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FREITAS\2021\2.Desarrollo de Capacidades\2.1 Webinars\2.1.3 Presentaciones\2.1.3.1 Presentaciones virtuales\"/>
    </mc:Choice>
  </mc:AlternateContent>
  <workbookProtection workbookAlgorithmName="SHA-512" workbookHashValue="1ceoK9K1a12tKDffs1Y4LVrB3VonhVZmUWNKs099JqEMgTM90nJceusHrtPi1TN/QA3mKo0A5LzDEKmj7JEMtQ==" workbookSaltValue="3kMBsxlvFccYr7FwJ1y7CQ==" workbookSpinCount="100000" lockStructure="1"/>
  <bookViews>
    <workbookView xWindow="0" yWindow="0" windowWidth="15210" windowHeight="8250"/>
  </bookViews>
  <sheets>
    <sheet name="FICHA" sheetId="62" r:id="rId1"/>
    <sheet name="BD" sheetId="63" state="hidden" r:id="rId2"/>
    <sheet name="PDE" sheetId="16" state="hidden" r:id="rId3"/>
    <sheet name="DECE" sheetId="17" state="hidden" r:id="rId4"/>
    <sheet name="DEM" sheetId="20" state="hidden" r:id="rId5"/>
    <sheet name="DEE" sheetId="18" state="hidden" r:id="rId6"/>
    <sheet name="ES" sheetId="66" state="hidden" r:id="rId7"/>
    <sheet name="UBIGEO" sheetId="71" state="hidden" r:id="rId8"/>
    <sheet name="DESA" sheetId="19" state="hidden" r:id="rId9"/>
    <sheet name="ENAHO" sheetId="15" state="hidden" r:id="rId10"/>
  </sheets>
  <externalReferences>
    <externalReference r:id="rId11"/>
    <externalReference r:id="rId12"/>
    <externalReference r:id="rId13"/>
  </externalReference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Fill" hidden="1">'[1]Tiraje Mix'!#REF!</definedName>
    <definedName name="_xlnm._FilterDatabase" localSheetId="6" hidden="1">ES!$A$1:$D$8801</definedName>
    <definedName name="_xlnm._FilterDatabase" localSheetId="0" hidden="1">FICHA!$B$57:$AI$59</definedName>
    <definedName name="_xlnm._FilterDatabase" localSheetId="7" hidden="1">UBIGEO!$A$2:$D$2170</definedName>
    <definedName name="_Key1" hidden="1">#REF!</definedName>
    <definedName name="_Key2" hidden="1">#REF!</definedName>
    <definedName name="_Order1" hidden="1">255</definedName>
    <definedName name="_Order2" hidden="1">255</definedName>
    <definedName name="_Parse_Out" hidden="1">#REF!</definedName>
    <definedName name="_Sort" hidden="1">#REF!</definedName>
    <definedName name="_xlnm.Print_Area" localSheetId="3">DECE!$A$1:$AW$48</definedName>
    <definedName name="_xlnm.Print_Area" localSheetId="0">FICHA!$A$1:$AI$420</definedName>
    <definedName name="asASD" hidden="1">{#N/A,#N/A,TRUE,"INGENIERIA";#N/A,#N/A,TRUE,"COMPRAS";#N/A,#N/A,TRUE,"DIRECCION";#N/A,#N/A,TRUE,"RESUMEN"}</definedName>
    <definedName name="BB" hidden="1">{#N/A,#N/A,TRUE,"INGENIERIA";#N/A,#N/A,TRUE,"COMPRAS";#N/A,#N/A,TRUE,"DIRECCION";#N/A,#N/A,TRUE,"RESUMEN"}</definedName>
    <definedName name="CC" hidden="1">{#N/A,#N/A,TRUE,"1842CWN0"}</definedName>
    <definedName name="CY" hidden="1">{#N/A,#N/A,TRUE,"1842CWN0"}</definedName>
    <definedName name="demanda" hidden="1">{#N/A,#N/A,TRUE,"1842CWN0"}</definedName>
    <definedName name="Distancia" hidden="1">{#N/A,#N/A,TRUE,"1842CWN0"}</definedName>
    <definedName name="DSD" hidden="1">{#N/A,#N/A,TRUE,"1842CWN0"}</definedName>
    <definedName name="edeeew" hidden="1">{#N/A,#N/A,TRUE,"1842CWN0"}</definedName>
    <definedName name="fff" hidden="1">{#N/A,#N/A,TRUE,"INGENIERIA";#N/A,#N/A,TRUE,"COMPRAS";#N/A,#N/A,TRUE,"DIRECCION";#N/A,#N/A,TRUE,"RESUMEN"}</definedName>
    <definedName name="fhg" hidden="1">{#N/A,#N/A,TRUE,"1842CWN0"}</definedName>
    <definedName name="GGGGG" hidden="1">#REF!</definedName>
    <definedName name="gguu" hidden="1">{#N/A,#N/A,TRUE,"1842CWN0"}</definedName>
    <definedName name="ii" hidden="1">{#N/A,#N/A,TRUE,"INGENIERIA";#N/A,#N/A,TRUE,"COMPRAS";#N/A,#N/A,TRUE,"DIRECCION";#N/A,#N/A,TRUE,"RESUMEN"}</definedName>
    <definedName name="Pal_Workbook_GUID" hidden="1">"NP7ZCI7DZ3W56VA27ZC17292"</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qwr" hidden="1">{#N/A,#N/A,TRUE,"1842CWN0"}</definedName>
    <definedName name="SFsfaFDFEW" hidden="1">{#N/A,#N/A,TRUE,"1842CWN0"}</definedName>
    <definedName name="wrn.civil._.works." hidden="1">{#N/A,#N/A,TRUE,"1842CWN0"}</definedName>
    <definedName name="wrn.FORMATOS."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wrn.GERENCIA." hidden="1">{#N/A,#N/A,TRUE,"INGENIERIA";#N/A,#N/A,TRUE,"COMPRAS";#N/A,#N/A,TRUE,"DIRECCION";#N/A,#N/A,TRUE,"RESUMEN"}</definedName>
    <definedName name="ww" hidden="1">{#N/A,#N/A,TRUE,"INGENIERIA";#N/A,#N/A,TRUE,"COMPRAS";#N/A,#N/A,TRUE,"DIRECCION";#N/A,#N/A,TRUE,"RESUMEN"}</definedName>
    <definedName name="Z_0BEB9B15_66EC_4324_8FAE_86481AA7E46A_.wvu.Rows" localSheetId="3" hidden="1">DECE!#REF!</definedName>
    <definedName name="Zapatas" hidden="1">{#N/A,#N/A,TRUE,"INGENIERIA";#N/A,#N/A,TRUE,"COMPRAS";#N/A,#N/A,TRUE,"DIRECCION";#N/A,#N/A,TRUE,"RESUMEN"}</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49" i="62" l="1"/>
  <c r="B44" i="62"/>
  <c r="U40" i="62"/>
  <c r="F40" i="62"/>
  <c r="K5" i="62" s="1"/>
  <c r="O10" i="62"/>
  <c r="Y251" i="62" l="1"/>
  <c r="Y252" i="62"/>
  <c r="Y253" i="62"/>
  <c r="Y254" i="62"/>
  <c r="Y255" i="62"/>
  <c r="Y256" i="62"/>
  <c r="Y257" i="62"/>
  <c r="Y258" i="62"/>
  <c r="Y259" i="62"/>
  <c r="Y250" i="62"/>
  <c r="Y249" i="62"/>
  <c r="S63" i="62"/>
  <c r="S64" i="62"/>
  <c r="S65" i="62"/>
  <c r="S66" i="62"/>
  <c r="S67" i="62"/>
  <c r="H329" i="62"/>
  <c r="H330" i="62" s="1"/>
  <c r="H328" i="62"/>
  <c r="L54" i="62"/>
  <c r="L55" i="62" s="1"/>
  <c r="T54" i="62"/>
  <c r="W49" i="62"/>
  <c r="U59" i="62"/>
  <c r="P63" i="62"/>
  <c r="AH291" i="62"/>
  <c r="AH273" i="62"/>
  <c r="AH281" i="62"/>
  <c r="AH276" i="62"/>
  <c r="AH277" i="62"/>
  <c r="T306" i="62"/>
  <c r="N306" i="62"/>
  <c r="P307" i="62"/>
  <c r="L307" i="62"/>
  <c r="R307" i="62"/>
  <c r="J307" i="62"/>
  <c r="AB217" i="62"/>
  <c r="AB227" i="62"/>
  <c r="AB228" i="62"/>
  <c r="AB230" i="62"/>
  <c r="AB231" i="62"/>
  <c r="AB232" i="62"/>
  <c r="AB233" i="62"/>
  <c r="P64" i="62"/>
  <c r="P65" i="62"/>
  <c r="P66" i="62"/>
  <c r="P67" i="62"/>
  <c r="R59" i="62"/>
  <c r="H331" i="62" l="1"/>
  <c r="J44" i="62" l="1"/>
  <c r="E44" i="62"/>
  <c r="C49" i="62" l="1"/>
  <c r="R54" i="62" l="1"/>
  <c r="P54" i="62"/>
  <c r="N54" i="62"/>
  <c r="I54" i="62"/>
  <c r="G54" i="62"/>
  <c r="E54" i="62"/>
  <c r="C54" i="62"/>
  <c r="AI49" i="62"/>
  <c r="AH49" i="62"/>
  <c r="AG49" i="62"/>
  <c r="AF49" i="62"/>
  <c r="AE49" i="62"/>
  <c r="AD49" i="62"/>
  <c r="AC49" i="62"/>
  <c r="AB49" i="62"/>
  <c r="AA49" i="62"/>
  <c r="Z49" i="62"/>
  <c r="Y49" i="62"/>
  <c r="X49" i="62"/>
  <c r="V49" i="62"/>
  <c r="U49" i="62"/>
  <c r="T49" i="62"/>
  <c r="S49" i="62"/>
  <c r="R49" i="62"/>
  <c r="Q49" i="62"/>
  <c r="P49" i="62"/>
  <c r="O49" i="62"/>
  <c r="N49" i="62"/>
  <c r="M49" i="62"/>
  <c r="L49" i="62"/>
  <c r="K49" i="62"/>
  <c r="J49" i="62"/>
  <c r="I49" i="62"/>
  <c r="H49" i="62"/>
  <c r="G49" i="62"/>
  <c r="F49" i="62"/>
  <c r="D49" i="62"/>
  <c r="I26" i="16"/>
  <c r="H26" i="16"/>
  <c r="G26" i="16"/>
  <c r="F26" i="16"/>
  <c r="E26" i="16"/>
  <c r="D26" i="16"/>
  <c r="AH52" i="62" l="1"/>
  <c r="J26" i="16"/>
  <c r="AB9" i="17" s="1"/>
  <c r="P44" i="62"/>
  <c r="G18" i="16" l="1"/>
  <c r="E18" i="16"/>
  <c r="M138" i="62" l="1"/>
  <c r="M137" i="62"/>
  <c r="T55" i="62" l="1"/>
  <c r="R55" i="62"/>
  <c r="P55" i="62"/>
  <c r="N55" i="62"/>
  <c r="I55" i="62"/>
  <c r="G55" i="62"/>
  <c r="E55" i="62"/>
  <c r="C55" i="62"/>
  <c r="AI50" i="62"/>
  <c r="AH50" i="62"/>
  <c r="AG50" i="62"/>
  <c r="AF50" i="62"/>
  <c r="AE50" i="62"/>
  <c r="AD50" i="62"/>
  <c r="AC50" i="62"/>
  <c r="AB50" i="62"/>
  <c r="AA50" i="62"/>
  <c r="Z50" i="62"/>
  <c r="Y50" i="62"/>
  <c r="X50" i="62"/>
  <c r="W50" i="62"/>
  <c r="V50" i="62"/>
  <c r="U50" i="62"/>
  <c r="T50" i="62"/>
  <c r="S50" i="62"/>
  <c r="R50" i="62"/>
  <c r="Q50" i="62"/>
  <c r="P50" i="62"/>
  <c r="O50" i="62"/>
  <c r="N50" i="62"/>
  <c r="M50" i="62"/>
  <c r="L50" i="62"/>
  <c r="K50" i="62"/>
  <c r="J50" i="62"/>
  <c r="I50" i="62"/>
  <c r="H50" i="62"/>
  <c r="G50" i="62"/>
  <c r="F50" i="62"/>
  <c r="E50" i="62"/>
  <c r="D50" i="62"/>
  <c r="C50" i="62" l="1"/>
  <c r="AH54" i="62" s="1"/>
  <c r="W72" i="62"/>
  <c r="AD72" i="62"/>
  <c r="N72" i="62"/>
  <c r="T72" i="62"/>
  <c r="E33" i="16"/>
  <c r="F31" i="17" s="1"/>
  <c r="H72" i="62"/>
  <c r="Q72" i="62"/>
  <c r="AA72" i="62"/>
  <c r="D33" i="16"/>
  <c r="C31" i="17" s="1"/>
  <c r="AH295" i="62"/>
  <c r="AH290" i="62"/>
  <c r="AH280" i="62"/>
  <c r="V307" i="62" l="1"/>
  <c r="N305" i="62"/>
  <c r="N307" i="62" s="1"/>
  <c r="T305" i="62"/>
  <c r="T307" i="62" s="1"/>
  <c r="E72" i="62"/>
  <c r="B72" i="62"/>
  <c r="G31" i="17"/>
  <c r="D31" i="17"/>
  <c r="AC9" i="17"/>
  <c r="E31" i="17"/>
  <c r="K72" i="62"/>
  <c r="AH288" i="62"/>
  <c r="AH282" i="62"/>
  <c r="E22" i="16" l="1"/>
  <c r="E21" i="16"/>
  <c r="N9" i="17" s="1"/>
  <c r="D18" i="16"/>
  <c r="H31" i="17"/>
  <c r="AH292" i="62"/>
  <c r="AH293" i="62"/>
  <c r="AH297" i="62"/>
  <c r="AH278" i="62"/>
  <c r="AH298" i="62" l="1"/>
  <c r="AH289" i="62"/>
  <c r="AH274" i="62"/>
  <c r="AH283" i="62"/>
  <c r="AH294" i="62" l="1"/>
  <c r="P365" i="62" s="1"/>
  <c r="AH296" i="62"/>
  <c r="AH279" i="62"/>
  <c r="AH299" i="62" l="1"/>
  <c r="K168" i="62"/>
  <c r="AS10" i="17"/>
  <c r="AS11" i="17" s="1"/>
  <c r="AS12" i="17" s="1"/>
  <c r="AS13" i="17" s="1"/>
  <c r="AS14" i="17" s="1"/>
  <c r="AS15" i="17" s="1"/>
  <c r="AS16" i="17" s="1"/>
  <c r="AS17" i="17" s="1"/>
  <c r="AS18" i="17" s="1"/>
  <c r="AS19" i="17" s="1"/>
  <c r="AS20" i="17" s="1"/>
  <c r="AS21" i="17" s="1"/>
  <c r="AS22" i="17" s="1"/>
  <c r="AS23" i="17" s="1"/>
  <c r="AS24" i="17" s="1"/>
  <c r="AL10" i="17"/>
  <c r="AL11" i="17" s="1"/>
  <c r="AL12" i="17" s="1"/>
  <c r="AL13" i="17" s="1"/>
  <c r="AL14" i="17" s="1"/>
  <c r="AL15" i="17" s="1"/>
  <c r="AL16" i="17" s="1"/>
  <c r="AL17" i="17" s="1"/>
  <c r="AL18" i="17" s="1"/>
  <c r="AL19" i="17" s="1"/>
  <c r="AL20" i="17" s="1"/>
  <c r="AL21" i="17" s="1"/>
  <c r="AL22" i="17" s="1"/>
  <c r="AL23" i="17" s="1"/>
  <c r="AL24" i="17" s="1"/>
  <c r="S9" i="17"/>
  <c r="T9" i="17"/>
  <c r="R9" i="17"/>
  <c r="Q9" i="17"/>
  <c r="H350" i="62" l="1"/>
  <c r="K169" i="62"/>
  <c r="K173" i="62"/>
  <c r="K171" i="62"/>
  <c r="K170" i="62"/>
  <c r="K172" i="62"/>
  <c r="K178" i="62"/>
  <c r="K177" i="62"/>
  <c r="K174" i="62"/>
  <c r="K176" i="62"/>
  <c r="K175" i="62"/>
  <c r="K97" i="62" s="1"/>
  <c r="O9" i="17"/>
  <c r="AG9" i="17"/>
  <c r="P9" i="17"/>
  <c r="U9" i="17" l="1"/>
  <c r="C193" i="62" l="1"/>
  <c r="C194" i="62"/>
  <c r="C195" i="62"/>
  <c r="C196" i="62"/>
  <c r="C197" i="62"/>
  <c r="C198" i="62"/>
  <c r="C199" i="62"/>
  <c r="C200" i="62"/>
  <c r="C201" i="62"/>
  <c r="C202" i="62"/>
  <c r="C91" i="62"/>
  <c r="C92" i="62"/>
  <c r="C93" i="62"/>
  <c r="C94" i="62"/>
  <c r="C95" i="62"/>
  <c r="C96" i="62"/>
  <c r="C97" i="62"/>
  <c r="C98" i="62"/>
  <c r="C99" i="62"/>
  <c r="C100" i="62"/>
  <c r="H351" i="62"/>
  <c r="J351" i="62" s="1"/>
  <c r="L351" i="62" s="1"/>
  <c r="N351" i="62" s="1"/>
  <c r="P351" i="62" s="1"/>
  <c r="R351" i="62" s="1"/>
  <c r="T351" i="62" s="1"/>
  <c r="J328" i="62"/>
  <c r="L328" i="62"/>
  <c r="N328" i="62"/>
  <c r="N330" i="62" s="1"/>
  <c r="P328" i="62"/>
  <c r="R328" i="62"/>
  <c r="T328" i="62"/>
  <c r="J329" i="62"/>
  <c r="L329" i="62"/>
  <c r="N329" i="62"/>
  <c r="P329" i="62"/>
  <c r="R329" i="62"/>
  <c r="T329" i="62"/>
  <c r="L330" i="62" l="1"/>
  <c r="J330" i="62"/>
  <c r="T330" i="62"/>
  <c r="T332" i="62" s="1"/>
  <c r="R330" i="62"/>
  <c r="P330" i="62"/>
  <c r="P332" i="62" s="1"/>
  <c r="J350" i="62"/>
  <c r="L350" i="62" s="1"/>
  <c r="N350" i="62" s="1"/>
  <c r="P350" i="62" s="1"/>
  <c r="R350" i="62" s="1"/>
  <c r="T350" i="62" s="1"/>
  <c r="P331" i="62" l="1"/>
  <c r="W312" i="62"/>
  <c r="W315" i="62"/>
  <c r="W321" i="62"/>
  <c r="W322" i="62"/>
  <c r="W323" i="62"/>
  <c r="B6" i="17"/>
  <c r="AA9" i="17" s="1"/>
  <c r="D11" i="16"/>
  <c r="J162" i="62" s="1"/>
  <c r="J163" i="62" s="1"/>
  <c r="J164" i="62" s="1"/>
  <c r="C391" i="62"/>
  <c r="C390" i="62"/>
  <c r="H352" i="62"/>
  <c r="T337" i="62"/>
  <c r="T338" i="62" s="1"/>
  <c r="R337" i="62"/>
  <c r="R338" i="62" s="1"/>
  <c r="P337" i="62"/>
  <c r="P338" i="62" s="1"/>
  <c r="N337" i="62"/>
  <c r="N338" i="62" s="1"/>
  <c r="L337" i="62"/>
  <c r="L338" i="62" s="1"/>
  <c r="J337" i="62"/>
  <c r="J338" i="62" s="1"/>
  <c r="H337" i="62"/>
  <c r="H338" i="62" s="1"/>
  <c r="AF299" i="62"/>
  <c r="AD299" i="62"/>
  <c r="AB299" i="62"/>
  <c r="Z299" i="62"/>
  <c r="X299" i="62"/>
  <c r="V299" i="62"/>
  <c r="T299" i="62"/>
  <c r="R299" i="62"/>
  <c r="P299" i="62"/>
  <c r="N299" i="62"/>
  <c r="L299" i="62"/>
  <c r="J299" i="62"/>
  <c r="C192" i="62"/>
  <c r="C90" i="62"/>
  <c r="W320" i="62"/>
  <c r="W319" i="62"/>
  <c r="W318" i="62"/>
  <c r="W317" i="62"/>
  <c r="W316" i="62"/>
  <c r="W314" i="62"/>
  <c r="W313" i="62"/>
  <c r="J352" i="62"/>
  <c r="L352" i="62"/>
  <c r="L353" i="62" s="1"/>
  <c r="N352" i="62"/>
  <c r="P352" i="62"/>
  <c r="P353" i="62" s="1"/>
  <c r="R352" i="62"/>
  <c r="R353" i="62" s="1"/>
  <c r="T352" i="62"/>
  <c r="T353" i="62" s="1"/>
  <c r="J17" i="16"/>
  <c r="D27" i="18"/>
  <c r="D28" i="18" s="1"/>
  <c r="D29" i="18" s="1"/>
  <c r="D30" i="18" s="1"/>
  <c r="D31" i="18" s="1"/>
  <c r="D32" i="18" s="1"/>
  <c r="D33" i="18" s="1"/>
  <c r="D34" i="18" s="1"/>
  <c r="D35" i="18" s="1"/>
  <c r="D36" i="18" s="1"/>
  <c r="D37" i="18" s="1"/>
  <c r="D38" i="18" s="1"/>
  <c r="D39" i="18" s="1"/>
  <c r="D40" i="18" s="1"/>
  <c r="D41" i="18" s="1"/>
  <c r="D7" i="18"/>
  <c r="D8" i="18" s="1"/>
  <c r="D9" i="18" s="1"/>
  <c r="D10" i="18" s="1"/>
  <c r="D11" i="18" s="1"/>
  <c r="D12" i="18" s="1"/>
  <c r="D13" i="18" s="1"/>
  <c r="D14" i="18" s="1"/>
  <c r="D15" i="18" s="1"/>
  <c r="D16" i="18" s="1"/>
  <c r="D17" i="18" s="1"/>
  <c r="D18" i="18" s="1"/>
  <c r="D19" i="18" s="1"/>
  <c r="D20" i="18" s="1"/>
  <c r="D21" i="18" s="1"/>
  <c r="F7" i="17"/>
  <c r="F8" i="17" s="1"/>
  <c r="F9" i="17" s="1"/>
  <c r="D7" i="17"/>
  <c r="D8" i="17" s="1"/>
  <c r="D9" i="17" s="1"/>
  <c r="I17" i="16"/>
  <c r="H353" i="62" l="1"/>
  <c r="H358" i="62"/>
  <c r="H342" i="62"/>
  <c r="F32" i="17"/>
  <c r="C32" i="17"/>
  <c r="M9" i="17"/>
  <c r="B7" i="17"/>
  <c r="AA10" i="17" s="1"/>
  <c r="B6" i="18"/>
  <c r="C5" i="20"/>
  <c r="D5" i="20" s="1"/>
  <c r="E5" i="20" s="1"/>
  <c r="F5" i="20" s="1"/>
  <c r="G5" i="20" s="1"/>
  <c r="H5" i="20" s="1"/>
  <c r="I5" i="20" s="1"/>
  <c r="J5" i="20" s="1"/>
  <c r="K5" i="20" s="1"/>
  <c r="L5" i="20" s="1"/>
  <c r="M5" i="20" s="1"/>
  <c r="N5" i="20" s="1"/>
  <c r="O5" i="20" s="1"/>
  <c r="P5" i="20" s="1"/>
  <c r="Q5" i="20" s="1"/>
  <c r="R5" i="20" s="1"/>
  <c r="N10" i="17"/>
  <c r="P10" i="17" s="1"/>
  <c r="P162" i="62"/>
  <c r="L162" i="62"/>
  <c r="N162" i="62"/>
  <c r="X162" i="62"/>
  <c r="T162" i="62"/>
  <c r="R162" i="62"/>
  <c r="V162" i="62"/>
  <c r="N358" i="62"/>
  <c r="P358" i="62"/>
  <c r="L358" i="62"/>
  <c r="R358" i="62"/>
  <c r="N353" i="62"/>
  <c r="T358" i="62"/>
  <c r="F10" i="17"/>
  <c r="D10" i="17"/>
  <c r="J358" i="62"/>
  <c r="J353" i="62"/>
  <c r="W324" i="62"/>
  <c r="H343" i="62" l="1"/>
  <c r="E32" i="17"/>
  <c r="C33" i="17"/>
  <c r="D32" i="17"/>
  <c r="G32" i="17"/>
  <c r="F33" i="17"/>
  <c r="AG10" i="17"/>
  <c r="T10" i="17"/>
  <c r="S10" i="17"/>
  <c r="O10" i="17"/>
  <c r="R10" i="17"/>
  <c r="Q10" i="17"/>
  <c r="N11" i="17"/>
  <c r="R11" i="17" s="1"/>
  <c r="B26" i="18"/>
  <c r="B27" i="19" s="1"/>
  <c r="B47" i="19" s="1"/>
  <c r="B7" i="19"/>
  <c r="B7" i="18"/>
  <c r="M10" i="17"/>
  <c r="B8" i="17"/>
  <c r="AA11" i="17" s="1"/>
  <c r="H344" i="62"/>
  <c r="K99" i="62"/>
  <c r="K201" i="62"/>
  <c r="K96" i="62"/>
  <c r="K198" i="62"/>
  <c r="K95" i="62"/>
  <c r="K197" i="62"/>
  <c r="K94" i="62"/>
  <c r="K196" i="62"/>
  <c r="K93" i="62"/>
  <c r="K195" i="62"/>
  <c r="K92" i="62"/>
  <c r="K194" i="62"/>
  <c r="K100" i="62"/>
  <c r="K202" i="62"/>
  <c r="K199" i="62"/>
  <c r="K98" i="62"/>
  <c r="K200" i="62"/>
  <c r="J342" i="62"/>
  <c r="D11" i="17"/>
  <c r="H332" i="62"/>
  <c r="F11" i="17"/>
  <c r="P163" i="62"/>
  <c r="P164" i="62" s="1"/>
  <c r="F18" i="16"/>
  <c r="H18" i="16" s="1"/>
  <c r="R163" i="62"/>
  <c r="R164" i="62" s="1"/>
  <c r="X163" i="62"/>
  <c r="X164" i="62" s="1"/>
  <c r="T163" i="62"/>
  <c r="T164" i="62" s="1"/>
  <c r="V163" i="62"/>
  <c r="V164" i="62" s="1"/>
  <c r="L163" i="62"/>
  <c r="L164" i="62" s="1"/>
  <c r="U144" i="62" s="1"/>
  <c r="N163" i="62"/>
  <c r="N164" i="62" s="1"/>
  <c r="J343" i="62" l="1"/>
  <c r="H345" i="62"/>
  <c r="H346" i="62" s="1"/>
  <c r="H357" i="62" s="1"/>
  <c r="H359" i="62" s="1"/>
  <c r="Z144" i="62"/>
  <c r="T137" i="62"/>
  <c r="H32" i="17"/>
  <c r="N12" i="17"/>
  <c r="AG12" i="17" s="1"/>
  <c r="G33" i="17"/>
  <c r="F34" i="17"/>
  <c r="E33" i="17"/>
  <c r="D33" i="17"/>
  <c r="C34" i="17"/>
  <c r="U10" i="17"/>
  <c r="Q11" i="17"/>
  <c r="T11" i="17"/>
  <c r="S11" i="17"/>
  <c r="P11" i="17"/>
  <c r="O11" i="17"/>
  <c r="AG11" i="17"/>
  <c r="M11" i="17"/>
  <c r="B9" i="17"/>
  <c r="AA12" i="17" s="1"/>
  <c r="B8" i="18"/>
  <c r="B8" i="19"/>
  <c r="B27" i="18"/>
  <c r="B28" i="19" s="1"/>
  <c r="B48" i="19" s="1"/>
  <c r="K90" i="62"/>
  <c r="K192" i="62"/>
  <c r="K91" i="62"/>
  <c r="K193" i="62"/>
  <c r="L342" i="62"/>
  <c r="J344" i="62"/>
  <c r="J345" i="62" s="1"/>
  <c r="F12" i="17"/>
  <c r="I18" i="16"/>
  <c r="J18" i="16"/>
  <c r="AB10" i="17" s="1"/>
  <c r="AB11" i="17" s="1"/>
  <c r="AB12" i="17" s="1"/>
  <c r="AB13" i="17" s="1"/>
  <c r="AB14" i="17" s="1"/>
  <c r="AB15" i="17" s="1"/>
  <c r="AB16" i="17" s="1"/>
  <c r="AB17" i="17" s="1"/>
  <c r="AB18" i="17" s="1"/>
  <c r="AB19" i="17" s="1"/>
  <c r="AB20" i="17" s="1"/>
  <c r="AB21" i="17" s="1"/>
  <c r="AB22" i="17" s="1"/>
  <c r="AB23" i="17" s="1"/>
  <c r="AB24" i="17" s="1"/>
  <c r="D12" i="17"/>
  <c r="H347" i="62" l="1"/>
  <c r="H360" i="62" s="1"/>
  <c r="L343" i="62"/>
  <c r="P12" i="17"/>
  <c r="S12" i="17"/>
  <c r="Q12" i="17"/>
  <c r="R12" i="17"/>
  <c r="T12" i="17"/>
  <c r="O12" i="17"/>
  <c r="N13" i="17"/>
  <c r="Q13" i="17" s="1"/>
  <c r="C35" i="17"/>
  <c r="D34" i="17"/>
  <c r="E34" i="17"/>
  <c r="F35" i="17"/>
  <c r="G34" i="17"/>
  <c r="H33" i="17"/>
  <c r="U11" i="17"/>
  <c r="B9" i="19"/>
  <c r="B28" i="18"/>
  <c r="B29" i="19" s="1"/>
  <c r="B49" i="19" s="1"/>
  <c r="M12" i="17"/>
  <c r="B10" i="17"/>
  <c r="AA13" i="17" s="1"/>
  <c r="B9" i="18"/>
  <c r="C6" i="17"/>
  <c r="E6" i="17" s="1"/>
  <c r="V9" i="17"/>
  <c r="J347" i="62"/>
  <c r="N342" i="62"/>
  <c r="L344" i="62"/>
  <c r="L345" i="62" s="1"/>
  <c r="J346" i="62"/>
  <c r="J331" i="62"/>
  <c r="J332" i="62"/>
  <c r="D13" i="17"/>
  <c r="L331" i="62"/>
  <c r="L332" i="62"/>
  <c r="F13" i="17"/>
  <c r="N343" i="62" l="1"/>
  <c r="U12" i="17"/>
  <c r="O13" i="17"/>
  <c r="P13" i="17"/>
  <c r="T13" i="17"/>
  <c r="N14" i="17"/>
  <c r="P14" i="17" s="1"/>
  <c r="AG13" i="17"/>
  <c r="R13" i="17"/>
  <c r="S13" i="17"/>
  <c r="H34" i="17"/>
  <c r="F36" i="17"/>
  <c r="G35" i="17"/>
  <c r="D35" i="17"/>
  <c r="E35" i="17"/>
  <c r="C36" i="17"/>
  <c r="B10" i="19"/>
  <c r="B29" i="18"/>
  <c r="B30" i="19" s="1"/>
  <c r="B50" i="19" s="1"/>
  <c r="M13" i="17"/>
  <c r="B11" i="17"/>
  <c r="AA14" i="17" s="1"/>
  <c r="B10" i="18"/>
  <c r="I6" i="17"/>
  <c r="AE9" i="17"/>
  <c r="C7" i="17"/>
  <c r="AE10" i="17" s="1"/>
  <c r="AD9" i="17"/>
  <c r="V10" i="17"/>
  <c r="W9" i="17"/>
  <c r="X9" i="17" s="1"/>
  <c r="Y9" i="17" s="1"/>
  <c r="L347" i="62"/>
  <c r="L360" i="62" s="1"/>
  <c r="L346" i="62"/>
  <c r="L357" i="62" s="1"/>
  <c r="L359" i="62" s="1"/>
  <c r="J360" i="62"/>
  <c r="J357" i="62"/>
  <c r="J359" i="62" s="1"/>
  <c r="P342" i="62"/>
  <c r="N344" i="62"/>
  <c r="G6" i="17"/>
  <c r="D14" i="17"/>
  <c r="F14" i="17"/>
  <c r="N332" i="62"/>
  <c r="N345" i="62" l="1"/>
  <c r="N346" i="62" s="1"/>
  <c r="P343" i="62"/>
  <c r="T14" i="17"/>
  <c r="R14" i="17"/>
  <c r="U13" i="17"/>
  <c r="AG14" i="17"/>
  <c r="Q14" i="17"/>
  <c r="N15" i="17"/>
  <c r="R15" i="17" s="1"/>
  <c r="S14" i="17"/>
  <c r="O14" i="17"/>
  <c r="E36" i="17"/>
  <c r="C37" i="17"/>
  <c r="D36" i="17"/>
  <c r="H35" i="17"/>
  <c r="G36" i="17"/>
  <c r="F37" i="17"/>
  <c r="B11" i="19"/>
  <c r="B30" i="18"/>
  <c r="B31" i="19" s="1"/>
  <c r="B51" i="19" s="1"/>
  <c r="M14" i="17"/>
  <c r="B11" i="18"/>
  <c r="B12" i="17"/>
  <c r="AA15" i="17" s="1"/>
  <c r="E7" i="17"/>
  <c r="G7" i="17" s="1"/>
  <c r="J7" i="17" s="1"/>
  <c r="K7" i="17" s="1"/>
  <c r="C8" i="17"/>
  <c r="I8" i="17" s="1"/>
  <c r="I7" i="17"/>
  <c r="AD10" i="17"/>
  <c r="V11" i="17"/>
  <c r="W10" i="17"/>
  <c r="X10" i="17" s="1"/>
  <c r="Y10" i="17" s="1"/>
  <c r="J6" i="17"/>
  <c r="K6" i="17" s="1"/>
  <c r="AT9" i="17"/>
  <c r="R342" i="62"/>
  <c r="P344" i="62"/>
  <c r="P345" i="62" s="1"/>
  <c r="N331" i="62"/>
  <c r="C6" i="18"/>
  <c r="C7" i="19"/>
  <c r="C27" i="19"/>
  <c r="F15" i="17"/>
  <c r="D15" i="17"/>
  <c r="N347" i="62" l="1"/>
  <c r="N360" i="62" s="1"/>
  <c r="R343" i="62"/>
  <c r="T342" i="62"/>
  <c r="T15" i="17"/>
  <c r="S15" i="17"/>
  <c r="Q15" i="17"/>
  <c r="N16" i="17"/>
  <c r="P16" i="17" s="1"/>
  <c r="P15" i="17"/>
  <c r="AG15" i="17"/>
  <c r="O15" i="17"/>
  <c r="U14" i="17"/>
  <c r="H36" i="17"/>
  <c r="F38" i="17"/>
  <c r="G37" i="17"/>
  <c r="E37" i="17"/>
  <c r="D37" i="17"/>
  <c r="C38" i="17"/>
  <c r="B31" i="18"/>
  <c r="B32" i="19" s="1"/>
  <c r="B52" i="19" s="1"/>
  <c r="B12" i="19"/>
  <c r="M15" i="17"/>
  <c r="B13" i="17"/>
  <c r="AA16" i="17" s="1"/>
  <c r="B12" i="18"/>
  <c r="AT10" i="17"/>
  <c r="C7" i="18"/>
  <c r="H7" i="18" s="1"/>
  <c r="C8" i="19"/>
  <c r="C28" i="19"/>
  <c r="C9" i="17"/>
  <c r="I9" i="17" s="1"/>
  <c r="E8" i="17"/>
  <c r="G8" i="17" s="1"/>
  <c r="C9" i="19" s="1"/>
  <c r="AE11" i="17"/>
  <c r="AD11" i="17"/>
  <c r="V12" i="17"/>
  <c r="W11" i="17"/>
  <c r="X11" i="17" s="1"/>
  <c r="Y11" i="17" s="1"/>
  <c r="P347" i="62"/>
  <c r="N357" i="62"/>
  <c r="N359" i="62" s="1"/>
  <c r="E6" i="18"/>
  <c r="G6" i="18"/>
  <c r="I6" i="18"/>
  <c r="H6" i="18"/>
  <c r="P346" i="62"/>
  <c r="T343" i="62"/>
  <c r="R344" i="62"/>
  <c r="R331" i="62"/>
  <c r="R332" i="62"/>
  <c r="F16" i="17"/>
  <c r="D16" i="17"/>
  <c r="R345" i="62" l="1"/>
  <c r="R346" i="62" s="1"/>
  <c r="R357" i="62" s="1"/>
  <c r="R359" i="62" s="1"/>
  <c r="O16" i="17"/>
  <c r="R16" i="17"/>
  <c r="T16" i="17"/>
  <c r="S16" i="17"/>
  <c r="AG16" i="17"/>
  <c r="Q16" i="17"/>
  <c r="N17" i="17"/>
  <c r="R17" i="17" s="1"/>
  <c r="U15" i="17"/>
  <c r="C39" i="17"/>
  <c r="D38" i="17"/>
  <c r="E38" i="17"/>
  <c r="H37" i="17"/>
  <c r="F39" i="17"/>
  <c r="G38" i="17"/>
  <c r="E7" i="18"/>
  <c r="D8" i="19" s="1"/>
  <c r="E8" i="19" s="1"/>
  <c r="M16" i="17"/>
  <c r="B13" i="18"/>
  <c r="B14" i="17"/>
  <c r="AA17" i="17" s="1"/>
  <c r="B32" i="18"/>
  <c r="B33" i="19" s="1"/>
  <c r="B53" i="19" s="1"/>
  <c r="B13" i="19"/>
  <c r="G7" i="18"/>
  <c r="C8" i="18"/>
  <c r="H8" i="18" s="1"/>
  <c r="C29" i="19"/>
  <c r="J8" i="17"/>
  <c r="K8" i="17" s="1"/>
  <c r="I7" i="18"/>
  <c r="AT11" i="17"/>
  <c r="C10" i="17"/>
  <c r="I10" i="17" s="1"/>
  <c r="AE12" i="17"/>
  <c r="AD12" i="17"/>
  <c r="E9" i="17"/>
  <c r="G9" i="17" s="1"/>
  <c r="C47" i="19"/>
  <c r="AU9" i="17"/>
  <c r="AV9" i="17" s="1"/>
  <c r="V13" i="17"/>
  <c r="W12" i="17"/>
  <c r="X12" i="17" s="1"/>
  <c r="Y12" i="17" s="1"/>
  <c r="C26" i="18"/>
  <c r="E26" i="18" s="1"/>
  <c r="D27" i="19"/>
  <c r="E27" i="19" s="1"/>
  <c r="D7" i="19"/>
  <c r="E7" i="19" s="1"/>
  <c r="J6" i="18"/>
  <c r="T344" i="62"/>
  <c r="T345" i="62" s="1"/>
  <c r="T331" i="62"/>
  <c r="F17" i="17"/>
  <c r="P357" i="62"/>
  <c r="P359" i="62" s="1"/>
  <c r="P360" i="62"/>
  <c r="D17" i="17"/>
  <c r="R347" i="62" l="1"/>
  <c r="R360" i="62" s="1"/>
  <c r="U16" i="17"/>
  <c r="P17" i="17"/>
  <c r="O17" i="17"/>
  <c r="Q17" i="17"/>
  <c r="T17" i="17"/>
  <c r="S17" i="17"/>
  <c r="N18" i="17"/>
  <c r="N19" i="17" s="1"/>
  <c r="AG17" i="17"/>
  <c r="H38" i="17"/>
  <c r="F40" i="17"/>
  <c r="G39" i="17"/>
  <c r="D39" i="17"/>
  <c r="C40" i="17"/>
  <c r="E39" i="17"/>
  <c r="C48" i="19"/>
  <c r="J7" i="18"/>
  <c r="M17" i="17"/>
  <c r="B15" i="17"/>
  <c r="AA18" i="17" s="1"/>
  <c r="B14" i="18"/>
  <c r="AU10" i="17"/>
  <c r="AV10" i="17" s="1"/>
  <c r="B33" i="18"/>
  <c r="B34" i="19" s="1"/>
  <c r="B54" i="19" s="1"/>
  <c r="B14" i="19"/>
  <c r="AT12" i="17"/>
  <c r="D28" i="19"/>
  <c r="E28" i="19" s="1"/>
  <c r="C27" i="18"/>
  <c r="E27" i="18" s="1"/>
  <c r="G8" i="18"/>
  <c r="C10" i="19"/>
  <c r="I8" i="18"/>
  <c r="E8" i="18"/>
  <c r="D29" i="19" s="1"/>
  <c r="E29" i="19" s="1"/>
  <c r="C30" i="19"/>
  <c r="C9" i="18"/>
  <c r="E9" i="18" s="1"/>
  <c r="J9" i="17"/>
  <c r="K9" i="17" s="1"/>
  <c r="AD13" i="17"/>
  <c r="AE13" i="17"/>
  <c r="E10" i="17"/>
  <c r="G10" i="17" s="1"/>
  <c r="AT13" i="17" s="1"/>
  <c r="C11" i="17"/>
  <c r="C12" i="17" s="1"/>
  <c r="V14" i="17"/>
  <c r="W13" i="17"/>
  <c r="X13" i="17" s="1"/>
  <c r="Y13" i="17" s="1"/>
  <c r="T346" i="62"/>
  <c r="T357" i="62" s="1"/>
  <c r="T359" i="62" s="1"/>
  <c r="T347" i="62"/>
  <c r="T360" i="62" s="1"/>
  <c r="P366" i="62" s="1"/>
  <c r="F18" i="17"/>
  <c r="D18" i="17"/>
  <c r="U17" i="17" l="1"/>
  <c r="T18" i="17"/>
  <c r="O18" i="17"/>
  <c r="P18" i="17"/>
  <c r="Q18" i="17"/>
  <c r="AG18" i="17"/>
  <c r="R18" i="17"/>
  <c r="S18" i="17"/>
  <c r="C41" i="17"/>
  <c r="D40" i="17"/>
  <c r="E40" i="17"/>
  <c r="H39" i="17"/>
  <c r="F41" i="17"/>
  <c r="G40" i="17"/>
  <c r="B34" i="18"/>
  <c r="B35" i="19" s="1"/>
  <c r="B55" i="19" s="1"/>
  <c r="B15" i="19"/>
  <c r="D9" i="19"/>
  <c r="E9" i="19" s="1"/>
  <c r="M18" i="17"/>
  <c r="B15" i="18"/>
  <c r="B16" i="17"/>
  <c r="AA19" i="17" s="1"/>
  <c r="J8" i="18"/>
  <c r="C28" i="18"/>
  <c r="E28" i="18" s="1"/>
  <c r="AU11" i="17"/>
  <c r="AV11" i="17" s="1"/>
  <c r="C49" i="19"/>
  <c r="I9" i="18"/>
  <c r="C10" i="18"/>
  <c r="E10" i="18" s="1"/>
  <c r="E11" i="17"/>
  <c r="G11" i="17" s="1"/>
  <c r="AD14" i="17"/>
  <c r="AE14" i="17"/>
  <c r="I11" i="17"/>
  <c r="G9" i="18"/>
  <c r="H9" i="18"/>
  <c r="C31" i="19"/>
  <c r="J10" i="17"/>
  <c r="K10" i="17" s="1"/>
  <c r="C11" i="19"/>
  <c r="N20" i="17"/>
  <c r="T19" i="17"/>
  <c r="S19" i="17"/>
  <c r="R19" i="17"/>
  <c r="Q19" i="17"/>
  <c r="AG19" i="17"/>
  <c r="P19" i="17"/>
  <c r="O19" i="17"/>
  <c r="C29" i="18"/>
  <c r="E29" i="18" s="1"/>
  <c r="AU12" i="17"/>
  <c r="AV12" i="17" s="1"/>
  <c r="V15" i="17"/>
  <c r="W14" i="17"/>
  <c r="X14" i="17" s="1"/>
  <c r="Y14" i="17" s="1"/>
  <c r="D10" i="19"/>
  <c r="E10" i="19" s="1"/>
  <c r="C50" i="19"/>
  <c r="D30" i="19"/>
  <c r="E30" i="19" s="1"/>
  <c r="I12" i="17"/>
  <c r="AE15" i="17"/>
  <c r="AD15" i="17"/>
  <c r="F19" i="17"/>
  <c r="D19" i="17"/>
  <c r="C13" i="17"/>
  <c r="E12" i="17"/>
  <c r="G12" i="17" s="1"/>
  <c r="U18" i="17" l="1"/>
  <c r="H40" i="17"/>
  <c r="F42" i="17"/>
  <c r="G41" i="17"/>
  <c r="E41" i="17"/>
  <c r="D41" i="17"/>
  <c r="C42" i="17"/>
  <c r="J11" i="17"/>
  <c r="K11" i="17" s="1"/>
  <c r="B16" i="19"/>
  <c r="B35" i="18"/>
  <c r="B36" i="19" s="1"/>
  <c r="B56" i="19" s="1"/>
  <c r="M19" i="17"/>
  <c r="B17" i="17"/>
  <c r="AA20" i="17" s="1"/>
  <c r="B16" i="18"/>
  <c r="J9" i="18"/>
  <c r="G10" i="18"/>
  <c r="H10" i="18"/>
  <c r="C32" i="19"/>
  <c r="C11" i="18"/>
  <c r="E11" i="18" s="1"/>
  <c r="C12" i="19"/>
  <c r="I10" i="18"/>
  <c r="AT14" i="17"/>
  <c r="U19" i="17"/>
  <c r="N21" i="17"/>
  <c r="T20" i="17"/>
  <c r="R20" i="17"/>
  <c r="Q20" i="17"/>
  <c r="AG20" i="17"/>
  <c r="O20" i="17"/>
  <c r="S20" i="17"/>
  <c r="P20" i="17"/>
  <c r="V16" i="17"/>
  <c r="W15" i="17"/>
  <c r="X15" i="17" s="1"/>
  <c r="Y15" i="17" s="1"/>
  <c r="D31" i="19"/>
  <c r="E31" i="19" s="1"/>
  <c r="AU13" i="17"/>
  <c r="AV13" i="17" s="1"/>
  <c r="C30" i="18"/>
  <c r="E30" i="18" s="1"/>
  <c r="C51" i="19"/>
  <c r="D11" i="19"/>
  <c r="E11" i="19" s="1"/>
  <c r="I13" i="17"/>
  <c r="AE16" i="17"/>
  <c r="AD16" i="17"/>
  <c r="J12" i="17"/>
  <c r="K12" i="17" s="1"/>
  <c r="AT15" i="17"/>
  <c r="C33" i="19"/>
  <c r="C13" i="19"/>
  <c r="C12" i="18"/>
  <c r="C14" i="17"/>
  <c r="E13" i="17"/>
  <c r="G13" i="17" s="1"/>
  <c r="D20" i="17"/>
  <c r="F20" i="17"/>
  <c r="D42" i="17" l="1"/>
  <c r="C43" i="17"/>
  <c r="E42" i="17"/>
  <c r="H41" i="17"/>
  <c r="G42" i="17"/>
  <c r="F43" i="17"/>
  <c r="B36" i="18"/>
  <c r="B37" i="19" s="1"/>
  <c r="B57" i="19" s="1"/>
  <c r="B17" i="19"/>
  <c r="M20" i="17"/>
  <c r="B17" i="18"/>
  <c r="B18" i="17"/>
  <c r="AA21" i="17" s="1"/>
  <c r="J10" i="18"/>
  <c r="G11" i="18"/>
  <c r="H11" i="18"/>
  <c r="I11" i="18"/>
  <c r="U20" i="17"/>
  <c r="N22" i="17"/>
  <c r="S21" i="17"/>
  <c r="Q21" i="17"/>
  <c r="P21" i="17"/>
  <c r="T21" i="17"/>
  <c r="R21" i="17"/>
  <c r="AG21" i="17"/>
  <c r="O21" i="17"/>
  <c r="C31" i="18"/>
  <c r="E31" i="18" s="1"/>
  <c r="AU14" i="17"/>
  <c r="AV14" i="17" s="1"/>
  <c r="V17" i="17"/>
  <c r="W16" i="17"/>
  <c r="X16" i="17" s="1"/>
  <c r="Y16" i="17" s="1"/>
  <c r="D32" i="19"/>
  <c r="E32" i="19" s="1"/>
  <c r="C52" i="19"/>
  <c r="D12" i="19"/>
  <c r="E12" i="19" s="1"/>
  <c r="E12" i="18"/>
  <c r="I12" i="18"/>
  <c r="H12" i="18"/>
  <c r="G12" i="18"/>
  <c r="I14" i="17"/>
  <c r="AD17" i="17"/>
  <c r="AE17" i="17"/>
  <c r="J13" i="17"/>
  <c r="K13" i="17" s="1"/>
  <c r="AT16" i="17"/>
  <c r="F21" i="17"/>
  <c r="D21" i="17"/>
  <c r="C34" i="19"/>
  <c r="C13" i="18"/>
  <c r="C14" i="19"/>
  <c r="C15" i="17"/>
  <c r="E14" i="17"/>
  <c r="G14" i="17" s="1"/>
  <c r="H42" i="17" l="1"/>
  <c r="G43" i="17"/>
  <c r="F44" i="17"/>
  <c r="E43" i="17"/>
  <c r="D43" i="17"/>
  <c r="C44" i="17"/>
  <c r="M21" i="17"/>
  <c r="B18" i="18"/>
  <c r="B19" i="17"/>
  <c r="AA22" i="17" s="1"/>
  <c r="B18" i="19"/>
  <c r="B37" i="18"/>
  <c r="B38" i="19" s="1"/>
  <c r="B58" i="19" s="1"/>
  <c r="J11" i="18"/>
  <c r="N23" i="17"/>
  <c r="T22" i="17"/>
  <c r="R22" i="17"/>
  <c r="Q22" i="17"/>
  <c r="AG22" i="17"/>
  <c r="P22" i="17"/>
  <c r="S22" i="17"/>
  <c r="O22" i="17"/>
  <c r="U21" i="17"/>
  <c r="V18" i="17"/>
  <c r="W17" i="17"/>
  <c r="X17" i="17" s="1"/>
  <c r="Y17" i="17" s="1"/>
  <c r="C32" i="18"/>
  <c r="E32" i="18" s="1"/>
  <c r="AU15" i="17"/>
  <c r="AV15" i="17" s="1"/>
  <c r="C53" i="19"/>
  <c r="J12" i="18"/>
  <c r="D33" i="19"/>
  <c r="E33" i="19" s="1"/>
  <c r="D13" i="19"/>
  <c r="E13" i="19" s="1"/>
  <c r="E13" i="18"/>
  <c r="T138" i="62" s="1"/>
  <c r="G13" i="18"/>
  <c r="I13" i="18"/>
  <c r="H13" i="18"/>
  <c r="AT17" i="17"/>
  <c r="J14" i="17"/>
  <c r="K14" i="17" s="1"/>
  <c r="I15" i="17"/>
  <c r="AD18" i="17"/>
  <c r="AE18" i="17"/>
  <c r="C16" i="17"/>
  <c r="E15" i="17"/>
  <c r="G15" i="17" s="1"/>
  <c r="C14" i="18"/>
  <c r="C35" i="19"/>
  <c r="C15" i="19"/>
  <c r="D44" i="17" l="1"/>
  <c r="C45" i="17"/>
  <c r="E44" i="17"/>
  <c r="G44" i="17"/>
  <c r="F45" i="17"/>
  <c r="H43" i="17"/>
  <c r="M22" i="17"/>
  <c r="B20" i="17"/>
  <c r="AA23" i="17" s="1"/>
  <c r="B19" i="18"/>
  <c r="B19" i="19"/>
  <c r="B38" i="18"/>
  <c r="B39" i="19" s="1"/>
  <c r="B59" i="19" s="1"/>
  <c r="U22" i="17"/>
  <c r="N24" i="17"/>
  <c r="T23" i="17"/>
  <c r="R23" i="17"/>
  <c r="Q23" i="17"/>
  <c r="AG23" i="17"/>
  <c r="O23" i="17"/>
  <c r="S23" i="17"/>
  <c r="P23" i="17"/>
  <c r="C33" i="18"/>
  <c r="E33" i="18" s="1"/>
  <c r="AU16" i="17"/>
  <c r="AV16" i="17" s="1"/>
  <c r="V19" i="17"/>
  <c r="W18" i="17"/>
  <c r="X18" i="17" s="1"/>
  <c r="Y18" i="17" s="1"/>
  <c r="D14" i="19"/>
  <c r="E14" i="19" s="1"/>
  <c r="C54" i="19"/>
  <c r="D34" i="19"/>
  <c r="E34" i="19" s="1"/>
  <c r="E14" i="18"/>
  <c r="G14" i="18"/>
  <c r="I14" i="18"/>
  <c r="H14" i="18"/>
  <c r="J13" i="18"/>
  <c r="J15" i="17"/>
  <c r="K15" i="17" s="1"/>
  <c r="AT18" i="17"/>
  <c r="I16" i="17"/>
  <c r="AD19" i="17"/>
  <c r="AE19" i="17"/>
  <c r="C36" i="19"/>
  <c r="C15" i="18"/>
  <c r="C16" i="19"/>
  <c r="C17" i="17"/>
  <c r="E16" i="17"/>
  <c r="G16" i="17" s="1"/>
  <c r="H44" i="17" l="1"/>
  <c r="G45" i="17"/>
  <c r="F46" i="17"/>
  <c r="G46" i="17" s="1"/>
  <c r="D45" i="17"/>
  <c r="C46" i="17"/>
  <c r="E45" i="17"/>
  <c r="B20" i="19"/>
  <c r="B39" i="18"/>
  <c r="B40" i="19" s="1"/>
  <c r="B60" i="19" s="1"/>
  <c r="M23" i="17"/>
  <c r="B20" i="18"/>
  <c r="B21" i="17"/>
  <c r="AA24" i="17" s="1"/>
  <c r="U23" i="17"/>
  <c r="T24" i="17"/>
  <c r="R24" i="17"/>
  <c r="Q24" i="17"/>
  <c r="AG24" i="17"/>
  <c r="O24" i="17"/>
  <c r="S24" i="17"/>
  <c r="P24" i="17"/>
  <c r="V20" i="17"/>
  <c r="W19" i="17"/>
  <c r="X19" i="17" s="1"/>
  <c r="Y19" i="17" s="1"/>
  <c r="C55" i="19"/>
  <c r="AU17" i="17"/>
  <c r="AV17" i="17" s="1"/>
  <c r="D15" i="19"/>
  <c r="E15" i="19" s="1"/>
  <c r="C34" i="18"/>
  <c r="E34" i="18" s="1"/>
  <c r="D35" i="19"/>
  <c r="E35" i="19" s="1"/>
  <c r="E15" i="18"/>
  <c r="C35" i="18" s="1"/>
  <c r="E35" i="18" s="1"/>
  <c r="H15" i="18"/>
  <c r="I15" i="18"/>
  <c r="G15" i="18"/>
  <c r="J14" i="18"/>
  <c r="J16" i="17"/>
  <c r="K16" i="17" s="1"/>
  <c r="AT19" i="17"/>
  <c r="I17" i="17"/>
  <c r="AD20" i="17"/>
  <c r="AE20" i="17"/>
  <c r="C18" i="17"/>
  <c r="E17" i="17"/>
  <c r="G17" i="17" s="1"/>
  <c r="C17" i="19"/>
  <c r="C16" i="18"/>
  <c r="C37" i="19"/>
  <c r="E46" i="17" l="1"/>
  <c r="D46" i="17"/>
  <c r="H45" i="17"/>
  <c r="M24" i="17"/>
  <c r="B21" i="18"/>
  <c r="B40" i="18"/>
  <c r="B41" i="19" s="1"/>
  <c r="B61" i="19" s="1"/>
  <c r="B21" i="19"/>
  <c r="U24" i="17"/>
  <c r="D36" i="19"/>
  <c r="E36" i="19" s="1"/>
  <c r="C56" i="19"/>
  <c r="AU18" i="17"/>
  <c r="AV18" i="17" s="1"/>
  <c r="V21" i="17"/>
  <c r="W20" i="17"/>
  <c r="X20" i="17" s="1"/>
  <c r="Y20" i="17" s="1"/>
  <c r="D16" i="19"/>
  <c r="E16" i="19" s="1"/>
  <c r="J15" i="18"/>
  <c r="E16" i="18"/>
  <c r="H16" i="18"/>
  <c r="G16" i="18"/>
  <c r="I16" i="18"/>
  <c r="AT20" i="17"/>
  <c r="J17" i="17"/>
  <c r="K17" i="17" s="1"/>
  <c r="I18" i="17"/>
  <c r="AD21" i="17"/>
  <c r="AE21" i="17"/>
  <c r="C19" i="17"/>
  <c r="E18" i="17"/>
  <c r="G18" i="17" s="1"/>
  <c r="C38" i="19"/>
  <c r="C18" i="19"/>
  <c r="C17" i="18"/>
  <c r="H46" i="17" l="1"/>
  <c r="B22" i="19"/>
  <c r="B41" i="18"/>
  <c r="B42" i="19" s="1"/>
  <c r="B62" i="19" s="1"/>
  <c r="V22" i="17"/>
  <c r="W21" i="17"/>
  <c r="X21" i="17" s="1"/>
  <c r="Y21" i="17" s="1"/>
  <c r="D17" i="19"/>
  <c r="E17" i="19" s="1"/>
  <c r="AU19" i="17"/>
  <c r="AV19" i="17" s="1"/>
  <c r="D37" i="19"/>
  <c r="E37" i="19" s="1"/>
  <c r="C57" i="19"/>
  <c r="C36" i="18"/>
  <c r="E36" i="18" s="1"/>
  <c r="E17" i="18"/>
  <c r="I17" i="18"/>
  <c r="H17" i="18"/>
  <c r="G17" i="18"/>
  <c r="J16" i="18"/>
  <c r="I19" i="17"/>
  <c r="AD22" i="17"/>
  <c r="AE22" i="17"/>
  <c r="AT21" i="17"/>
  <c r="J18" i="17"/>
  <c r="K18" i="17" s="1"/>
  <c r="C19" i="19"/>
  <c r="C18" i="18"/>
  <c r="C39" i="19"/>
  <c r="C20" i="17"/>
  <c r="E19" i="17"/>
  <c r="G19" i="17" s="1"/>
  <c r="C37" i="18" l="1"/>
  <c r="E37" i="18" s="1"/>
  <c r="AU20" i="17"/>
  <c r="AV20" i="17" s="1"/>
  <c r="V23" i="17"/>
  <c r="W22" i="17"/>
  <c r="X22" i="17" s="1"/>
  <c r="Y22" i="17" s="1"/>
  <c r="J17" i="18"/>
  <c r="C58" i="19"/>
  <c r="D38" i="19"/>
  <c r="E38" i="19" s="1"/>
  <c r="D18" i="19"/>
  <c r="E18" i="19" s="1"/>
  <c r="E18" i="18"/>
  <c r="I18" i="18"/>
  <c r="H18" i="18"/>
  <c r="G18" i="18"/>
  <c r="I20" i="17"/>
  <c r="AE23" i="17"/>
  <c r="AD23" i="17"/>
  <c r="J19" i="17"/>
  <c r="K19" i="17" s="1"/>
  <c r="AT22" i="17"/>
  <c r="C21" i="17"/>
  <c r="E20" i="17"/>
  <c r="G20" i="17" s="1"/>
  <c r="C19" i="18"/>
  <c r="C40" i="19"/>
  <c r="C20" i="19"/>
  <c r="AE144" i="62" l="1"/>
  <c r="V24" i="17"/>
  <c r="W24" i="17" s="1"/>
  <c r="X24" i="17" s="1"/>
  <c r="Y24" i="17" s="1"/>
  <c r="W23" i="17"/>
  <c r="X23" i="17" s="1"/>
  <c r="Y23" i="17" s="1"/>
  <c r="C38" i="18"/>
  <c r="E38" i="18" s="1"/>
  <c r="AU21" i="17"/>
  <c r="AV21" i="17" s="1"/>
  <c r="J18" i="18"/>
  <c r="D39" i="19"/>
  <c r="E39" i="19" s="1"/>
  <c r="C59" i="19"/>
  <c r="D19" i="19"/>
  <c r="E19" i="19" s="1"/>
  <c r="E19" i="18"/>
  <c r="I19" i="18"/>
  <c r="H19" i="18"/>
  <c r="G19" i="18"/>
  <c r="E21" i="17"/>
  <c r="I21" i="17"/>
  <c r="AE24" i="17"/>
  <c r="AD24" i="17"/>
  <c r="J20" i="17"/>
  <c r="K20" i="17" s="1"/>
  <c r="AT23" i="17"/>
  <c r="C41" i="19"/>
  <c r="C21" i="19"/>
  <c r="C20" i="18"/>
  <c r="G21" i="17" l="1"/>
  <c r="D20" i="19"/>
  <c r="E20" i="19" s="1"/>
  <c r="AU22" i="17"/>
  <c r="AV22" i="17" s="1"/>
  <c r="J19" i="18"/>
  <c r="D40" i="19"/>
  <c r="E40" i="19" s="1"/>
  <c r="C60" i="19"/>
  <c r="C39" i="18"/>
  <c r="E39" i="18" s="1"/>
  <c r="E20" i="18"/>
  <c r="I20" i="18"/>
  <c r="H20" i="18"/>
  <c r="G20" i="18"/>
  <c r="C21" i="18" l="1"/>
  <c r="E21" i="18" s="1"/>
  <c r="C7" i="20" a="1"/>
  <c r="AT24" i="17"/>
  <c r="C42" i="19"/>
  <c r="J21" i="17"/>
  <c r="K21" i="17" s="1"/>
  <c r="C8" i="20" s="1" a="1"/>
  <c r="E8" i="20" s="1"/>
  <c r="R169" i="62" s="1"/>
  <c r="C22" i="19"/>
  <c r="C61" i="19"/>
  <c r="AU23" i="17"/>
  <c r="AV23" i="17" s="1"/>
  <c r="D41" i="19"/>
  <c r="E41" i="19" s="1"/>
  <c r="C40" i="18"/>
  <c r="E40" i="18" s="1"/>
  <c r="J20" i="18"/>
  <c r="D21" i="19"/>
  <c r="E21" i="19" s="1"/>
  <c r="H21" i="18" l="1"/>
  <c r="I21" i="18"/>
  <c r="G21" i="18"/>
  <c r="C7" i="20"/>
  <c r="N168" i="62" s="1"/>
  <c r="N192" i="62" s="1"/>
  <c r="L7" i="20"/>
  <c r="P7" i="20"/>
  <c r="M7" i="20"/>
  <c r="I7" i="20"/>
  <c r="Z168" i="62" s="1"/>
  <c r="Z192" i="62" s="1"/>
  <c r="D7" i="20"/>
  <c r="P168" i="62" s="1"/>
  <c r="P192" i="62" s="1"/>
  <c r="R7" i="20"/>
  <c r="K7" i="20"/>
  <c r="N7" i="20"/>
  <c r="F7" i="20"/>
  <c r="T168" i="62" s="1"/>
  <c r="T192" i="62" s="1"/>
  <c r="Q7" i="20"/>
  <c r="O7" i="20"/>
  <c r="G7" i="20"/>
  <c r="V168" i="62" s="1"/>
  <c r="V192" i="62" s="1"/>
  <c r="H7" i="20"/>
  <c r="X168" i="62" s="1"/>
  <c r="X192" i="62" s="1"/>
  <c r="J7" i="20"/>
  <c r="AB168" i="62" s="1"/>
  <c r="AB192" i="62" s="1"/>
  <c r="N209" i="62" s="1"/>
  <c r="T209" i="62" s="1"/>
  <c r="AB209" i="62" s="1"/>
  <c r="E7" i="20"/>
  <c r="R168" i="62" s="1"/>
  <c r="R192" i="62" s="1"/>
  <c r="P8" i="20"/>
  <c r="L8" i="20"/>
  <c r="H8" i="20"/>
  <c r="X169" i="62" s="1"/>
  <c r="O8" i="20"/>
  <c r="I8" i="20"/>
  <c r="Z169" i="62" s="1"/>
  <c r="F8" i="20"/>
  <c r="T169" i="62" s="1"/>
  <c r="J8" i="20"/>
  <c r="AB169" i="62" s="1"/>
  <c r="K8" i="20"/>
  <c r="D8" i="20"/>
  <c r="P169" i="62" s="1"/>
  <c r="N8" i="20"/>
  <c r="M8" i="20"/>
  <c r="R8" i="20"/>
  <c r="Q8" i="20"/>
  <c r="C8" i="20"/>
  <c r="N169" i="62" s="1"/>
  <c r="G8" i="20"/>
  <c r="V169" i="62" s="1"/>
  <c r="C41" i="18"/>
  <c r="E41" i="18" s="1"/>
  <c r="C13" i="20" s="1" a="1"/>
  <c r="P13" i="20" s="1"/>
  <c r="AU24" i="17"/>
  <c r="AV24" i="17" s="1"/>
  <c r="C16" i="20" s="1" a="1"/>
  <c r="C12" i="20" a="1"/>
  <c r="H12" i="20" s="1"/>
  <c r="X172" i="62" s="1"/>
  <c r="C62" i="19"/>
  <c r="C22" i="20" s="1" a="1"/>
  <c r="H22" i="20" s="1"/>
  <c r="X178" i="62" s="1"/>
  <c r="D22" i="19"/>
  <c r="E22" i="19" s="1"/>
  <c r="C18" i="20" s="1" a="1"/>
  <c r="I18" i="20" s="1"/>
  <c r="Z176" i="62" s="1"/>
  <c r="D42" i="19"/>
  <c r="E42" i="19" s="1"/>
  <c r="C20" i="20" s="1" a="1"/>
  <c r="G20" i="20" s="1"/>
  <c r="V177" i="62" s="1"/>
  <c r="J21" i="18" l="1"/>
  <c r="C11" i="20" s="1" a="1"/>
  <c r="F11" i="20" s="1"/>
  <c r="T171" i="62" s="1"/>
  <c r="O16" i="20"/>
  <c r="J16" i="20"/>
  <c r="AB175" i="62" s="1"/>
  <c r="D16" i="20"/>
  <c r="P175" i="62" s="1"/>
  <c r="L16" i="20"/>
  <c r="P16" i="20"/>
  <c r="M16" i="20"/>
  <c r="G16" i="20"/>
  <c r="N16" i="20"/>
  <c r="K16" i="20"/>
  <c r="Q16" i="20"/>
  <c r="F16" i="20"/>
  <c r="H16" i="20"/>
  <c r="X175" i="62" s="1"/>
  <c r="E16" i="20"/>
  <c r="R16" i="20"/>
  <c r="C16" i="20"/>
  <c r="N175" i="62" s="1"/>
  <c r="I16" i="20"/>
  <c r="G13" i="20"/>
  <c r="V173" i="62" s="1"/>
  <c r="H13" i="20"/>
  <c r="X173" i="62" s="1"/>
  <c r="F13" i="20"/>
  <c r="T173" i="62" s="1"/>
  <c r="D13" i="20"/>
  <c r="P173" i="62" s="1"/>
  <c r="J13" i="20"/>
  <c r="AB173" i="62" s="1"/>
  <c r="Q13" i="20"/>
  <c r="C13" i="20"/>
  <c r="N173" i="62" s="1"/>
  <c r="M13" i="20"/>
  <c r="N13" i="20"/>
  <c r="L13" i="20"/>
  <c r="K13" i="20"/>
  <c r="E13" i="20"/>
  <c r="R173" i="62" s="1"/>
  <c r="R13" i="20"/>
  <c r="O13" i="20"/>
  <c r="I13" i="20"/>
  <c r="Z173" i="62" s="1"/>
  <c r="O12" i="20"/>
  <c r="N12" i="20"/>
  <c r="Q12" i="20"/>
  <c r="J12" i="20"/>
  <c r="AB172" i="62" s="1"/>
  <c r="D12" i="20"/>
  <c r="P172" i="62" s="1"/>
  <c r="P12" i="20"/>
  <c r="R12" i="20"/>
  <c r="G12" i="20"/>
  <c r="V172" i="62" s="1"/>
  <c r="I12" i="20"/>
  <c r="Z172" i="62" s="1"/>
  <c r="M12" i="20"/>
  <c r="C12" i="20"/>
  <c r="N172" i="62" s="1"/>
  <c r="L12" i="20"/>
  <c r="F12" i="20"/>
  <c r="T172" i="62" s="1"/>
  <c r="K12" i="20"/>
  <c r="Q22" i="20"/>
  <c r="E22" i="20"/>
  <c r="F22" i="20"/>
  <c r="G22" i="20"/>
  <c r="L22" i="20"/>
  <c r="D22" i="20"/>
  <c r="P178" i="62" s="1"/>
  <c r="K22" i="20"/>
  <c r="J22" i="20"/>
  <c r="E12" i="20"/>
  <c r="R172" i="62" s="1"/>
  <c r="O22" i="20"/>
  <c r="C22" i="20"/>
  <c r="N178" i="62" s="1"/>
  <c r="N22" i="20"/>
  <c r="M22" i="20"/>
  <c r="H18" i="20"/>
  <c r="I20" i="20"/>
  <c r="L18" i="20"/>
  <c r="R20" i="20"/>
  <c r="C18" i="20"/>
  <c r="N176" i="62" s="1"/>
  <c r="P18" i="20"/>
  <c r="Q18" i="20"/>
  <c r="M20" i="20"/>
  <c r="E20" i="20"/>
  <c r="F18" i="20"/>
  <c r="R18" i="20"/>
  <c r="O18" i="20"/>
  <c r="K20" i="20"/>
  <c r="G18" i="20"/>
  <c r="J20" i="20"/>
  <c r="E18" i="20"/>
  <c r="K18" i="20"/>
  <c r="Z200" i="62" s="1"/>
  <c r="R22" i="20"/>
  <c r="P22" i="20"/>
  <c r="P20" i="20"/>
  <c r="M18" i="20"/>
  <c r="N18" i="20"/>
  <c r="I22" i="20"/>
  <c r="C20" i="20"/>
  <c r="N177" i="62" s="1"/>
  <c r="D18" i="20"/>
  <c r="P176" i="62" s="1"/>
  <c r="J18" i="20"/>
  <c r="H20" i="20"/>
  <c r="Q20" i="20"/>
  <c r="F20" i="20"/>
  <c r="L20" i="20"/>
  <c r="O20" i="20"/>
  <c r="N20" i="20"/>
  <c r="D20" i="20"/>
  <c r="P177" i="62" s="1"/>
  <c r="R11" i="20" l="1"/>
  <c r="Q11" i="20"/>
  <c r="D11" i="20"/>
  <c r="P171" i="62" s="1"/>
  <c r="G11" i="20"/>
  <c r="V171" i="62" s="1"/>
  <c r="K11" i="20"/>
  <c r="H11" i="20"/>
  <c r="X171" i="62" s="1"/>
  <c r="O11" i="20"/>
  <c r="L11" i="20"/>
  <c r="C11" i="20"/>
  <c r="N171" i="62" s="1"/>
  <c r="J11" i="20"/>
  <c r="AB171" i="62" s="1"/>
  <c r="N11" i="20"/>
  <c r="I11" i="20"/>
  <c r="Z171" i="62" s="1"/>
  <c r="P11" i="20"/>
  <c r="E11" i="20"/>
  <c r="R171" i="62" s="1"/>
  <c r="M11" i="20"/>
  <c r="V176" i="62"/>
  <c r="V200" i="62" s="1"/>
  <c r="P202" i="62"/>
  <c r="T178" i="62"/>
  <c r="T202" i="62" s="1"/>
  <c r="Z175" i="62"/>
  <c r="Z199" i="62" s="1"/>
  <c r="P201" i="62"/>
  <c r="T177" i="62"/>
  <c r="T201" i="62" s="1"/>
  <c r="N202" i="62"/>
  <c r="R178" i="62"/>
  <c r="R202" i="62" s="1"/>
  <c r="V175" i="62"/>
  <c r="V199" i="62" s="1"/>
  <c r="X177" i="62"/>
  <c r="X201" i="62" s="1"/>
  <c r="X202" i="62"/>
  <c r="AB178" i="62"/>
  <c r="AB202" i="62" s="1"/>
  <c r="N230" i="62" s="1"/>
  <c r="N199" i="62"/>
  <c r="R175" i="62"/>
  <c r="R199" i="62" s="1"/>
  <c r="AB176" i="62"/>
  <c r="AB200" i="62" s="1"/>
  <c r="N220" i="62" s="1"/>
  <c r="P200" i="62"/>
  <c r="T176" i="62"/>
  <c r="T200" i="62" s="1"/>
  <c r="V201" i="62"/>
  <c r="Z177" i="62"/>
  <c r="Z201" i="62" s="1"/>
  <c r="N201" i="62"/>
  <c r="R177" i="62"/>
  <c r="R201" i="62" s="1"/>
  <c r="X176" i="62"/>
  <c r="X200" i="62" s="1"/>
  <c r="P199" i="62"/>
  <c r="T175" i="62"/>
  <c r="T199" i="62" s="1"/>
  <c r="N200" i="62"/>
  <c r="R176" i="62"/>
  <c r="R200" i="62" s="1"/>
  <c r="Z178" i="62"/>
  <c r="Z202" i="62" s="1"/>
  <c r="AB177" i="62"/>
  <c r="AB201" i="62" s="1"/>
  <c r="N227" i="62" s="1"/>
  <c r="V178" i="62"/>
  <c r="V202" i="62" s="1"/>
  <c r="AB199" i="62"/>
  <c r="N225" i="62" s="1"/>
  <c r="T225" i="62" s="1"/>
  <c r="AB225" i="62" s="1"/>
  <c r="X199" i="62"/>
  <c r="T222" i="62" l="1"/>
  <c r="AB222" i="62" s="1"/>
  <c r="T221" i="62"/>
  <c r="AB221" i="62" s="1"/>
  <c r="T220" i="62"/>
  <c r="AB220" i="62" s="1"/>
  <c r="X193" i="62" l="1"/>
  <c r="Z193" i="62"/>
  <c r="T193" i="62"/>
  <c r="R193" i="62"/>
  <c r="P193" i="62"/>
  <c r="N193" i="62"/>
  <c r="AB193" i="62"/>
  <c r="N210" i="62" s="1"/>
  <c r="T210" i="62" s="1"/>
  <c r="V193" i="62"/>
  <c r="AM9" i="17" l="1"/>
  <c r="AN9" i="17" s="1"/>
  <c r="AO9" i="17" s="1"/>
  <c r="AP9" i="17" s="1"/>
  <c r="AQ9" i="17" s="1"/>
  <c r="AF9" i="17"/>
  <c r="AH9" i="17" s="1"/>
  <c r="AJ9" i="17" s="1"/>
  <c r="AC10" i="17"/>
  <c r="AC11" i="17" l="1"/>
  <c r="AM10" i="17"/>
  <c r="AN10" i="17" s="1"/>
  <c r="AO10" i="17" s="1"/>
  <c r="AP10" i="17" s="1"/>
  <c r="AQ10" i="17" s="1"/>
  <c r="AF10" i="17"/>
  <c r="AH10" i="17" s="1"/>
  <c r="AJ10" i="17" s="1"/>
  <c r="AM11" i="17" l="1"/>
  <c r="AN11" i="17" s="1"/>
  <c r="AO11" i="17" s="1"/>
  <c r="AP11" i="17" s="1"/>
  <c r="AQ11" i="17" s="1"/>
  <c r="AF11" i="17"/>
  <c r="AH11" i="17" s="1"/>
  <c r="AJ11" i="17" s="1"/>
  <c r="AC12" i="17"/>
  <c r="AC13" i="17" l="1"/>
  <c r="AM12" i="17"/>
  <c r="AN12" i="17" s="1"/>
  <c r="AO12" i="17" s="1"/>
  <c r="AP12" i="17" s="1"/>
  <c r="AQ12" i="17" s="1"/>
  <c r="AF12" i="17"/>
  <c r="AH12" i="17" s="1"/>
  <c r="AJ12" i="17" s="1"/>
  <c r="AM13" i="17" l="1"/>
  <c r="AN13" i="17" s="1"/>
  <c r="AO13" i="17" s="1"/>
  <c r="AP13" i="17" s="1"/>
  <c r="AQ13" i="17" s="1"/>
  <c r="AF13" i="17"/>
  <c r="AH13" i="17" s="1"/>
  <c r="AJ13" i="17" s="1"/>
  <c r="AC14" i="17"/>
  <c r="AF14" i="17" l="1"/>
  <c r="AH14" i="17" s="1"/>
  <c r="AJ14" i="17" s="1"/>
  <c r="AM14" i="17"/>
  <c r="AN14" i="17" s="1"/>
  <c r="AO14" i="17" s="1"/>
  <c r="AP14" i="17" s="1"/>
  <c r="AQ14" i="17" s="1"/>
  <c r="AC15" i="17"/>
  <c r="AC16" i="17" l="1"/>
  <c r="AM15" i="17"/>
  <c r="AN15" i="17" s="1"/>
  <c r="AO15" i="17" s="1"/>
  <c r="AP15" i="17" s="1"/>
  <c r="AQ15" i="17" s="1"/>
  <c r="AF15" i="17"/>
  <c r="AH15" i="17" s="1"/>
  <c r="AJ15" i="17" s="1"/>
  <c r="AC17" i="17" l="1"/>
  <c r="AF16" i="17"/>
  <c r="AH16" i="17" s="1"/>
  <c r="AJ16" i="17" s="1"/>
  <c r="AM16" i="17"/>
  <c r="AN16" i="17" s="1"/>
  <c r="AO16" i="17" s="1"/>
  <c r="AP16" i="17" s="1"/>
  <c r="AQ16" i="17" s="1"/>
  <c r="AC18" i="17" l="1"/>
  <c r="AM17" i="17"/>
  <c r="AN17" i="17" s="1"/>
  <c r="AO17" i="17" s="1"/>
  <c r="AP17" i="17" s="1"/>
  <c r="AQ17" i="17" s="1"/>
  <c r="AF17" i="17"/>
  <c r="AH17" i="17" s="1"/>
  <c r="AJ17" i="17" s="1"/>
  <c r="AF18" i="17" l="1"/>
  <c r="AH18" i="17" s="1"/>
  <c r="AJ18" i="17" s="1"/>
  <c r="AM18" i="17"/>
  <c r="AN18" i="17" s="1"/>
  <c r="AO18" i="17" s="1"/>
  <c r="AP18" i="17" s="1"/>
  <c r="AQ18" i="17" s="1"/>
  <c r="AC19" i="17"/>
  <c r="AM19" i="17" l="1"/>
  <c r="AN19" i="17" s="1"/>
  <c r="AO19" i="17" s="1"/>
  <c r="AP19" i="17" s="1"/>
  <c r="AQ19" i="17" s="1"/>
  <c r="AF19" i="17"/>
  <c r="AH19" i="17" s="1"/>
  <c r="AJ19" i="17" s="1"/>
  <c r="AC20" i="17"/>
  <c r="AF20" i="17" l="1"/>
  <c r="AH20" i="17" s="1"/>
  <c r="AJ20" i="17" s="1"/>
  <c r="AM20" i="17"/>
  <c r="AN20" i="17" s="1"/>
  <c r="AO20" i="17" s="1"/>
  <c r="AP20" i="17" s="1"/>
  <c r="AQ20" i="17" s="1"/>
  <c r="AC21" i="17"/>
  <c r="AC22" i="17" l="1"/>
  <c r="AM21" i="17"/>
  <c r="AN21" i="17" s="1"/>
  <c r="AO21" i="17" s="1"/>
  <c r="AP21" i="17" s="1"/>
  <c r="AQ21" i="17" s="1"/>
  <c r="AF21" i="17"/>
  <c r="AH21" i="17" s="1"/>
  <c r="AJ21" i="17" s="1"/>
  <c r="AM22" i="17" l="1"/>
  <c r="AN22" i="17" s="1"/>
  <c r="AO22" i="17" s="1"/>
  <c r="AP22" i="17" s="1"/>
  <c r="AQ22" i="17" s="1"/>
  <c r="AF22" i="17"/>
  <c r="AH22" i="17" s="1"/>
  <c r="AJ22" i="17" s="1"/>
  <c r="AC23" i="17"/>
  <c r="N197" i="62" l="1"/>
  <c r="AC24" i="17"/>
  <c r="AF23" i="17"/>
  <c r="AH23" i="17" s="1"/>
  <c r="AJ23" i="17" s="1"/>
  <c r="AM23" i="17"/>
  <c r="AN23" i="17" s="1"/>
  <c r="AO23" i="17" s="1"/>
  <c r="AP23" i="17" s="1"/>
  <c r="AQ23" i="17" s="1"/>
  <c r="P197" i="62" l="1"/>
  <c r="AB197" i="62"/>
  <c r="N215" i="62" s="1"/>
  <c r="T215" i="62" s="1"/>
  <c r="AB215" i="62" s="1"/>
  <c r="R197" i="62"/>
  <c r="X197" i="62"/>
  <c r="Z197" i="62"/>
  <c r="V197" i="62"/>
  <c r="T197" i="62"/>
  <c r="T195" i="62"/>
  <c r="AF24" i="17"/>
  <c r="AH24" i="17" s="1"/>
  <c r="AJ24" i="17" s="1"/>
  <c r="C9" i="20" s="1" a="1"/>
  <c r="AM24" i="17"/>
  <c r="AN24" i="17" s="1"/>
  <c r="AO24" i="17" s="1"/>
  <c r="AP24" i="17" s="1"/>
  <c r="AQ24" i="17" s="1"/>
  <c r="C15" i="20" s="1" a="1"/>
  <c r="AB196" i="62"/>
  <c r="N214" i="62" s="1"/>
  <c r="N196" i="62"/>
  <c r="Z196" i="62"/>
  <c r="P196" i="62"/>
  <c r="X196" i="62"/>
  <c r="V196" i="62"/>
  <c r="R196" i="62"/>
  <c r="T196" i="62"/>
  <c r="R195" i="62" l="1"/>
  <c r="AB195" i="62"/>
  <c r="N213" i="62" s="1"/>
  <c r="T213" i="62" s="1"/>
  <c r="AB213" i="62" s="1"/>
  <c r="X195" i="62"/>
  <c r="N195" i="62"/>
  <c r="Z195" i="62"/>
  <c r="V195" i="62"/>
  <c r="P195" i="62"/>
  <c r="C15" i="20"/>
  <c r="N174" i="62" s="1"/>
  <c r="O15" i="20"/>
  <c r="P15" i="20"/>
  <c r="Q15" i="20"/>
  <c r="R15" i="20"/>
  <c r="I15" i="20"/>
  <c r="J15" i="20"/>
  <c r="N15" i="20"/>
  <c r="F15" i="20"/>
  <c r="M15" i="20"/>
  <c r="G15" i="20"/>
  <c r="L15" i="20"/>
  <c r="D15" i="20"/>
  <c r="P174" i="62" s="1"/>
  <c r="E15" i="20"/>
  <c r="K15" i="20"/>
  <c r="H15" i="20"/>
  <c r="C9" i="20"/>
  <c r="N170" i="62" s="1"/>
  <c r="K9" i="20"/>
  <c r="P9" i="20"/>
  <c r="Q9" i="20"/>
  <c r="J9" i="20"/>
  <c r="AB170" i="62" s="1"/>
  <c r="M9" i="20"/>
  <c r="N9" i="20"/>
  <c r="O9" i="20"/>
  <c r="L9" i="20"/>
  <c r="D9" i="20"/>
  <c r="P170" i="62" s="1"/>
  <c r="F9" i="20"/>
  <c r="T170" i="62" s="1"/>
  <c r="I9" i="20"/>
  <c r="Z170" i="62" s="1"/>
  <c r="E9" i="20"/>
  <c r="R170" i="62" s="1"/>
  <c r="H9" i="20"/>
  <c r="X170" i="62" s="1"/>
  <c r="R9" i="20"/>
  <c r="G9" i="20"/>
  <c r="V170" i="62" s="1"/>
  <c r="T214" i="62"/>
  <c r="AB214" i="62" s="1"/>
  <c r="P198" i="62" l="1"/>
  <c r="T174" i="62"/>
  <c r="T198" i="62" s="1"/>
  <c r="N198" i="62"/>
  <c r="R174" i="62"/>
  <c r="R198" i="62" s="1"/>
  <c r="Z174" i="62"/>
  <c r="Z198" i="62" s="1"/>
  <c r="X174" i="62"/>
  <c r="X198" i="62" s="1"/>
  <c r="AB174" i="62"/>
  <c r="AB198" i="62" s="1"/>
  <c r="V174" i="62"/>
  <c r="V198" i="62" s="1"/>
  <c r="P194" i="62"/>
  <c r="V194" i="62"/>
  <c r="R194" i="62"/>
  <c r="T194" i="62"/>
  <c r="Z194" i="62"/>
  <c r="X194" i="62"/>
  <c r="N194" i="62"/>
  <c r="AB194" i="62"/>
  <c r="N211" i="62" s="1"/>
  <c r="T211" i="62" s="1"/>
  <c r="AB211" i="62" s="1"/>
  <c r="N224" i="62" l="1"/>
  <c r="T224" i="62" s="1"/>
  <c r="AB224" i="62" s="1"/>
  <c r="P368" i="62"/>
</calcChain>
</file>

<file path=xl/comments1.xml><?xml version="1.0" encoding="utf-8"?>
<comments xmlns="http://schemas.openxmlformats.org/spreadsheetml/2006/main">
  <authors>
    <author>ROBERTH ROCA QUISPE</author>
    <author>ROBERTH ROY ROCA QUISPE</author>
    <author>Microsoft Office User</author>
  </authors>
  <commentList>
    <comment ref="B47" authorId="0" shapeId="0">
      <text>
        <r>
          <rPr>
            <b/>
            <sz val="9"/>
            <color rgb="FF000000"/>
            <rFont val="Tahoma"/>
            <family val="2"/>
          </rPr>
          <t xml:space="preserve">
</t>
        </r>
        <r>
          <rPr>
            <b/>
            <sz val="9"/>
            <color rgb="FF000000"/>
            <rFont val="Tahoma"/>
            <family val="2"/>
          </rPr>
          <t xml:space="preserve">EDAD: </t>
        </r>
        <r>
          <rPr>
            <sz val="9"/>
            <color rgb="FF000000"/>
            <rFont val="Tahoma"/>
            <family val="2"/>
          </rPr>
          <t>meses o años cumplidos.</t>
        </r>
        <r>
          <rPr>
            <b/>
            <sz val="9"/>
            <color rgb="FF000000"/>
            <rFont val="Tahoma"/>
            <family val="2"/>
          </rPr>
          <t xml:space="preserve">
</t>
        </r>
        <r>
          <rPr>
            <b/>
            <sz val="9"/>
            <color rgb="FF000000"/>
            <rFont val="Tahoma"/>
            <family val="2"/>
          </rPr>
          <t xml:space="preserve">
</t>
        </r>
        <r>
          <rPr>
            <b/>
            <sz val="9"/>
            <color rgb="FF000000"/>
            <rFont val="Tahoma"/>
            <family val="2"/>
          </rPr>
          <t xml:space="preserve">POB ES: </t>
        </r>
        <r>
          <rPr>
            <sz val="9"/>
            <color rgb="FF000000"/>
            <rFont val="Tahoma"/>
            <family val="2"/>
          </rPr>
          <t>población total asignada al establecimiento de salud.</t>
        </r>
        <r>
          <rPr>
            <b/>
            <sz val="9"/>
            <color rgb="FF000000"/>
            <rFont val="Tahoma"/>
            <family val="2"/>
          </rPr>
          <t xml:space="preserve">
</t>
        </r>
        <r>
          <rPr>
            <b/>
            <sz val="9"/>
            <color rgb="FF000000"/>
            <rFont val="Tahoma"/>
            <family val="2"/>
          </rPr>
          <t xml:space="preserve">
</t>
        </r>
        <r>
          <rPr>
            <b/>
            <sz val="9"/>
            <color rgb="FF000000"/>
            <rFont val="Tahoma"/>
            <family val="2"/>
          </rPr>
          <t xml:space="preserve">POB REF: </t>
        </r>
        <r>
          <rPr>
            <sz val="9"/>
            <color rgb="FF000000"/>
            <rFont val="Tahoma"/>
            <family val="2"/>
          </rPr>
          <t>población referida al establecimiento de salud objeto de la intervención.</t>
        </r>
        <r>
          <rPr>
            <b/>
            <sz val="9"/>
            <color rgb="FF000000"/>
            <rFont val="Tahoma"/>
            <family val="2"/>
          </rPr>
          <t xml:space="preserve">
</t>
        </r>
        <r>
          <rPr>
            <sz val="9"/>
            <color rgb="FF000000"/>
            <rFont val="Tahoma"/>
            <family val="2"/>
          </rPr>
          <t xml:space="preserve">
</t>
        </r>
      </text>
    </comment>
    <comment ref="B52" authorId="0" shapeId="0">
      <text>
        <r>
          <rPr>
            <sz val="9"/>
            <color rgb="FF000000"/>
            <rFont val="Tahoma"/>
            <family val="2"/>
          </rPr>
          <t xml:space="preserve">
</t>
        </r>
        <r>
          <rPr>
            <b/>
            <sz val="9"/>
            <color rgb="FF000000"/>
            <rFont val="Tahoma"/>
            <family val="2"/>
          </rPr>
          <t>EDAD:</t>
        </r>
        <r>
          <rPr>
            <sz val="9"/>
            <color rgb="FF000000"/>
            <rFont val="Tahoma"/>
            <family val="2"/>
          </rPr>
          <t xml:space="preserve"> meses o años cumplidos.
</t>
        </r>
        <r>
          <rPr>
            <sz val="9"/>
            <color rgb="FF000000"/>
            <rFont val="Tahoma"/>
            <family val="2"/>
          </rPr>
          <t xml:space="preserve">
</t>
        </r>
        <r>
          <rPr>
            <b/>
            <sz val="9"/>
            <color rgb="FF000000"/>
            <rFont val="Tahoma"/>
            <family val="2"/>
          </rPr>
          <t>POB ES:</t>
        </r>
        <r>
          <rPr>
            <sz val="9"/>
            <color rgb="FF000000"/>
            <rFont val="Tahoma"/>
            <family val="2"/>
          </rPr>
          <t xml:space="preserve"> población total asignada al establecimiento de salud.
</t>
        </r>
        <r>
          <rPr>
            <sz val="9"/>
            <color rgb="FF000000"/>
            <rFont val="Tahoma"/>
            <family val="2"/>
          </rPr>
          <t xml:space="preserve">
</t>
        </r>
        <r>
          <rPr>
            <b/>
            <sz val="9"/>
            <color rgb="FF000000"/>
            <rFont val="Tahoma"/>
            <family val="2"/>
          </rPr>
          <t>POB REF:</t>
        </r>
        <r>
          <rPr>
            <sz val="9"/>
            <color rgb="FF000000"/>
            <rFont val="Tahoma"/>
            <family val="2"/>
          </rPr>
          <t xml:space="preserve"> población referida al establecimiento de salud objeto de la intervención.</t>
        </r>
      </text>
    </comment>
    <comment ref="AG71" authorId="1" shapeId="0">
      <text>
        <r>
          <rPr>
            <b/>
            <sz val="9"/>
            <color rgb="FF000000"/>
            <rFont val="Tahoma"/>
            <family val="2"/>
          </rPr>
          <t>OPMI:</t>
        </r>
        <r>
          <rPr>
            <sz val="9"/>
            <color rgb="FF000000"/>
            <rFont val="Tahoma"/>
            <family val="2"/>
          </rPr>
          <t xml:space="preserve">
</t>
        </r>
        <r>
          <rPr>
            <sz val="9"/>
            <color rgb="FF000000"/>
            <rFont val="Tahoma"/>
            <family val="2"/>
          </rPr>
          <t xml:space="preserve">Utilizar la tasa de crecimiento de la población asignada; de no estar disponible esta, aplicar la tasa de crecimiento intercensal del nivel distrital en el que se enmarca el área de influencia del proyecto de inversión. En caso que las tasas de crecimiento mencionadas no se encontraran disponibles, el formulador podrá calcular una tasa de crecimiento en base a los datos de población del establecimiento de salud.
</t>
        </r>
        <r>
          <rPr>
            <sz val="9"/>
            <color rgb="FF000000"/>
            <rFont val="Tahoma"/>
            <family val="2"/>
          </rPr>
          <t xml:space="preserve"> 
</t>
        </r>
        <r>
          <rPr>
            <sz val="9"/>
            <color rgb="FF000000"/>
            <rFont val="Tahoma"/>
            <family val="2"/>
          </rPr>
          <t xml:space="preserve">Si la tasa de crecimiento de la población fuera negativa, el formulador podrá asumir una tasa de crecimiento igual a cero para las proyecciones o aplicar la tasa de crecimiento provincial o departamental.
</t>
        </r>
      </text>
    </comment>
    <comment ref="M75" authorId="2" shapeId="0">
      <text>
        <r>
          <rPr>
            <b/>
            <sz val="10"/>
            <color rgb="FF000000"/>
            <rFont val="Tahoma"/>
            <family val="2"/>
          </rPr>
          <t>OPMI:</t>
        </r>
        <r>
          <rPr>
            <sz val="10"/>
            <color rgb="FF000000"/>
            <rFont val="Tahoma"/>
            <family val="2"/>
          </rPr>
          <t xml:space="preserve">
</t>
        </r>
        <r>
          <rPr>
            <sz val="10"/>
            <color rgb="FF000000"/>
            <rFont val="+mn-lt"/>
            <charset val="1"/>
          </rPr>
          <t>D</t>
        </r>
        <r>
          <rPr>
            <sz val="10"/>
            <color rgb="FF000000"/>
            <rFont val="+mn-lt"/>
            <charset val="1"/>
          </rPr>
          <t>escribir brevemente los aspectos demográficos, económicos, sociales, culturales, además de la</t>
        </r>
        <r>
          <rPr>
            <sz val="10"/>
            <color rgb="FF000000"/>
            <rFont val="+mn-lt"/>
            <charset val="1"/>
          </rPr>
          <t xml:space="preserve"> problemática </t>
        </r>
        <r>
          <rPr>
            <sz val="10"/>
            <color rgb="FF000000"/>
            <rFont val="+mn-lt"/>
            <charset val="1"/>
          </rPr>
          <t xml:space="preserve">que percibe la población afectada. 
</t>
        </r>
        <r>
          <rPr>
            <sz val="10"/>
            <color rgb="FF000000"/>
            <rFont val="+mn-lt"/>
            <charset val="1"/>
          </rPr>
          <t xml:space="preserve">En forma concisa, el formulador debe delimitar el área de influencia del PI, señalando: i) el área donde se localiza la población afectada, ii) el área donde se ubica la UP a intervenir (cuando esta existe), iii) el área donde se ubican otras UP a las cuales puede acceder la población afectada, y iv) el área que se defina preliminarmente en el marco del diagnóstico de la unidad productora. 
</t>
        </r>
        <r>
          <rPr>
            <sz val="10"/>
            <color rgb="FF000000"/>
            <rFont val="+mn-lt"/>
            <charset val="1"/>
          </rPr>
          <t xml:space="preserve">
</t>
        </r>
        <r>
          <rPr>
            <sz val="10"/>
            <color rgb="FF000000"/>
            <rFont val="+mn-lt"/>
            <charset val="1"/>
          </rPr>
          <t>Cuando exista</t>
        </r>
        <r>
          <rPr>
            <sz val="10"/>
            <color rgb="FF000000"/>
            <rFont val="+mn-lt"/>
            <charset val="1"/>
          </rPr>
          <t xml:space="preserve"> el ES, i</t>
        </r>
        <r>
          <rPr>
            <sz val="10"/>
            <color rgb="FF000000"/>
            <rFont val="+mn-lt"/>
            <charset val="1"/>
          </rPr>
          <t>dentificar las restricciones que están impidiendo que la UP provea los  servicios en forma oportuna de</t>
        </r>
        <r>
          <rPr>
            <sz val="10"/>
            <color rgb="FF000000"/>
            <rFont val="+mn-lt"/>
            <charset val="1"/>
          </rPr>
          <t xml:space="preserve"> acuerdo a los estándares de calidad: </t>
        </r>
        <r>
          <rPr>
            <sz val="10"/>
            <color rgb="FF000000"/>
            <rFont val="+mn-lt"/>
            <charset val="1"/>
          </rPr>
          <t>estado de conservación de la infraestructura (por bloques, indicando los ambientes prestacionales y complementarios con sus respectivos sub ambientes asociados, de corresponder); así como los materiales de construcción. Asimismo</t>
        </r>
        <r>
          <rPr>
            <b/>
            <sz val="10"/>
            <color rgb="FF000000"/>
            <rFont val="+mn-lt"/>
            <charset val="1"/>
          </rPr>
          <t xml:space="preserve">, </t>
        </r>
        <r>
          <rPr>
            <sz val="10"/>
            <color rgb="FF000000"/>
            <rFont val="+mn-lt"/>
            <charset val="1"/>
          </rPr>
          <t>es importante mencionar</t>
        </r>
        <r>
          <rPr>
            <b/>
            <sz val="10"/>
            <color rgb="FF000000"/>
            <rFont val="+mn-lt"/>
            <charset val="1"/>
          </rPr>
          <t xml:space="preserve"> </t>
        </r>
        <r>
          <rPr>
            <sz val="10"/>
            <color rgb="FF000000"/>
            <rFont val="+mn-lt"/>
            <charset val="1"/>
          </rPr>
          <t xml:space="preserve">datos del equipamiento por estado de conservación según tipo de equipo. 
</t>
        </r>
        <r>
          <rPr>
            <sz val="10"/>
            <color rgb="FF000000"/>
            <rFont val="+mn-lt"/>
            <charset val="1"/>
          </rPr>
          <t xml:space="preserve">
</t>
        </r>
        <r>
          <rPr>
            <sz val="10"/>
            <color rgb="FF000000"/>
            <rFont val="+mn-lt"/>
            <charset val="1"/>
          </rPr>
          <t>En caso se trate de una CREACIÓN, se debe incidir en la problemática respecto a la atención oportuna de las personas que requieren los servicios de salud, detallando la cantidad de personas referidas, así como las dificultades en las referencias y contrarreferencias para el traslado de pacientes;</t>
        </r>
        <r>
          <rPr>
            <sz val="10"/>
            <color rgb="FF000000"/>
            <rFont val="+mn-lt"/>
            <charset val="1"/>
          </rPr>
          <t xml:space="preserve"> así como</t>
        </r>
        <r>
          <rPr>
            <sz val="10"/>
            <color rgb="FF000000"/>
            <rFont val="+mn-lt"/>
            <charset val="1"/>
          </rPr>
          <t>, describir</t>
        </r>
        <r>
          <rPr>
            <sz val="10"/>
            <color rgb="FF000000"/>
            <rFont val="+mn-lt"/>
            <charset val="1"/>
          </rPr>
          <t xml:space="preserve"> </t>
        </r>
        <r>
          <rPr>
            <sz val="10"/>
            <color rgb="FF000000"/>
            <rFont val="+mn-lt"/>
            <charset val="1"/>
          </rPr>
          <t xml:space="preserve">las enfermedades prevalentes en el ámbito, las principales causas de morbilidad y mortalidad y otros aspectos que expliquen el perfil epidemiológico de la zona rural.
</t>
        </r>
        <r>
          <rPr>
            <sz val="10"/>
            <color rgb="FF000000"/>
            <rFont val="+mn-lt"/>
            <charset val="1"/>
          </rPr>
          <t xml:space="preserve"> </t>
        </r>
      </text>
    </comment>
    <comment ref="C164" authorId="2" shapeId="0">
      <text>
        <r>
          <rPr>
            <b/>
            <sz val="10"/>
            <color rgb="FF000000"/>
            <rFont val="Tahoma"/>
            <family val="2"/>
          </rPr>
          <t>OPMI:</t>
        </r>
        <r>
          <rPr>
            <sz val="10"/>
            <color rgb="FF000000"/>
            <rFont val="Tahoma"/>
            <family val="2"/>
          </rPr>
          <t xml:space="preserve">
</t>
        </r>
        <r>
          <rPr>
            <i/>
            <sz val="10"/>
            <color rgb="FF000000"/>
            <rFont val="Calibri"/>
            <family val="2"/>
            <scheme val="minor"/>
          </rPr>
          <t>En el caso de proyectos de inversión en zonas rurales la población demandante efectiva</t>
        </r>
        <r>
          <rPr>
            <i/>
            <sz val="10"/>
            <color rgb="FF000000"/>
            <rFont val="Calibri"/>
            <family val="2"/>
            <scheme val="minor"/>
          </rPr>
          <t xml:space="preserve"> es igual a la</t>
        </r>
        <r>
          <rPr>
            <i/>
            <sz val="10"/>
            <color rgb="FF000000"/>
            <rFont val="Calibri"/>
            <family val="2"/>
            <scheme val="minor"/>
          </rPr>
          <t xml:space="preserve"> población objetivo.</t>
        </r>
      </text>
    </comment>
    <comment ref="F258" authorId="0" shapeId="0">
      <text>
        <r>
          <rPr>
            <b/>
            <sz val="9"/>
            <color rgb="FF000000"/>
            <rFont val="Tahoma"/>
            <family val="2"/>
          </rPr>
          <t xml:space="preserve">OPMI: </t>
        </r>
        <r>
          <rPr>
            <sz val="9"/>
            <color rgb="FF000000"/>
            <rFont val="Tahoma"/>
            <family val="2"/>
          </rPr>
          <t xml:space="preserve">Incluye
</t>
        </r>
        <r>
          <rPr>
            <sz val="9"/>
            <color rgb="FF000000"/>
            <rFont val="Tahoma"/>
            <family val="2"/>
          </rPr>
          <t xml:space="preserve"> casa fuerza, central de gases, cadena de frío, gestión de la información, salud ambiental, usos múltiples, almacén de materiales, cuarto de limpieza, lavandería.
</t>
        </r>
        <r>
          <rPr>
            <sz val="9"/>
            <color rgb="FF000000"/>
            <rFont val="Tahoma"/>
            <family val="2"/>
          </rPr>
          <t xml:space="preserve">
</t>
        </r>
      </text>
    </comment>
    <comment ref="F259" authorId="2" shapeId="0">
      <text>
        <r>
          <rPr>
            <b/>
            <sz val="10"/>
            <color rgb="FF000000"/>
            <rFont val="Tahoma"/>
            <family val="2"/>
          </rPr>
          <t>OPMI:</t>
        </r>
        <r>
          <rPr>
            <sz val="10"/>
            <color rgb="FF000000"/>
            <rFont val="Tahoma"/>
            <family val="2"/>
          </rPr>
          <t xml:space="preserve">
</t>
        </r>
        <r>
          <rPr>
            <sz val="10"/>
            <color rgb="FF000000"/>
            <rFont val="Tahoma"/>
            <family val="2"/>
          </rPr>
          <t>Comedor/cocina, dormitorios, depósito/closets, lavandería, camas, sala, SS.HH.</t>
        </r>
      </text>
    </comment>
    <comment ref="I269" authorId="1" shapeId="0">
      <text>
        <r>
          <rPr>
            <b/>
            <sz val="9"/>
            <color rgb="FF000000"/>
            <rFont val="Tahoma"/>
            <family val="2"/>
          </rPr>
          <t xml:space="preserve">OPMI: </t>
        </r>
        <r>
          <rPr>
            <sz val="9"/>
            <color rgb="FF000000"/>
            <rFont val="Tahoma"/>
            <family val="2"/>
          </rPr>
          <t>Para cada tipo de ítem, consignar la unidad de medida representativa (unidad, metros cuadrados, equipo, etc.) e indicar el avance físico en cada periodo.</t>
        </r>
      </text>
    </comment>
    <comment ref="J285" authorId="1" shapeId="0">
      <text>
        <r>
          <rPr>
            <b/>
            <sz val="9"/>
            <color rgb="FF000000"/>
            <rFont val="Tahoma"/>
            <family val="2"/>
          </rPr>
          <t xml:space="preserve">OPMI: </t>
        </r>
        <r>
          <rPr>
            <sz val="9"/>
            <color rgb="FF000000"/>
            <rFont val="Tahoma"/>
            <family val="2"/>
          </rPr>
          <t>En cada periodo, el formulador debe ingresar la inversión que se ha previsto realizar en soles. Los costos de los componentes (infraestructura, equipamiento, etc.) incluyen gastos generales, utilidad e IGV.</t>
        </r>
      </text>
    </comment>
    <comment ref="L325" authorId="1" shapeId="0">
      <text>
        <r>
          <rPr>
            <b/>
            <sz val="9"/>
            <color rgb="FF000000"/>
            <rFont val="Tahoma"/>
            <family val="2"/>
          </rPr>
          <t xml:space="preserve">OPMI: </t>
        </r>
        <r>
          <rPr>
            <sz val="9"/>
            <color rgb="FF000000"/>
            <rFont val="Tahoma"/>
            <family val="2"/>
          </rPr>
          <t xml:space="preserve">En la situación sin proyecto, la UF debe consignar los costos en los que incurre el establecimiento de salud para la operación (remuneraciones, servicios, insumos y, de corresponder, otros gastos) y mantenimiento.
</t>
        </r>
        <r>
          <rPr>
            <sz val="9"/>
            <color rgb="FF000000"/>
            <rFont val="Tahoma"/>
            <family val="2"/>
          </rPr>
          <t xml:space="preserve">Las Remuneraciones corresponden al pago de recursos humanos, se compone de una parte fija y una variable. La compensación fija se establece en función a la clasificación por grupo ocupacional en la que se encuentre la persona: médico especialista, profesional de la salud y técnico de la salud; la parte variable sujeta a valoraciones priorizadas (entre las que figuran: zona alejada de frontera, zona de emergencia, servicios críticos, entre otros). Asimismo, cuenta con pago de guardias y bonificaciones de escolaridad y aguinaldos.
</t>
        </r>
        <r>
          <rPr>
            <sz val="9"/>
            <color rgb="FF000000"/>
            <rFont val="Tahoma"/>
            <family val="2"/>
          </rPr>
          <t xml:space="preserve">Los Servicios considerados para un establecimiento de salud sin internamiento I-3, son los siguientes: Energía Eléctrica, Agua, Telefonía Fija, Internet, Cable, Limpieza, Seguridad.
</t>
        </r>
        <r>
          <rPr>
            <sz val="9"/>
            <color rgb="FF000000"/>
            <rFont val="Tahoma"/>
            <family val="2"/>
          </rPr>
          <t xml:space="preserve">Los Insumos comprenden: Materiales de Laboratorio, Material Médico, Reactivos, Oxígeno.
</t>
        </r>
        <r>
          <rPr>
            <sz val="9"/>
            <color rgb="FF000000"/>
            <rFont val="Tahoma"/>
            <family val="2"/>
          </rPr>
          <t xml:space="preserve">El pago de Otros Gastos corresponde a aquellos gastos que podrían presentarse por alguna situación atípica y que no se encuentran comprendidos en lo señalado anteriormente.
</t>
        </r>
        <r>
          <rPr>
            <sz val="9"/>
            <color rgb="FF000000"/>
            <rFont val="Tahoma"/>
            <family val="2"/>
          </rPr>
          <t xml:space="preserve">Cuando el proyecto va a crear o instalar capacidades para la producción de un servicio nuevo, los costos de operación y mantenimiento en la situación sin proyecto, serán iguales a cero, ya que en la situación actual aún no se estaría produciendo.
</t>
        </r>
      </text>
    </comment>
    <comment ref="Z381" authorId="2" shapeId="0">
      <text>
        <r>
          <rPr>
            <b/>
            <sz val="10"/>
            <color rgb="FF000000"/>
            <rFont val="Tahoma"/>
            <family val="2"/>
          </rPr>
          <t>OPMI:</t>
        </r>
        <r>
          <rPr>
            <sz val="10"/>
            <color rgb="FF000000"/>
            <rFont val="Tahoma"/>
            <family val="2"/>
          </rPr>
          <t xml:space="preserve">
</t>
        </r>
        <r>
          <rPr>
            <i/>
            <sz val="10"/>
            <color rgb="FF000000"/>
            <rFont val="Calibri"/>
            <family val="2"/>
            <scheme val="minor"/>
          </rPr>
          <t>Por ejemplo, en el caso de que la ubicación del proyecto se encuentre expuesta a fenómenos de erosión, se podría plantear sembrar árboles para evitar los deslizamientos de tierra o construir muros de contención para hacer frente a posibles huaycos o desbordes de ríos.</t>
        </r>
        <r>
          <rPr>
            <sz val="10"/>
            <color rgb="FF000000"/>
            <rFont val="Calibri"/>
            <family val="2"/>
            <scheme val="minor"/>
          </rPr>
          <t xml:space="preserve">
</t>
        </r>
      </text>
    </comment>
  </commentList>
</comments>
</file>

<file path=xl/comments2.xml><?xml version="1.0" encoding="utf-8"?>
<comments xmlns="http://schemas.openxmlformats.org/spreadsheetml/2006/main">
  <authors>
    <author>Usuario</author>
  </authors>
  <commentList>
    <comment ref="AG6" authorId="0" shapeId="0">
      <text>
        <r>
          <rPr>
            <b/>
            <sz val="9"/>
            <color rgb="FF000000"/>
            <rFont val="Tahoma"/>
            <family val="2"/>
          </rPr>
          <t xml:space="preserve">SISTEMA INFORMATICO DEL ESTADO NUTRICIONAL SIEN 2015
</t>
        </r>
        <r>
          <rPr>
            <b/>
            <sz val="9"/>
            <color rgb="FF000000"/>
            <rFont val="Tahoma"/>
            <family val="2"/>
          </rPr>
          <t>DISTRITO DE PISAC</t>
        </r>
      </text>
    </comment>
  </commentList>
</comments>
</file>

<file path=xl/sharedStrings.xml><?xml version="1.0" encoding="utf-8"?>
<sst xmlns="http://schemas.openxmlformats.org/spreadsheetml/2006/main" count="38310" uniqueCount="20086">
  <si>
    <t>Ambiente</t>
  </si>
  <si>
    <t>Unidad de Medida</t>
  </si>
  <si>
    <t>Consulta ambulatoria por médico general</t>
  </si>
  <si>
    <t>Minutos</t>
  </si>
  <si>
    <t xml:space="preserve">TOPICO DE URGENCIAS Y EMERGENCIAS </t>
  </si>
  <si>
    <t>Atención en Ambiente de Observación de Emergencia</t>
  </si>
  <si>
    <t>Farmacia</t>
  </si>
  <si>
    <t>Desinfección y Esterilización</t>
  </si>
  <si>
    <t>Desinfección y esterilización</t>
  </si>
  <si>
    <t>Obstetricia</t>
  </si>
  <si>
    <t>Total</t>
  </si>
  <si>
    <t>DESINFECCIÓN Y ESTERILIZACIÓN</t>
  </si>
  <si>
    <t>UPSS CONSULTA EXTERNA</t>
  </si>
  <si>
    <t>UPSS PATOLOGIA CLINICA</t>
  </si>
  <si>
    <t>Año</t>
  </si>
  <si>
    <t>N°</t>
  </si>
  <si>
    <t>TOTAL</t>
  </si>
  <si>
    <t>Nombre del Establecimiento de Salud</t>
  </si>
  <si>
    <t>I-3</t>
  </si>
  <si>
    <t>I-1</t>
  </si>
  <si>
    <t>I-2</t>
  </si>
  <si>
    <t>Distrito</t>
  </si>
  <si>
    <t>Provincia</t>
  </si>
  <si>
    <t>Departamento</t>
  </si>
  <si>
    <t>AMAZONAS</t>
  </si>
  <si>
    <t>AREQUIPA</t>
  </si>
  <si>
    <t>AYACUCHO</t>
  </si>
  <si>
    <t>CAJAMARCA</t>
  </si>
  <si>
    <t>CALLAO</t>
  </si>
  <si>
    <t>CUSCO</t>
  </si>
  <si>
    <t>HUANCAVELICA</t>
  </si>
  <si>
    <t>ICA</t>
  </si>
  <si>
    <t>LA LIBERTAD</t>
  </si>
  <si>
    <t>LAMBAYEQUE</t>
  </si>
  <si>
    <t>LIMA</t>
  </si>
  <si>
    <t>LORETO</t>
  </si>
  <si>
    <t>MADRE DE DIOS</t>
  </si>
  <si>
    <t>MOQUEGUA</t>
  </si>
  <si>
    <t>PASCO</t>
  </si>
  <si>
    <t>PIURA</t>
  </si>
  <si>
    <t>PUNO</t>
  </si>
  <si>
    <t>TACNA</t>
  </si>
  <si>
    <t>TUMBES</t>
  </si>
  <si>
    <t>UCAYALI</t>
  </si>
  <si>
    <t>LIMA METROPOLITANA</t>
  </si>
  <si>
    <t>SERVICIO</t>
  </si>
  <si>
    <t>Atendidos</t>
  </si>
  <si>
    <t>Atenciones</t>
  </si>
  <si>
    <t>CRED</t>
  </si>
  <si>
    <t>Otros</t>
  </si>
  <si>
    <t>Responsable de la Unidad Formuladora</t>
  </si>
  <si>
    <t>GRUPOS QUINQUENALES</t>
  </si>
  <si>
    <t>EDADES ESPECIALES</t>
  </si>
  <si>
    <t>NACIMIENTOS</t>
  </si>
  <si>
    <t>GESTANTES ESPERADAS</t>
  </si>
  <si>
    <t>20-24</t>
  </si>
  <si>
    <t>25-29</t>
  </si>
  <si>
    <t>30-34</t>
  </si>
  <si>
    <t>35-39</t>
  </si>
  <si>
    <t>40-44</t>
  </si>
  <si>
    <t>45-49</t>
  </si>
  <si>
    <t>50-54</t>
  </si>
  <si>
    <t>55-59</t>
  </si>
  <si>
    <t>60-64</t>
  </si>
  <si>
    <t>65-69</t>
  </si>
  <si>
    <t>70-74</t>
  </si>
  <si>
    <t>75-79</t>
  </si>
  <si>
    <t>80 y +</t>
  </si>
  <si>
    <t>0-5 MESES</t>
  </si>
  <si>
    <t>6-11 MESES</t>
  </si>
  <si>
    <t>15- 19</t>
  </si>
  <si>
    <t>20- 49</t>
  </si>
  <si>
    <t>Departamentos</t>
  </si>
  <si>
    <t>Morbilidad Urbana</t>
  </si>
  <si>
    <t>Morbilidad Rural</t>
  </si>
  <si>
    <t>Morbilidad Nacional</t>
  </si>
  <si>
    <t>Busq atencion Pob Urbana</t>
  </si>
  <si>
    <t>Busq atencion Pob Rural</t>
  </si>
  <si>
    <t>Busq atencion Pob Nacional</t>
  </si>
  <si>
    <t>% sugerido</t>
  </si>
  <si>
    <t>Primer Nivel</t>
  </si>
  <si>
    <t>70% - 80%</t>
  </si>
  <si>
    <t>Segundo Nivel</t>
  </si>
  <si>
    <t>12% - 22%</t>
  </si>
  <si>
    <t>Tercer Nivel</t>
  </si>
  <si>
    <t>5% - 10%</t>
  </si>
  <si>
    <t>Tasa de crecimiento departamental</t>
  </si>
  <si>
    <t>Población a ser atendida por el EE.SS.</t>
  </si>
  <si>
    <t>% Pob. que se percibe enferma 
(*)</t>
  </si>
  <si>
    <t>Población demandante potencial</t>
  </si>
  <si>
    <t>%Pob. busca atención en EE.SS.</t>
  </si>
  <si>
    <t>Población Demandante efectiva</t>
  </si>
  <si>
    <t>Población Demandante efectiva 
1er Nivel</t>
  </si>
  <si>
    <t>Población Demandante efectiva 
2do Nivel</t>
  </si>
  <si>
    <t>Población femenina asignada</t>
  </si>
  <si>
    <t>&lt; 29 días</t>
  </si>
  <si>
    <t>&lt; de 1 año</t>
  </si>
  <si>
    <t>En niños de 1 año</t>
  </si>
  <si>
    <t>En niños de 2 años</t>
  </si>
  <si>
    <t>En niños de 3 años</t>
  </si>
  <si>
    <t>En niños de 4 años</t>
  </si>
  <si>
    <t>Pob. asignada año base</t>
  </si>
  <si>
    <t>Gestantes Esperadas</t>
  </si>
  <si>
    <t xml:space="preserve">Población femenina (15-49 años)          </t>
  </si>
  <si>
    <t>Pob. que atendería el EESS</t>
  </si>
  <si>
    <t>Atenciones Medicina General</t>
  </si>
  <si>
    <t>Atenciones obstetricia</t>
  </si>
  <si>
    <t>ATD. Gestantes Programadas</t>
  </si>
  <si>
    <t>Atenciones en Control Prenatal</t>
  </si>
  <si>
    <t>Atenciones en Control de Puerperas</t>
  </si>
  <si>
    <t xml:space="preserve">ATD. Planificación Familiar (15-49 años)                   </t>
  </si>
  <si>
    <t>Atenciones a Población accede a metodos de PPFF</t>
  </si>
  <si>
    <t>Total Atenciones Obstetricia</t>
  </si>
  <si>
    <t>Ratio</t>
  </si>
  <si>
    <t>15-49 años</t>
  </si>
  <si>
    <t>ATD. Atendidos</t>
  </si>
  <si>
    <t>Descripción</t>
  </si>
  <si>
    <t>Adulto Mayor</t>
  </si>
  <si>
    <t>Recuperativo</t>
  </si>
  <si>
    <t>Nº Atenciones Consulta Externas en el ámbito influencia del EESS</t>
  </si>
  <si>
    <t>N° de Atenciones de Emergencia</t>
  </si>
  <si>
    <t>% Atenciones de Emergencia que pasa a observación 2/</t>
  </si>
  <si>
    <t>2/ Dato histórico</t>
  </si>
  <si>
    <t>1. Servicio de laboratorio</t>
  </si>
  <si>
    <t>Demanda Efectiva Laboratorio</t>
  </si>
  <si>
    <t>2. Servicio de Farmacia</t>
  </si>
  <si>
    <t>Demanda Efectiva Farmacia</t>
  </si>
  <si>
    <t xml:space="preserve">RESUMEN DE LA DEMANDA EFECTIVA </t>
  </si>
  <si>
    <t>MEDICINA GENERAL</t>
  </si>
  <si>
    <t>ATENCION DE URGENCIAS Y EMERGENCIAS</t>
  </si>
  <si>
    <t>ATENCION CON MEDICAMENTOS (I-3)</t>
  </si>
  <si>
    <t>DISPENSACIÓN Y EXPENDIO EN UPSS CONSULTA EXTERNA</t>
  </si>
  <si>
    <t>DESINFECCION Y ESTERILIZACION</t>
  </si>
  <si>
    <t>CARTERA DE SERVICIOS</t>
  </si>
  <si>
    <t>AMBIENTES DEL SERVICIO</t>
  </si>
  <si>
    <t>Dispensación de medicamentos, dispositivos médicos y productos sanitarios</t>
  </si>
  <si>
    <t>N.A.</t>
  </si>
  <si>
    <t>Descontaminación y Lavado</t>
  </si>
  <si>
    <t xml:space="preserve">Preparación y empaque </t>
  </si>
  <si>
    <t xml:space="preserve">Esterilización </t>
  </si>
  <si>
    <t xml:space="preserve">Almacenamiento de material esterilizado </t>
  </si>
  <si>
    <t>Estudio</t>
  </si>
  <si>
    <t>Infraestructura</t>
  </si>
  <si>
    <t>Equipamiento</t>
  </si>
  <si>
    <t>3. Desinfección y esterilización</t>
  </si>
  <si>
    <t>Atenciones Emergencia</t>
  </si>
  <si>
    <t>1.   NOMBRE DEL PROYECTO:</t>
  </si>
  <si>
    <t>2.    ARTICULACIÓN CON EL PROGRAMA MULTIANUAL DE INVERSIONES (PMI)</t>
  </si>
  <si>
    <t>2.1 SERVICIOS PÚBLICOS CON BRECHA  IDENTIFICADA Y PRIORIZADA:</t>
  </si>
  <si>
    <t>ATENCIÓN DE SERVICIOS DE SALUD BÁSICOS</t>
  </si>
  <si>
    <t>2.2 INDICADOR DE PRODUCTO ASOCIADO A LA BRECHA DE SERVICIOS:</t>
  </si>
  <si>
    <t>3.   RESPONSABILIDAD FUNCIONAL</t>
  </si>
  <si>
    <t>4.   OFICINA DE PROGRAMACIÓN MULTIANUAL DE INVERSIONES-OPMI</t>
  </si>
  <si>
    <t>FUNCIÓN</t>
  </si>
  <si>
    <t>20 SALUD</t>
  </si>
  <si>
    <t xml:space="preserve">SECTOR </t>
  </si>
  <si>
    <t>DIVISIÓN FUNCIONAL</t>
  </si>
  <si>
    <t>044 SALUD INDIVIDUAL</t>
  </si>
  <si>
    <t>PLIEGO</t>
  </si>
  <si>
    <t>GRUPO FUNCIONAL</t>
  </si>
  <si>
    <t>0096 ATENCIÓN MÉDICA BÁSICA</t>
  </si>
  <si>
    <t>NOMBRE DE LA OPMI</t>
  </si>
  <si>
    <t>SECTOR RESPONSABLE</t>
  </si>
  <si>
    <t>SALUD</t>
  </si>
  <si>
    <t>RESPONSABLE DE LA OPMI</t>
  </si>
  <si>
    <t>5.   UNIDAD FORMULADORA-UF</t>
  </si>
  <si>
    <t>NOMBRE DE LA UF</t>
  </si>
  <si>
    <t>RESPONSABLE DE LA UF</t>
  </si>
  <si>
    <t>RESPONSABLE DE LA FORMULACIÓN</t>
  </si>
  <si>
    <t>6.   UNIDAD EJECUTORA DE INVERSIONES-UEI</t>
  </si>
  <si>
    <t>NOMBRE DE LA UEI</t>
  </si>
  <si>
    <t>RESPONSABLE DE LA UEI</t>
  </si>
  <si>
    <t>7.   DESCRIPCIÓN DE LA SITUACIÓN ACTUAL</t>
  </si>
  <si>
    <t>UBIGEO</t>
  </si>
  <si>
    <t>Localidad</t>
  </si>
  <si>
    <t>Código Único de IPRESS</t>
  </si>
  <si>
    <t>Población Asignada</t>
  </si>
  <si>
    <t>00005214</t>
  </si>
  <si>
    <t>Distancia (Km)</t>
  </si>
  <si>
    <t>Tiempo de viaje (horas y min)</t>
  </si>
  <si>
    <t>Tipo de vía</t>
  </si>
  <si>
    <t>Medio de transporte</t>
  </si>
  <si>
    <t>00005222</t>
  </si>
  <si>
    <t>Aérea</t>
  </si>
  <si>
    <t>Helicóptero</t>
  </si>
  <si>
    <t>Fluvial</t>
  </si>
  <si>
    <t>Lancha o Bote</t>
  </si>
  <si>
    <t>Terrestre</t>
  </si>
  <si>
    <t>Autobús</t>
  </si>
  <si>
    <t>00004256</t>
  </si>
  <si>
    <t>Avión</t>
  </si>
  <si>
    <t>A pie</t>
  </si>
  <si>
    <t>Caballo</t>
  </si>
  <si>
    <t>Bicicleta</t>
  </si>
  <si>
    <t>Menor de 1 año</t>
  </si>
  <si>
    <t>1 a 4 años</t>
  </si>
  <si>
    <t>5 a 14 años</t>
  </si>
  <si>
    <t>15 a 49 años</t>
  </si>
  <si>
    <t>50 a 59 años</t>
  </si>
  <si>
    <t>60 a más</t>
  </si>
  <si>
    <t>Mujeres Gestantes</t>
  </si>
  <si>
    <t>Nacimientos</t>
  </si>
  <si>
    <t xml:space="preserve">28 Días </t>
  </si>
  <si>
    <t xml:space="preserve">Tasa de Crecimiento </t>
  </si>
  <si>
    <t>Población Total</t>
  </si>
  <si>
    <t>Cantidad</t>
  </si>
  <si>
    <t>Condición Laboral</t>
  </si>
  <si>
    <t>Aguinaldo/Gratificación Anual</t>
  </si>
  <si>
    <t>Costo Anual</t>
  </si>
  <si>
    <t>OBSERVACIONES</t>
  </si>
  <si>
    <t>Toma de Muestras</t>
  </si>
  <si>
    <t>8. PROBLEMA CENTRAL</t>
  </si>
  <si>
    <t>8.1 Causas del Problema Central</t>
  </si>
  <si>
    <t>Causas directas</t>
  </si>
  <si>
    <t>Causas Indirectas</t>
  </si>
  <si>
    <t>Recursos físicos inadecuados</t>
  </si>
  <si>
    <t>Infraestructura inadecuada para la prestación de los servicios de salud</t>
  </si>
  <si>
    <t>Equipamiento insuficiente e inadecuado</t>
  </si>
  <si>
    <t>8.2 Efectos del Problema Central</t>
  </si>
  <si>
    <t>Efectos Directos</t>
  </si>
  <si>
    <t>Efectos Indirectos</t>
  </si>
  <si>
    <t>Diagnóstico inoportuno de enfermedades</t>
  </si>
  <si>
    <t>Incremento de complicaciones en el tratamiento de enfermedades</t>
  </si>
  <si>
    <t>Incremento de la población insatisfecha y desatendida</t>
  </si>
  <si>
    <t>Incremento de los costos de atención de salud para los usuarios</t>
  </si>
  <si>
    <t>9.    DEFINICIÓN DE LOS OBJETIVOS DEL PROYECTO DE INVERSIÓN</t>
  </si>
  <si>
    <t>9.1    Objetivo Central del Proyecto:</t>
  </si>
  <si>
    <t>Indicadores del Objetivo Central</t>
  </si>
  <si>
    <t>Línea Base</t>
  </si>
  <si>
    <t>Valor al Final del Proyecto</t>
  </si>
  <si>
    <t>Fuente de Verificación</t>
  </si>
  <si>
    <t>Nombre del Indicador</t>
  </si>
  <si>
    <t xml:space="preserve"> Unidad de Medida</t>
  </si>
  <si>
    <t>Equipos operativos</t>
  </si>
  <si>
    <t xml:space="preserve">Población atendida </t>
  </si>
  <si>
    <t>9.2    Medios Fundamentales del Proyecto:</t>
  </si>
  <si>
    <t xml:space="preserve">     9.3 Beneficiarios Directos (atendidos): </t>
  </si>
  <si>
    <t>Medios fundamentales</t>
  </si>
  <si>
    <t>Valor al Primer Año de Funcionamiento</t>
  </si>
  <si>
    <t>Valor al Último Año de Funcionamiento</t>
  </si>
  <si>
    <t>Infraestructura adecuada para la prestación de los servicios de salud</t>
  </si>
  <si>
    <t>Equipamiento suficiente y adecuado</t>
  </si>
  <si>
    <t>Alternativas</t>
  </si>
  <si>
    <t>Saneamiento físico legal</t>
  </si>
  <si>
    <t xml:space="preserve">Sustento de factibilidad de servicios básicos (agua, desagüe y electricidad) </t>
  </si>
  <si>
    <t>Documento de aprobación de la Cartera de Servicios de Salud por parte de la Autoridad Sanitaria Competente</t>
  </si>
  <si>
    <t>Población Demandante</t>
  </si>
  <si>
    <t>Año 3</t>
  </si>
  <si>
    <t>Año 4</t>
  </si>
  <si>
    <t>Año 5</t>
  </si>
  <si>
    <t>Año 6</t>
  </si>
  <si>
    <t>Año 7</t>
  </si>
  <si>
    <t xml:space="preserve">Población de Referencia </t>
  </si>
  <si>
    <t xml:space="preserve">Población Demandante Potencial </t>
  </si>
  <si>
    <t>Población Demandante Efectiva</t>
  </si>
  <si>
    <t>UPSS/Servicio</t>
  </si>
  <si>
    <t>Medicina General</t>
  </si>
  <si>
    <t>Laboratorio de Hematología/Bioquímica</t>
  </si>
  <si>
    <t>UPSS/UPS/Servicio</t>
  </si>
  <si>
    <t>PRODUCCIÓN OPTIMIZADA</t>
  </si>
  <si>
    <t>GDU</t>
  </si>
  <si>
    <t>CANT.</t>
  </si>
  <si>
    <t>UPSS PATOLOGÍA CLÍNICA</t>
  </si>
  <si>
    <t>Procedimientos de Laboratorio Clínico</t>
  </si>
  <si>
    <t>Laboratorio de Microbiología</t>
  </si>
  <si>
    <t>ATENCION CON MEDICAMENTOS</t>
  </si>
  <si>
    <t>Dispensación y Expendio en UPSS Consulta Externa</t>
  </si>
  <si>
    <t>COSTO A PRECIOS DE MERCADO</t>
  </si>
  <si>
    <t>Ejecución Física</t>
  </si>
  <si>
    <t>Unidad de medida</t>
  </si>
  <si>
    <t>Fecha inicio</t>
  </si>
  <si>
    <t>Fecha término</t>
  </si>
  <si>
    <t>Consultorio</t>
  </si>
  <si>
    <t>m</t>
  </si>
  <si>
    <t>Adquisición de equipos biomédicos</t>
  </si>
  <si>
    <t>Equipo</t>
  </si>
  <si>
    <t>Adquisición de equipos complementarios</t>
  </si>
  <si>
    <t>Adquisición de equipos electromecánicos</t>
  </si>
  <si>
    <t>Adquisición de instrumental</t>
  </si>
  <si>
    <t>Set</t>
  </si>
  <si>
    <t>Adquisición de mobiliario clínico</t>
  </si>
  <si>
    <t>Adquisición de mobiliario administrativo</t>
  </si>
  <si>
    <t>Adquisición de equipos informáticos</t>
  </si>
  <si>
    <t>Adquisición de vehículos</t>
  </si>
  <si>
    <t>Taller</t>
  </si>
  <si>
    <t>Curso</t>
  </si>
  <si>
    <t>Documento</t>
  </si>
  <si>
    <t>U.M. Representativa</t>
  </si>
  <si>
    <t>TOTAL META</t>
  </si>
  <si>
    <t>INFRAESTRUCTURA</t>
  </si>
  <si>
    <t>EQUIPAMIENTO</t>
  </si>
  <si>
    <t>INTANGIBLES</t>
  </si>
  <si>
    <t>EXPEDIENTE TÉCNICO</t>
  </si>
  <si>
    <t>ESTUDIO DE IMPACTO AMBIENTAL</t>
  </si>
  <si>
    <t>ESPECIFICACIONES TÉCNICAS</t>
  </si>
  <si>
    <t>TÉRMINOS DE REFERENCIA</t>
  </si>
  <si>
    <t>SUPERVISIÓN DE EST. DEFINITIVOS</t>
  </si>
  <si>
    <t>SUPERVISIÓN DE OBRA</t>
  </si>
  <si>
    <t>SUPERVISIÓN DE EQUIPAMIENTO</t>
  </si>
  <si>
    <t>Costo Estimado de Inversión a Precios de Mercado (Soles)</t>
  </si>
  <si>
    <t>INFRAESTRUCTURA*</t>
  </si>
  <si>
    <t>EQUIPAMIENTO*</t>
  </si>
  <si>
    <t>INTANGIBLES**</t>
  </si>
  <si>
    <t>SUPERVISIÓN DE ESTUDIOS DEFINITIVOS</t>
  </si>
  <si>
    <t>COSTO DE INVERSIÓN TOTAL</t>
  </si>
  <si>
    <t>* Los costos de estos componentes incluyen gastos generales, utilidad e IGV.</t>
  </si>
  <si>
    <t>** Incluye IGV.</t>
  </si>
  <si>
    <t xml:space="preserve">Costos de operación </t>
  </si>
  <si>
    <t xml:space="preserve">Remuneraciones </t>
  </si>
  <si>
    <t>Servicios (luz, agua, etc.)</t>
  </si>
  <si>
    <t>Insumos</t>
  </si>
  <si>
    <t>Total a precios de mercado</t>
  </si>
  <si>
    <t>Total a precios sociales</t>
  </si>
  <si>
    <t>Costos de mantenimiento</t>
  </si>
  <si>
    <t>C. de operación con proyecto</t>
  </si>
  <si>
    <t>M. de infraestructura</t>
  </si>
  <si>
    <t>M. de equipamiento</t>
  </si>
  <si>
    <t>COSTOS  INCREMENTALES</t>
  </si>
  <si>
    <t>OPERACIÓN</t>
  </si>
  <si>
    <t>MANTENIMIENTO</t>
  </si>
  <si>
    <t>Tipo</t>
  </si>
  <si>
    <t>Criterio de elección</t>
  </si>
  <si>
    <t>Alternativa 1</t>
  </si>
  <si>
    <t>Alternativa 2</t>
  </si>
  <si>
    <t>Costo / Eficiencia</t>
  </si>
  <si>
    <t>Costo de Inversión a precios sociales</t>
  </si>
  <si>
    <t>Valor Actual de los Costos (VAC)</t>
  </si>
  <si>
    <t>Costo Anual Equivalente (CAE)</t>
  </si>
  <si>
    <t>Descripción del riesgo</t>
  </si>
  <si>
    <t>Costo</t>
  </si>
  <si>
    <t>COMPONENTE</t>
  </si>
  <si>
    <t>MODALIDAD</t>
  </si>
  <si>
    <t xml:space="preserve">   Responsable de la Formulación del Perfil</t>
  </si>
  <si>
    <t>UPSS/UPS</t>
  </si>
  <si>
    <t>UNIDAD DE MEDIDA</t>
  </si>
  <si>
    <t>Atención</t>
  </si>
  <si>
    <t>Unidad Esterilizada</t>
  </si>
  <si>
    <t>Examen</t>
  </si>
  <si>
    <t>Receta</t>
  </si>
  <si>
    <t>Muestra</t>
  </si>
  <si>
    <t>Unidades de Producción</t>
  </si>
  <si>
    <t>Unidades de Tamaño</t>
  </si>
  <si>
    <r>
      <t>m</t>
    </r>
    <r>
      <rPr>
        <vertAlign val="superscript"/>
        <sz val="10"/>
        <color theme="1"/>
        <rFont val="Arial"/>
        <family val="2"/>
      </rPr>
      <t>2</t>
    </r>
  </si>
  <si>
    <t>Ambulancia</t>
  </si>
  <si>
    <t>Unidad</t>
  </si>
  <si>
    <t>Cama</t>
  </si>
  <si>
    <t>Camilla</t>
  </si>
  <si>
    <t>Informe</t>
  </si>
  <si>
    <t>Camioneta</t>
  </si>
  <si>
    <t>Kit</t>
  </si>
  <si>
    <r>
      <t>m</t>
    </r>
    <r>
      <rPr>
        <vertAlign val="superscript"/>
        <sz val="10"/>
        <color theme="1"/>
        <rFont val="Arial"/>
        <family val="2"/>
      </rPr>
      <t>3</t>
    </r>
  </si>
  <si>
    <t>Sala de Operaciones</t>
  </si>
  <si>
    <t>Porcentaje</t>
  </si>
  <si>
    <t>Sala de Partos</t>
  </si>
  <si>
    <t>Sistema</t>
  </si>
  <si>
    <t>INDICADORES OBJETIVO CENTRAL</t>
  </si>
  <si>
    <t>Ambientes en condiciones adecuadas</t>
  </si>
  <si>
    <t>Atenciones de consulta externa</t>
  </si>
  <si>
    <t>Población no atendida o rechazada</t>
  </si>
  <si>
    <t>No atendidos</t>
  </si>
  <si>
    <t>Tiempo de espera</t>
  </si>
  <si>
    <t>UPS con capacidad instalada adecuada</t>
  </si>
  <si>
    <t>UPSS con capacidad instalada adecuada</t>
  </si>
  <si>
    <t xml:space="preserve">Medio de transporte </t>
  </si>
  <si>
    <t>Acémila</t>
  </si>
  <si>
    <t>Automóvil</t>
  </si>
  <si>
    <t>Carreta</t>
  </si>
  <si>
    <t>Motocicleta</t>
  </si>
  <si>
    <t>Tren</t>
  </si>
  <si>
    <t>Código Único</t>
  </si>
  <si>
    <t>Categoria</t>
  </si>
  <si>
    <t>00007050</t>
  </si>
  <si>
    <t>060611</t>
  </si>
  <si>
    <t>00000099</t>
  </si>
  <si>
    <t>00018792</t>
  </si>
  <si>
    <t>00007278</t>
  </si>
  <si>
    <t>00005460</t>
  </si>
  <si>
    <t>00006431</t>
  </si>
  <si>
    <t>00003352</t>
  </si>
  <si>
    <t>00003101</t>
  </si>
  <si>
    <t>00003309</t>
  </si>
  <si>
    <t>00000991</t>
  </si>
  <si>
    <t>00000568</t>
  </si>
  <si>
    <t>00001285</t>
  </si>
  <si>
    <t>00004899</t>
  </si>
  <si>
    <t>010511</t>
  </si>
  <si>
    <t>00001956</t>
  </si>
  <si>
    <t>00006372</t>
  </si>
  <si>
    <t>00006406</t>
  </si>
  <si>
    <t>00006398</t>
  </si>
  <si>
    <t>00004500</t>
  </si>
  <si>
    <t>061007</t>
  </si>
  <si>
    <t>00017707</t>
  </si>
  <si>
    <t>00002646</t>
  </si>
  <si>
    <t>00019629</t>
  </si>
  <si>
    <t>00006331</t>
  </si>
  <si>
    <t>00003037</t>
  </si>
  <si>
    <t>00003253</t>
  </si>
  <si>
    <t>00006136</t>
  </si>
  <si>
    <t>00004328</t>
  </si>
  <si>
    <t>00002058</t>
  </si>
  <si>
    <t>00000959</t>
  </si>
  <si>
    <t>00004663</t>
  </si>
  <si>
    <t>060401</t>
  </si>
  <si>
    <t>00002201</t>
  </si>
  <si>
    <t>00000172</t>
  </si>
  <si>
    <t>00007071</t>
  </si>
  <si>
    <t>010105</t>
  </si>
  <si>
    <t>CAJAMARQUILLA</t>
  </si>
  <si>
    <t>00007099</t>
  </si>
  <si>
    <t>060607</t>
  </si>
  <si>
    <t>00000232</t>
  </si>
  <si>
    <t>00005000</t>
  </si>
  <si>
    <t>060601</t>
  </si>
  <si>
    <t>00002886</t>
  </si>
  <si>
    <t>00006241</t>
  </si>
  <si>
    <t>00006139</t>
  </si>
  <si>
    <t>00004923</t>
  </si>
  <si>
    <t>010307</t>
  </si>
  <si>
    <t>00005673</t>
  </si>
  <si>
    <t>00002318</t>
  </si>
  <si>
    <t>080202</t>
  </si>
  <si>
    <t>00004661</t>
  </si>
  <si>
    <t>00004308</t>
  </si>
  <si>
    <t>060906</t>
  </si>
  <si>
    <t>00001311</t>
  </si>
  <si>
    <t>00004171</t>
  </si>
  <si>
    <t>00003261</t>
  </si>
  <si>
    <t>00000870</t>
  </si>
  <si>
    <t>00006134</t>
  </si>
  <si>
    <t>00004870</t>
  </si>
  <si>
    <t>010114</t>
  </si>
  <si>
    <t>00006513</t>
  </si>
  <si>
    <t>00000093</t>
  </si>
  <si>
    <t>00001958</t>
  </si>
  <si>
    <t>00005293</t>
  </si>
  <si>
    <t>00000515</t>
  </si>
  <si>
    <t>00003439</t>
  </si>
  <si>
    <t>00007062</t>
  </si>
  <si>
    <t>010523</t>
  </si>
  <si>
    <t>00006846</t>
  </si>
  <si>
    <t>00004155</t>
  </si>
  <si>
    <t>00005800</t>
  </si>
  <si>
    <t>00002879</t>
  </si>
  <si>
    <t>00005726</t>
  </si>
  <si>
    <t>00004906</t>
  </si>
  <si>
    <t>010109</t>
  </si>
  <si>
    <t>00011808</t>
  </si>
  <si>
    <t>060108</t>
  </si>
  <si>
    <t>00004972</t>
  </si>
  <si>
    <t>060603</t>
  </si>
  <si>
    <t>00007053</t>
  </si>
  <si>
    <t>060809</t>
  </si>
  <si>
    <t>00013000</t>
  </si>
  <si>
    <t>00002582</t>
  </si>
  <si>
    <t>00004533</t>
  </si>
  <si>
    <t>061108</t>
  </si>
  <si>
    <t>00002949</t>
  </si>
  <si>
    <t>00003120</t>
  </si>
  <si>
    <t>I-4</t>
  </si>
  <si>
    <t>00004240</t>
  </si>
  <si>
    <t>060804</t>
  </si>
  <si>
    <t>00003476</t>
  </si>
  <si>
    <t>00006268</t>
  </si>
  <si>
    <t>00006257</t>
  </si>
  <si>
    <t>00004592</t>
  </si>
  <si>
    <t>060508</t>
  </si>
  <si>
    <t>00003598</t>
  </si>
  <si>
    <t>00003126</t>
  </si>
  <si>
    <t>00003284</t>
  </si>
  <si>
    <t>00007640</t>
  </si>
  <si>
    <t>00001211</t>
  </si>
  <si>
    <t>00004673</t>
  </si>
  <si>
    <t>00004509</t>
  </si>
  <si>
    <t>061001</t>
  </si>
  <si>
    <t>00003464</t>
  </si>
  <si>
    <t>00013578</t>
  </si>
  <si>
    <t>060101</t>
  </si>
  <si>
    <t>00003628</t>
  </si>
  <si>
    <t>00003597</t>
  </si>
  <si>
    <t>00003815</t>
  </si>
  <si>
    <t>00002417</t>
  </si>
  <si>
    <t>080806</t>
  </si>
  <si>
    <t>00004531</t>
  </si>
  <si>
    <t>060203</t>
  </si>
  <si>
    <t>00004040</t>
  </si>
  <si>
    <t>00004549</t>
  </si>
  <si>
    <t>060506</t>
  </si>
  <si>
    <t>00006261</t>
  </si>
  <si>
    <t>P.S. LUIS FELIPE DE LAS CASAS</t>
  </si>
  <si>
    <t>00007730</t>
  </si>
  <si>
    <t>010702</t>
  </si>
  <si>
    <t>00004952</t>
  </si>
  <si>
    <t>00003214</t>
  </si>
  <si>
    <t>00003193</t>
  </si>
  <si>
    <t>00007721</t>
  </si>
  <si>
    <t>00006157</t>
  </si>
  <si>
    <t>00006189</t>
  </si>
  <si>
    <t>00004768</t>
  </si>
  <si>
    <t>060411</t>
  </si>
  <si>
    <t>00005210</t>
  </si>
  <si>
    <t>00003389</t>
  </si>
  <si>
    <t>00006578</t>
  </si>
  <si>
    <t>00000750</t>
  </si>
  <si>
    <t>00001238</t>
  </si>
  <si>
    <t>00005137</t>
  </si>
  <si>
    <t>010701</t>
  </si>
  <si>
    <t>00007038</t>
  </si>
  <si>
    <t>010101</t>
  </si>
  <si>
    <t>00005119</t>
  </si>
  <si>
    <t>010707</t>
  </si>
  <si>
    <t>00004215</t>
  </si>
  <si>
    <t>060801</t>
  </si>
  <si>
    <t>00004692</t>
  </si>
  <si>
    <t>060414</t>
  </si>
  <si>
    <t>00005910</t>
  </si>
  <si>
    <t>00007380</t>
  </si>
  <si>
    <t>010509</t>
  </si>
  <si>
    <t>00017935</t>
  </si>
  <si>
    <t>00006562</t>
  </si>
  <si>
    <t>00009720</t>
  </si>
  <si>
    <t>00002992</t>
  </si>
  <si>
    <t>00003071</t>
  </si>
  <si>
    <t>00000121</t>
  </si>
  <si>
    <t>00006849</t>
  </si>
  <si>
    <t>00005820</t>
  </si>
  <si>
    <t>00006312</t>
  </si>
  <si>
    <t>00005272</t>
  </si>
  <si>
    <t>00003424</t>
  </si>
  <si>
    <t>00002712</t>
  </si>
  <si>
    <t>00004679</t>
  </si>
  <si>
    <t>00004814</t>
  </si>
  <si>
    <t>061301</t>
  </si>
  <si>
    <t>00001329</t>
  </si>
  <si>
    <t>00004189</t>
  </si>
  <si>
    <t>00004845</t>
  </si>
  <si>
    <t>010513</t>
  </si>
  <si>
    <t>00004930</t>
  </si>
  <si>
    <t>010311</t>
  </si>
  <si>
    <t>00013755</t>
  </si>
  <si>
    <t>00002365</t>
  </si>
  <si>
    <t>080501</t>
  </si>
  <si>
    <t>00004809</t>
  </si>
  <si>
    <t>060703</t>
  </si>
  <si>
    <t>00002553</t>
  </si>
  <si>
    <t>00004534</t>
  </si>
  <si>
    <t>061102</t>
  </si>
  <si>
    <t>00006161</t>
  </si>
  <si>
    <t>00007024</t>
  </si>
  <si>
    <t>00000968</t>
  </si>
  <si>
    <t>00006781</t>
  </si>
  <si>
    <t>00006763</t>
  </si>
  <si>
    <t>00001544</t>
  </si>
  <si>
    <t>00005832</t>
  </si>
  <si>
    <t>00002696</t>
  </si>
  <si>
    <t>00000834</t>
  </si>
  <si>
    <t>00004141</t>
  </si>
  <si>
    <t>00001971</t>
  </si>
  <si>
    <t>00006765</t>
  </si>
  <si>
    <t>00001199</t>
  </si>
  <si>
    <t>010201</t>
  </si>
  <si>
    <t>00006998</t>
  </si>
  <si>
    <t>00003006</t>
  </si>
  <si>
    <t>00005650</t>
  </si>
  <si>
    <t>00007431</t>
  </si>
  <si>
    <t>00006298</t>
  </si>
  <si>
    <t>00003223</t>
  </si>
  <si>
    <t>00003696</t>
  </si>
  <si>
    <t>00005702</t>
  </si>
  <si>
    <t>00002912</t>
  </si>
  <si>
    <t>00005027</t>
  </si>
  <si>
    <t>060605</t>
  </si>
  <si>
    <t>00006338</t>
  </si>
  <si>
    <t>00006576</t>
  </si>
  <si>
    <t>00006438</t>
  </si>
  <si>
    <t>00006778</t>
  </si>
  <si>
    <t>00000185</t>
  </si>
  <si>
    <t>00007735</t>
  </si>
  <si>
    <t>00002570</t>
  </si>
  <si>
    <t>00000531</t>
  </si>
  <si>
    <t>00004483</t>
  </si>
  <si>
    <t>060308</t>
  </si>
  <si>
    <t>00004250</t>
  </si>
  <si>
    <t>00005622</t>
  </si>
  <si>
    <t>00006060</t>
  </si>
  <si>
    <t>00006850</t>
  </si>
  <si>
    <t>00015075</t>
  </si>
  <si>
    <t>00006671</t>
  </si>
  <si>
    <t>060416</t>
  </si>
  <si>
    <t>00011590</t>
  </si>
  <si>
    <t>00006313</t>
  </si>
  <si>
    <t>00002986</t>
  </si>
  <si>
    <t>00002495</t>
  </si>
  <si>
    <t>080910</t>
  </si>
  <si>
    <t>00000010</t>
  </si>
  <si>
    <t>00004594</t>
  </si>
  <si>
    <t>060309</t>
  </si>
  <si>
    <t>00003821</t>
  </si>
  <si>
    <t>00002985</t>
  </si>
  <si>
    <t>00000069</t>
  </si>
  <si>
    <t>00001693</t>
  </si>
  <si>
    <t>00006522</t>
  </si>
  <si>
    <t>00006064</t>
  </si>
  <si>
    <t>00003495</t>
  </si>
  <si>
    <t>00003670</t>
  </si>
  <si>
    <t>SAN FRANCISCO</t>
  </si>
  <si>
    <t>00002607</t>
  </si>
  <si>
    <t>00007627</t>
  </si>
  <si>
    <t>00002575</t>
  </si>
  <si>
    <t>00001828</t>
  </si>
  <si>
    <t>00007237</t>
  </si>
  <si>
    <t>00006740</t>
  </si>
  <si>
    <t>00003078</t>
  </si>
  <si>
    <t>00000385</t>
  </si>
  <si>
    <t>00005805</t>
  </si>
  <si>
    <t>00004356</t>
  </si>
  <si>
    <t>00000632</t>
  </si>
  <si>
    <t>00004596</t>
  </si>
  <si>
    <t>060105</t>
  </si>
  <si>
    <t>00003147</t>
  </si>
  <si>
    <t>00004842</t>
  </si>
  <si>
    <t>010111</t>
  </si>
  <si>
    <t>00004334</t>
  </si>
  <si>
    <t>00003345</t>
  </si>
  <si>
    <t>00006559</t>
  </si>
  <si>
    <t>00005615</t>
  </si>
  <si>
    <t>00000581</t>
  </si>
  <si>
    <t>00016136</t>
  </si>
  <si>
    <t>060805</t>
  </si>
  <si>
    <t>00007339</t>
  </si>
  <si>
    <t>00007424</t>
  </si>
  <si>
    <t>00003755</t>
  </si>
  <si>
    <t>00004830</t>
  </si>
  <si>
    <t>061307</t>
  </si>
  <si>
    <t>00021952</t>
  </si>
  <si>
    <t>AYMAS</t>
  </si>
  <si>
    <t>00007331</t>
  </si>
  <si>
    <t>010401</t>
  </si>
  <si>
    <t>00006774</t>
  </si>
  <si>
    <t>00006399</t>
  </si>
  <si>
    <t>00005796</t>
  </si>
  <si>
    <t>00006113</t>
  </si>
  <si>
    <t>00006194</t>
  </si>
  <si>
    <t>00005718</t>
  </si>
  <si>
    <t>00004434</t>
  </si>
  <si>
    <t>00002104</t>
  </si>
  <si>
    <t>00004238</t>
  </si>
  <si>
    <t>00010187</t>
  </si>
  <si>
    <t>00007221</t>
  </si>
  <si>
    <t>00006460</t>
  </si>
  <si>
    <t>00000827</t>
  </si>
  <si>
    <t>00004570</t>
  </si>
  <si>
    <t>061103</t>
  </si>
  <si>
    <t>00017934</t>
  </si>
  <si>
    <t>00002895</t>
  </si>
  <si>
    <t>00021804</t>
  </si>
  <si>
    <t>00000451</t>
  </si>
  <si>
    <t>00002012</t>
  </si>
  <si>
    <t>00001206</t>
  </si>
  <si>
    <t>00002769</t>
  </si>
  <si>
    <t>00000212</t>
  </si>
  <si>
    <t>00006874</t>
  </si>
  <si>
    <t>00011153</t>
  </si>
  <si>
    <t>060301</t>
  </si>
  <si>
    <t>00007754</t>
  </si>
  <si>
    <t>00004374</t>
  </si>
  <si>
    <t>00003744</t>
  </si>
  <si>
    <t>00002327</t>
  </si>
  <si>
    <t>080301</t>
  </si>
  <si>
    <t>00003839</t>
  </si>
  <si>
    <t>00003646</t>
  </si>
  <si>
    <t>00002358</t>
  </si>
  <si>
    <t>080408</t>
  </si>
  <si>
    <t>00013002</t>
  </si>
  <si>
    <t>00009674</t>
  </si>
  <si>
    <t>010508</t>
  </si>
  <si>
    <t>00006870</t>
  </si>
  <si>
    <t>060610</t>
  </si>
  <si>
    <t>00003018</t>
  </si>
  <si>
    <t>00005551</t>
  </si>
  <si>
    <t>00001277</t>
  </si>
  <si>
    <t>00001222</t>
  </si>
  <si>
    <t>00006093</t>
  </si>
  <si>
    <t>00006175</t>
  </si>
  <si>
    <t>00016790</t>
  </si>
  <si>
    <t>00003837</t>
  </si>
  <si>
    <t>00005698</t>
  </si>
  <si>
    <t>00005211</t>
  </si>
  <si>
    <t>00003400</t>
  </si>
  <si>
    <t>00004686</t>
  </si>
  <si>
    <t>060410</t>
  </si>
  <si>
    <t>00003599</t>
  </si>
  <si>
    <t>00003613</t>
  </si>
  <si>
    <t>00005788</t>
  </si>
  <si>
    <t>00000289</t>
  </si>
  <si>
    <t>00001647</t>
  </si>
  <si>
    <t>00018475</t>
  </si>
  <si>
    <t>060901</t>
  </si>
  <si>
    <t>00001895</t>
  </si>
  <si>
    <t>00002744</t>
  </si>
  <si>
    <t>00002184</t>
  </si>
  <si>
    <t>00001921</t>
  </si>
  <si>
    <t>00002827</t>
  </si>
  <si>
    <t>P.S. LOS ANGELES</t>
  </si>
  <si>
    <t>00002220</t>
  </si>
  <si>
    <t>00004159</t>
  </si>
  <si>
    <t>00005261</t>
  </si>
  <si>
    <t>00000649</t>
  </si>
  <si>
    <t>00003510</t>
  </si>
  <si>
    <t>00002212</t>
  </si>
  <si>
    <t>00004077</t>
  </si>
  <si>
    <t>00002966</t>
  </si>
  <si>
    <t>00006869</t>
  </si>
  <si>
    <t>00002560</t>
  </si>
  <si>
    <t>00002685</t>
  </si>
  <si>
    <t>00004701</t>
  </si>
  <si>
    <t>060405</t>
  </si>
  <si>
    <t>00004518</t>
  </si>
  <si>
    <t>00006327</t>
  </si>
  <si>
    <t>00003786</t>
  </si>
  <si>
    <t>00006453</t>
  </si>
  <si>
    <t>00003500</t>
  </si>
  <si>
    <t>00000294</t>
  </si>
  <si>
    <t>00005559</t>
  </si>
  <si>
    <t>00001890</t>
  </si>
  <si>
    <t>00003129</t>
  </si>
  <si>
    <t>00002208</t>
  </si>
  <si>
    <t>00006256</t>
  </si>
  <si>
    <t>00003577</t>
  </si>
  <si>
    <t>00004605</t>
  </si>
  <si>
    <t>00000942</t>
  </si>
  <si>
    <t>00003723</t>
  </si>
  <si>
    <t>00007436</t>
  </si>
  <si>
    <t>00006133</t>
  </si>
  <si>
    <t>00003765</t>
  </si>
  <si>
    <t>00004566</t>
  </si>
  <si>
    <t>061111</t>
  </si>
  <si>
    <t>00003497</t>
  </si>
  <si>
    <t>00004198</t>
  </si>
  <si>
    <t>00003717</t>
  </si>
  <si>
    <t>00002608</t>
  </si>
  <si>
    <t>00007123</t>
  </si>
  <si>
    <t>060406</t>
  </si>
  <si>
    <t>00000819</t>
  </si>
  <si>
    <t>00005440</t>
  </si>
  <si>
    <t>00003234</t>
  </si>
  <si>
    <t>00001202</t>
  </si>
  <si>
    <t>00000091</t>
  </si>
  <si>
    <t>00002307</t>
  </si>
  <si>
    <t>080108</t>
  </si>
  <si>
    <t>00000855</t>
  </si>
  <si>
    <t>00004235</t>
  </si>
  <si>
    <t>060803</t>
  </si>
  <si>
    <t>00012260</t>
  </si>
  <si>
    <t>00000269</t>
  </si>
  <si>
    <t>00003283</t>
  </si>
  <si>
    <t>00002530</t>
  </si>
  <si>
    <t>081206</t>
  </si>
  <si>
    <t>00001129</t>
  </si>
  <si>
    <t>00011068</t>
  </si>
  <si>
    <t>060606</t>
  </si>
  <si>
    <t>00006378</t>
  </si>
  <si>
    <t>00007166</t>
  </si>
  <si>
    <t>060807</t>
  </si>
  <si>
    <t>00003163</t>
  </si>
  <si>
    <t>00003043</t>
  </si>
  <si>
    <t>00002940</t>
  </si>
  <si>
    <t>00003105</t>
  </si>
  <si>
    <t>00002009</t>
  </si>
  <si>
    <t>00001669</t>
  </si>
  <si>
    <t>00003978</t>
  </si>
  <si>
    <t>00000685</t>
  </si>
  <si>
    <t>00000403</t>
  </si>
  <si>
    <t>00009084</t>
  </si>
  <si>
    <t>060310</t>
  </si>
  <si>
    <t>00007356</t>
  </si>
  <si>
    <t>00006365</t>
  </si>
  <si>
    <t>00003777</t>
  </si>
  <si>
    <t>00002674</t>
  </si>
  <si>
    <t>00003508</t>
  </si>
  <si>
    <t>00007014</t>
  </si>
  <si>
    <t>00000303</t>
  </si>
  <si>
    <t>00000260</t>
  </si>
  <si>
    <t>00000259</t>
  </si>
  <si>
    <t>00000253</t>
  </si>
  <si>
    <t>00000252</t>
  </si>
  <si>
    <t>00006894</t>
  </si>
  <si>
    <t>00003181</t>
  </si>
  <si>
    <t>00002839</t>
  </si>
  <si>
    <t>P.S. LA CAPILLA</t>
  </si>
  <si>
    <t>00005780</t>
  </si>
  <si>
    <t>00003195</t>
  </si>
  <si>
    <t>00002240</t>
  </si>
  <si>
    <t>00001935</t>
  </si>
  <si>
    <t>00007248</t>
  </si>
  <si>
    <t>00005878</t>
  </si>
  <si>
    <t>00004865</t>
  </si>
  <si>
    <t>00002198</t>
  </si>
  <si>
    <t>00005327</t>
  </si>
  <si>
    <t>00005629</t>
  </si>
  <si>
    <t>00004282</t>
  </si>
  <si>
    <t>060903</t>
  </si>
  <si>
    <t>00001582</t>
  </si>
  <si>
    <t>00002962</t>
  </si>
  <si>
    <t>00011447</t>
  </si>
  <si>
    <t>00018740</t>
  </si>
  <si>
    <t>00004831</t>
  </si>
  <si>
    <t>00006410</t>
  </si>
  <si>
    <t>00003191</t>
  </si>
  <si>
    <t>00012232</t>
  </si>
  <si>
    <t>00007359</t>
  </si>
  <si>
    <t>00003151</t>
  </si>
  <si>
    <t>00007215</t>
  </si>
  <si>
    <t>00003317</t>
  </si>
  <si>
    <t>00001164</t>
  </si>
  <si>
    <t>00005667</t>
  </si>
  <si>
    <t>00003891</t>
  </si>
  <si>
    <t>00000186</t>
  </si>
  <si>
    <t>00003419</t>
  </si>
  <si>
    <t>00002494</t>
  </si>
  <si>
    <t>00002684</t>
  </si>
  <si>
    <t>00001327</t>
  </si>
  <si>
    <t>00004601</t>
  </si>
  <si>
    <t>060111</t>
  </si>
  <si>
    <t>00000184</t>
  </si>
  <si>
    <t>00002979</t>
  </si>
  <si>
    <t>00009075</t>
  </si>
  <si>
    <t>00003024</t>
  </si>
  <si>
    <t>00004818</t>
  </si>
  <si>
    <t>061302</t>
  </si>
  <si>
    <t>00002017</t>
  </si>
  <si>
    <t>00002050</t>
  </si>
  <si>
    <t>00004353</t>
  </si>
  <si>
    <t>00004324</t>
  </si>
  <si>
    <t>00004508</t>
  </si>
  <si>
    <t>061004</t>
  </si>
  <si>
    <t>00000399</t>
  </si>
  <si>
    <t>00000809</t>
  </si>
  <si>
    <t>00012994</t>
  </si>
  <si>
    <t>00004192</t>
  </si>
  <si>
    <t>00000179</t>
  </si>
  <si>
    <t>00001095</t>
  </si>
  <si>
    <t>00001600</t>
  </si>
  <si>
    <t>00004728</t>
  </si>
  <si>
    <t>060419</t>
  </si>
  <si>
    <t>00001957</t>
  </si>
  <si>
    <t>00001984</t>
  </si>
  <si>
    <t>00004575</t>
  </si>
  <si>
    <t>061105</t>
  </si>
  <si>
    <t>00006938</t>
  </si>
  <si>
    <t>00001102</t>
  </si>
  <si>
    <t>00003066</t>
  </si>
  <si>
    <t>00003353</t>
  </si>
  <si>
    <t>00005180</t>
  </si>
  <si>
    <t>010403</t>
  </si>
  <si>
    <t>00001988</t>
  </si>
  <si>
    <t>00000290</t>
  </si>
  <si>
    <t>00006470</t>
  </si>
  <si>
    <t>00006029</t>
  </si>
  <si>
    <t>00002205</t>
  </si>
  <si>
    <t>00007165</t>
  </si>
  <si>
    <t>00008828</t>
  </si>
  <si>
    <t>00004992</t>
  </si>
  <si>
    <t>00004807</t>
  </si>
  <si>
    <t>00004485</t>
  </si>
  <si>
    <t>00000414</t>
  </si>
  <si>
    <t>00002858</t>
  </si>
  <si>
    <t>P.S. YALAGUA</t>
  </si>
  <si>
    <t>00002488</t>
  </si>
  <si>
    <t>080909</t>
  </si>
  <si>
    <t>00006936</t>
  </si>
  <si>
    <t>00000143</t>
  </si>
  <si>
    <t>00006351</t>
  </si>
  <si>
    <t>00002835</t>
  </si>
  <si>
    <t>YACANGO</t>
  </si>
  <si>
    <t>P.S. YACANGO</t>
  </si>
  <si>
    <t>00005903</t>
  </si>
  <si>
    <t>00006613</t>
  </si>
  <si>
    <t>00000008</t>
  </si>
  <si>
    <t>00005561</t>
  </si>
  <si>
    <t>00001603</t>
  </si>
  <si>
    <t>00003838</t>
  </si>
  <si>
    <t>00001326</t>
  </si>
  <si>
    <t>00004876</t>
  </si>
  <si>
    <t>010512</t>
  </si>
  <si>
    <t>00002195</t>
  </si>
  <si>
    <t>00011065</t>
  </si>
  <si>
    <t>060613</t>
  </si>
  <si>
    <t>00000596</t>
  </si>
  <si>
    <t>00012774</t>
  </si>
  <si>
    <t>010205</t>
  </si>
  <si>
    <t>00000202</t>
  </si>
  <si>
    <t>00002644</t>
  </si>
  <si>
    <t>00001488</t>
  </si>
  <si>
    <t>00002645</t>
  </si>
  <si>
    <t>00017570</t>
  </si>
  <si>
    <t>00003498</t>
  </si>
  <si>
    <t>00004498</t>
  </si>
  <si>
    <t>00003278</t>
  </si>
  <si>
    <t>00000262</t>
  </si>
  <si>
    <t>00005791</t>
  </si>
  <si>
    <t>00005147</t>
  </si>
  <si>
    <t>00000775</t>
  </si>
  <si>
    <t>00018119</t>
  </si>
  <si>
    <t>060904</t>
  </si>
  <si>
    <t>00003572</t>
  </si>
  <si>
    <t>00006668</t>
  </si>
  <si>
    <t>00001643</t>
  </si>
  <si>
    <t>00000227</t>
  </si>
  <si>
    <t>00007098</t>
  </si>
  <si>
    <t>00005102</t>
  </si>
  <si>
    <t>00003423</t>
  </si>
  <si>
    <t>00007712</t>
  </si>
  <si>
    <t>060413</t>
  </si>
  <si>
    <t>00003733</t>
  </si>
  <si>
    <t>00006534</t>
  </si>
  <si>
    <t>00000271</t>
  </si>
  <si>
    <t>00000224</t>
  </si>
  <si>
    <t>00003113</t>
  </si>
  <si>
    <t>00006935</t>
  </si>
  <si>
    <t>00005747</t>
  </si>
  <si>
    <t>00005813</t>
  </si>
  <si>
    <t>00004553</t>
  </si>
  <si>
    <t>060504</t>
  </si>
  <si>
    <t>00001131</t>
  </si>
  <si>
    <t>00005028</t>
  </si>
  <si>
    <t>00003668</t>
  </si>
  <si>
    <t>00003568</t>
  </si>
  <si>
    <t>00001658</t>
  </si>
  <si>
    <t>00001969</t>
  </si>
  <si>
    <t>00009857</t>
  </si>
  <si>
    <t>00017378</t>
  </si>
  <si>
    <t>00007091</t>
  </si>
  <si>
    <t>00001448</t>
  </si>
  <si>
    <t>00000037</t>
  </si>
  <si>
    <t>00000060</t>
  </si>
  <si>
    <t>00002122</t>
  </si>
  <si>
    <t>00009083</t>
  </si>
  <si>
    <t>00003488</t>
  </si>
  <si>
    <t>00005992</t>
  </si>
  <si>
    <t>00004669</t>
  </si>
  <si>
    <t>00003629</t>
  </si>
  <si>
    <t>00001421</t>
  </si>
  <si>
    <t>00001402</t>
  </si>
  <si>
    <t>00001315</t>
  </si>
  <si>
    <t>00004985</t>
  </si>
  <si>
    <t>00004494</t>
  </si>
  <si>
    <t>061006</t>
  </si>
  <si>
    <t>00001987</t>
  </si>
  <si>
    <t>00001319</t>
  </si>
  <si>
    <t>00005863</t>
  </si>
  <si>
    <t>00004846</t>
  </si>
  <si>
    <t>010514</t>
  </si>
  <si>
    <t>00000958</t>
  </si>
  <si>
    <t>00005029</t>
  </si>
  <si>
    <t>060609</t>
  </si>
  <si>
    <t>00003632</t>
  </si>
  <si>
    <t>00003749</t>
  </si>
  <si>
    <t>00001994</t>
  </si>
  <si>
    <t>00002075</t>
  </si>
  <si>
    <t>00014370</t>
  </si>
  <si>
    <t>00004348</t>
  </si>
  <si>
    <t>00000687</t>
  </si>
  <si>
    <t>00000391</t>
  </si>
  <si>
    <t>00001784</t>
  </si>
  <si>
    <t>00003660</t>
  </si>
  <si>
    <t>00006144</t>
  </si>
  <si>
    <t>00002566</t>
  </si>
  <si>
    <t>00001475</t>
  </si>
  <si>
    <t>00000916</t>
  </si>
  <si>
    <t>00003842</t>
  </si>
  <si>
    <t>00005760</t>
  </si>
  <si>
    <t>00011591</t>
  </si>
  <si>
    <t>00003902</t>
  </si>
  <si>
    <t>00000145</t>
  </si>
  <si>
    <t>00007443</t>
  </si>
  <si>
    <t>00004864</t>
  </si>
  <si>
    <t>010506</t>
  </si>
  <si>
    <t>00003773</t>
  </si>
  <si>
    <t>00002520</t>
  </si>
  <si>
    <t>081105</t>
  </si>
  <si>
    <t>00002695</t>
  </si>
  <si>
    <t>00002213</t>
  </si>
  <si>
    <t>00002008</t>
  </si>
  <si>
    <t>00006690</t>
  </si>
  <si>
    <t>00005751</t>
  </si>
  <si>
    <t>00001978</t>
  </si>
  <si>
    <t>00006253</t>
  </si>
  <si>
    <t>00006843</t>
  </si>
  <si>
    <t>060417</t>
  </si>
  <si>
    <t>00003686</t>
  </si>
  <si>
    <t>00005991</t>
  </si>
  <si>
    <t>00013550</t>
  </si>
  <si>
    <t>00004863</t>
  </si>
  <si>
    <t>010505</t>
  </si>
  <si>
    <t>00006081</t>
  </si>
  <si>
    <t>00005630</t>
  </si>
  <si>
    <t>00002200</t>
  </si>
  <si>
    <t>00004152</t>
  </si>
  <si>
    <t>00006916</t>
  </si>
  <si>
    <t>00004281</t>
  </si>
  <si>
    <t>00005720</t>
  </si>
  <si>
    <t>00003206</t>
  </si>
  <si>
    <t>00003142</t>
  </si>
  <si>
    <t>00001950</t>
  </si>
  <si>
    <t>00000300</t>
  </si>
  <si>
    <t>00005825</t>
  </si>
  <si>
    <t>00006152</t>
  </si>
  <si>
    <t>00000575</t>
  </si>
  <si>
    <t>00004720</t>
  </si>
  <si>
    <t>00001661</t>
  </si>
  <si>
    <t>00002270</t>
  </si>
  <si>
    <t>00003663</t>
  </si>
  <si>
    <t>00000193</t>
  </si>
  <si>
    <t>00004657</t>
  </si>
  <si>
    <t>00004309</t>
  </si>
  <si>
    <t>00006897</t>
  </si>
  <si>
    <t>00000408</t>
  </si>
  <si>
    <t>00007242</t>
  </si>
  <si>
    <t>00004564</t>
  </si>
  <si>
    <t>061107</t>
  </si>
  <si>
    <t>00006779</t>
  </si>
  <si>
    <t>00004893</t>
  </si>
  <si>
    <t>010503</t>
  </si>
  <si>
    <t>00006906</t>
  </si>
  <si>
    <t>00007059</t>
  </si>
  <si>
    <t>00002202</t>
  </si>
  <si>
    <t>00000148</t>
  </si>
  <si>
    <t>00002165</t>
  </si>
  <si>
    <t>00000455</t>
  </si>
  <si>
    <t>00003479</t>
  </si>
  <si>
    <t>00007372</t>
  </si>
  <si>
    <t>00009696</t>
  </si>
  <si>
    <t>00003315</t>
  </si>
  <si>
    <t>00016327</t>
  </si>
  <si>
    <t>080705</t>
  </si>
  <si>
    <t>00004703</t>
  </si>
  <si>
    <t>00011416</t>
  </si>
  <si>
    <t>00006095</t>
  </si>
  <si>
    <t>00004239</t>
  </si>
  <si>
    <t>00007298</t>
  </si>
  <si>
    <t>00002571</t>
  </si>
  <si>
    <t>00007691</t>
  </si>
  <si>
    <t>00000832</t>
  </si>
  <si>
    <t>00003117</t>
  </si>
  <si>
    <t>00003076</t>
  </si>
  <si>
    <t>00002035</t>
  </si>
  <si>
    <t>00005897</t>
  </si>
  <si>
    <t>00021334</t>
  </si>
  <si>
    <t>00005919</t>
  </si>
  <si>
    <t>00003907</t>
  </si>
  <si>
    <t>00004429</t>
  </si>
  <si>
    <t>00007039</t>
  </si>
  <si>
    <t>00009706</t>
  </si>
  <si>
    <t>00003177</t>
  </si>
  <si>
    <t>00002629</t>
  </si>
  <si>
    <t>00001848</t>
  </si>
  <si>
    <t>00000033</t>
  </si>
  <si>
    <t>00007752</t>
  </si>
  <si>
    <t>00003387</t>
  </si>
  <si>
    <t>00003748</t>
  </si>
  <si>
    <t>00004544</t>
  </si>
  <si>
    <t>060507</t>
  </si>
  <si>
    <t>00017924</t>
  </si>
  <si>
    <t>00009513</t>
  </si>
  <si>
    <t>00000405</t>
  </si>
  <si>
    <t>00007692</t>
  </si>
  <si>
    <t>00002640</t>
  </si>
  <si>
    <t>00007159</t>
  </si>
  <si>
    <t>00017880</t>
  </si>
  <si>
    <t>00007325</t>
  </si>
  <si>
    <t>00000640</t>
  </si>
  <si>
    <t>00003463</t>
  </si>
  <si>
    <t>00009088</t>
  </si>
  <si>
    <t>060307</t>
  </si>
  <si>
    <t>00004804</t>
  </si>
  <si>
    <t>060702</t>
  </si>
  <si>
    <t>00001270</t>
  </si>
  <si>
    <t>00001786</t>
  </si>
  <si>
    <t>00005181</t>
  </si>
  <si>
    <t>00007459</t>
  </si>
  <si>
    <t>00014575</t>
  </si>
  <si>
    <t>SISTEMA METROPOLITANO DE LA SOLIDARIDAD</t>
  </si>
  <si>
    <t>00004290</t>
  </si>
  <si>
    <t>00004889</t>
  </si>
  <si>
    <t>010521</t>
  </si>
  <si>
    <t>00004852</t>
  </si>
  <si>
    <t>010516</t>
  </si>
  <si>
    <t>00006911</t>
  </si>
  <si>
    <t>00002753</t>
  </si>
  <si>
    <t>00004607</t>
  </si>
  <si>
    <t>061112</t>
  </si>
  <si>
    <t>00000278</t>
  </si>
  <si>
    <t>00006574</t>
  </si>
  <si>
    <t>00002888</t>
  </si>
  <si>
    <t>00002991</t>
  </si>
  <si>
    <t>00001955</t>
  </si>
  <si>
    <t>00000272</t>
  </si>
  <si>
    <t>00007107</t>
  </si>
  <si>
    <t>00003735</t>
  </si>
  <si>
    <t>00003731</t>
  </si>
  <si>
    <t>00002014</t>
  </si>
  <si>
    <t>00003435</t>
  </si>
  <si>
    <t>00004180</t>
  </si>
  <si>
    <t>00003802</t>
  </si>
  <si>
    <t>00001308</t>
  </si>
  <si>
    <t>00002987</t>
  </si>
  <si>
    <t>00001771</t>
  </si>
  <si>
    <t>00002612</t>
  </si>
  <si>
    <t>00000605</t>
  </si>
  <si>
    <t>00005801</t>
  </si>
  <si>
    <t>00010421</t>
  </si>
  <si>
    <t>00004857</t>
  </si>
  <si>
    <t>010103</t>
  </si>
  <si>
    <t>00007690</t>
  </si>
  <si>
    <t>00004882</t>
  </si>
  <si>
    <t>010120</t>
  </si>
  <si>
    <t>00006543</t>
  </si>
  <si>
    <t>00003277</t>
  </si>
  <si>
    <t>00002065</t>
  </si>
  <si>
    <t>00006246</t>
  </si>
  <si>
    <t>00004232</t>
  </si>
  <si>
    <t>00004690</t>
  </si>
  <si>
    <t>00004841</t>
  </si>
  <si>
    <t>010108</t>
  </si>
  <si>
    <t>00005182</t>
  </si>
  <si>
    <t>00004773</t>
  </si>
  <si>
    <t>060412</t>
  </si>
  <si>
    <t>00001598</t>
  </si>
  <si>
    <t>00011220</t>
  </si>
  <si>
    <t>00007249</t>
  </si>
  <si>
    <t>00007651</t>
  </si>
  <si>
    <t>060201</t>
  </si>
  <si>
    <t>00006992</t>
  </si>
  <si>
    <t>00011410</t>
  </si>
  <si>
    <t>00006693</t>
  </si>
  <si>
    <t>00000102</t>
  </si>
  <si>
    <t>00000152</t>
  </si>
  <si>
    <t>00000258</t>
  </si>
  <si>
    <t>00001727</t>
  </si>
  <si>
    <t>00005697</t>
  </si>
  <si>
    <t>00005658</t>
  </si>
  <si>
    <t>00001553</t>
  </si>
  <si>
    <t>00005051</t>
  </si>
  <si>
    <t>010206</t>
  </si>
  <si>
    <t>00005749</t>
  </si>
  <si>
    <t>00001482</t>
  </si>
  <si>
    <t>00003123</t>
  </si>
  <si>
    <t>00007174</t>
  </si>
  <si>
    <t>010106</t>
  </si>
  <si>
    <t>00007726</t>
  </si>
  <si>
    <t>00004295</t>
  </si>
  <si>
    <t>00006063</t>
  </si>
  <si>
    <t>CHILCAS</t>
  </si>
  <si>
    <t>00007160</t>
  </si>
  <si>
    <t>00002631</t>
  </si>
  <si>
    <t>00006354</t>
  </si>
  <si>
    <t>00005600</t>
  </si>
  <si>
    <t>00003743</t>
  </si>
  <si>
    <t>00017931</t>
  </si>
  <si>
    <t>00001485</t>
  </si>
  <si>
    <t>00004938</t>
  </si>
  <si>
    <t>010312</t>
  </si>
  <si>
    <t>00007423</t>
  </si>
  <si>
    <t>00007087</t>
  </si>
  <si>
    <t>060408</t>
  </si>
  <si>
    <t>00006515</t>
  </si>
  <si>
    <t>00009986</t>
  </si>
  <si>
    <t>00007418</t>
  </si>
  <si>
    <t>00004971</t>
  </si>
  <si>
    <t>00000367</t>
  </si>
  <si>
    <t>00007205</t>
  </si>
  <si>
    <t>00003830</t>
  </si>
  <si>
    <t>00005926</t>
  </si>
  <si>
    <t>00002593</t>
  </si>
  <si>
    <t>00007063</t>
  </si>
  <si>
    <t>00008821</t>
  </si>
  <si>
    <t>00003669</t>
  </si>
  <si>
    <t>00007163</t>
  </si>
  <si>
    <t>00001839</t>
  </si>
  <si>
    <t>00011170</t>
  </si>
  <si>
    <t>00003213</t>
  </si>
  <si>
    <t>00002960</t>
  </si>
  <si>
    <t>00006796</t>
  </si>
  <si>
    <t>00005628</t>
  </si>
  <si>
    <t>00006140</t>
  </si>
  <si>
    <t>00007187</t>
  </si>
  <si>
    <t>00005995</t>
  </si>
  <si>
    <t>00002291</t>
  </si>
  <si>
    <t>080101</t>
  </si>
  <si>
    <t>00004590</t>
  </si>
  <si>
    <t>060503</t>
  </si>
  <si>
    <t>00004748</t>
  </si>
  <si>
    <t>00004727</t>
  </si>
  <si>
    <t>00004313</t>
  </si>
  <si>
    <t>060907</t>
  </si>
  <si>
    <t>00004609</t>
  </si>
  <si>
    <t>00004879</t>
  </si>
  <si>
    <t>00016651</t>
  </si>
  <si>
    <t>00007704</t>
  </si>
  <si>
    <t>00018007</t>
  </si>
  <si>
    <t>00010544</t>
  </si>
  <si>
    <t>060701</t>
  </si>
  <si>
    <t>00000251</t>
  </si>
  <si>
    <t>00000250</t>
  </si>
  <si>
    <t>00018787</t>
  </si>
  <si>
    <t>00002910</t>
  </si>
  <si>
    <t>00013553</t>
  </si>
  <si>
    <t>00005025</t>
  </si>
  <si>
    <t>00000838</t>
  </si>
  <si>
    <t>00002628</t>
  </si>
  <si>
    <t>00002964</t>
  </si>
  <si>
    <t>00002025</t>
  </si>
  <si>
    <t>00002814</t>
  </si>
  <si>
    <t>P.S. MUYLAQUE</t>
  </si>
  <si>
    <t>00000265</t>
  </si>
  <si>
    <t>00000783</t>
  </si>
  <si>
    <t>00005808</t>
  </si>
  <si>
    <t>00005682</t>
  </si>
  <si>
    <t>00005681</t>
  </si>
  <si>
    <t>00005203</t>
  </si>
  <si>
    <t>00000656</t>
  </si>
  <si>
    <t>00019078</t>
  </si>
  <si>
    <t>00006021</t>
  </si>
  <si>
    <t>00000947</t>
  </si>
  <si>
    <t>00000874</t>
  </si>
  <si>
    <t>00007180</t>
  </si>
  <si>
    <t>00003926</t>
  </si>
  <si>
    <t>00002948</t>
  </si>
  <si>
    <t>00001615</t>
  </si>
  <si>
    <t>00005149</t>
  </si>
  <si>
    <t>00005492</t>
  </si>
  <si>
    <t>00006129</t>
  </si>
  <si>
    <t>00004389</t>
  </si>
  <si>
    <t>00003211</t>
  </si>
  <si>
    <t>00004201</t>
  </si>
  <si>
    <t>00007407</t>
  </si>
  <si>
    <t>00005517</t>
  </si>
  <si>
    <t>00003176</t>
  </si>
  <si>
    <t>00002939</t>
  </si>
  <si>
    <t>00001982</t>
  </si>
  <si>
    <t>00002794</t>
  </si>
  <si>
    <t>00006011</t>
  </si>
  <si>
    <t>00005761</t>
  </si>
  <si>
    <t>00006066</t>
  </si>
  <si>
    <t>00004651</t>
  </si>
  <si>
    <t>00000406</t>
  </si>
  <si>
    <t>00006654</t>
  </si>
  <si>
    <t>00003718</t>
  </si>
  <si>
    <t>00001235</t>
  </si>
  <si>
    <t>00004561</t>
  </si>
  <si>
    <t>061101</t>
  </si>
  <si>
    <t>00007321</t>
  </si>
  <si>
    <t>00021417</t>
  </si>
  <si>
    <t>00003285</t>
  </si>
  <si>
    <t>00002731</t>
  </si>
  <si>
    <t>00004883</t>
  </si>
  <si>
    <t>00007097</t>
  </si>
  <si>
    <t>00019533</t>
  </si>
  <si>
    <t>00007377</t>
  </si>
  <si>
    <t>010402</t>
  </si>
  <si>
    <t>00004560</t>
  </si>
  <si>
    <t>061109</t>
  </si>
  <si>
    <t>00006159</t>
  </si>
  <si>
    <t>00003012</t>
  </si>
  <si>
    <t>00000150</t>
  </si>
  <si>
    <t>00000237</t>
  </si>
  <si>
    <t>00005639</t>
  </si>
  <si>
    <t>00004373</t>
  </si>
  <si>
    <t>00007316</t>
  </si>
  <si>
    <t>00001861</t>
  </si>
  <si>
    <t>00004674</t>
  </si>
  <si>
    <t>00000217</t>
  </si>
  <si>
    <t>00007146</t>
  </si>
  <si>
    <t>080403</t>
  </si>
  <si>
    <t>00004599</t>
  </si>
  <si>
    <t>00000134</t>
  </si>
  <si>
    <t>00003713</t>
  </si>
  <si>
    <t>00005874</t>
  </si>
  <si>
    <t>00017571</t>
  </si>
  <si>
    <t>00004584</t>
  </si>
  <si>
    <t>061203</t>
  </si>
  <si>
    <t>00003519</t>
  </si>
  <si>
    <t>00002859</t>
  </si>
  <si>
    <t>P.S. CHACLAYA</t>
  </si>
  <si>
    <t>00000016</t>
  </si>
  <si>
    <t>00002030</t>
  </si>
  <si>
    <t>00000005</t>
  </si>
  <si>
    <t>00006191</t>
  </si>
  <si>
    <t>00006951</t>
  </si>
  <si>
    <t>00001221</t>
  </si>
  <si>
    <t>00001229</t>
  </si>
  <si>
    <t>00006094</t>
  </si>
  <si>
    <t>00000353</t>
  </si>
  <si>
    <t>00003678</t>
  </si>
  <si>
    <t>00003848</t>
  </si>
  <si>
    <t>00004191</t>
  </si>
  <si>
    <t>00004174</t>
  </si>
  <si>
    <t>00002543</t>
  </si>
  <si>
    <t>081302</t>
  </si>
  <si>
    <t>00003787</t>
  </si>
  <si>
    <t>00004213</t>
  </si>
  <si>
    <t>00007326</t>
  </si>
  <si>
    <t>00000261</t>
  </si>
  <si>
    <t>00002971</t>
  </si>
  <si>
    <t>00002561</t>
  </si>
  <si>
    <t>00004742</t>
  </si>
  <si>
    <t>00004698</t>
  </si>
  <si>
    <t>060407</t>
  </si>
  <si>
    <t>00013001</t>
  </si>
  <si>
    <t>00002676</t>
  </si>
  <si>
    <t>00011329</t>
  </si>
  <si>
    <t>00002810</t>
  </si>
  <si>
    <t>00004873</t>
  </si>
  <si>
    <t>010502</t>
  </si>
  <si>
    <t>00001746</t>
  </si>
  <si>
    <t>00000359</t>
  </si>
  <si>
    <t>00005892</t>
  </si>
  <si>
    <t>00006954</t>
  </si>
  <si>
    <t>00005311</t>
  </si>
  <si>
    <t>00002301</t>
  </si>
  <si>
    <t>080105</t>
  </si>
  <si>
    <t>00007425</t>
  </si>
  <si>
    <t>00000053</t>
  </si>
  <si>
    <t>00009130</t>
  </si>
  <si>
    <t>010515</t>
  </si>
  <si>
    <t>00011066</t>
  </si>
  <si>
    <t>00006818</t>
  </si>
  <si>
    <t>00004936</t>
  </si>
  <si>
    <t>00006294</t>
  </si>
  <si>
    <t>00007429</t>
  </si>
  <si>
    <t>00002887</t>
  </si>
  <si>
    <t>00006339</t>
  </si>
  <si>
    <t>00006558</t>
  </si>
  <si>
    <t>00006367</t>
  </si>
  <si>
    <t>00003064</t>
  </si>
  <si>
    <t>00001991</t>
  </si>
  <si>
    <t>00005015</t>
  </si>
  <si>
    <t>00001364</t>
  </si>
  <si>
    <t>00005100</t>
  </si>
  <si>
    <t>00002776</t>
  </si>
  <si>
    <t>00006146</t>
  </si>
  <si>
    <t>00018189</t>
  </si>
  <si>
    <t>00000844</t>
  </si>
  <si>
    <t>00004821</t>
  </si>
  <si>
    <t>061303</t>
  </si>
  <si>
    <t>00004100</t>
  </si>
  <si>
    <t>00003676</t>
  </si>
  <si>
    <t>00006517</t>
  </si>
  <si>
    <t>00004625</t>
  </si>
  <si>
    <t>060102</t>
  </si>
  <si>
    <t>00000018</t>
  </si>
  <si>
    <t>00002592</t>
  </si>
  <si>
    <t>00005989</t>
  </si>
  <si>
    <t>00005967</t>
  </si>
  <si>
    <t>00005866</t>
  </si>
  <si>
    <t>00002246</t>
  </si>
  <si>
    <t>00000924</t>
  </si>
  <si>
    <t>00000798</t>
  </si>
  <si>
    <t>00003800</t>
  </si>
  <si>
    <t>00002938</t>
  </si>
  <si>
    <t>00004872</t>
  </si>
  <si>
    <t>010117</t>
  </si>
  <si>
    <t>00005191</t>
  </si>
  <si>
    <t>00001742</t>
  </si>
  <si>
    <t>00005511</t>
  </si>
  <si>
    <t>00008803</t>
  </si>
  <si>
    <t>00023381</t>
  </si>
  <si>
    <t>00004916</t>
  </si>
  <si>
    <t>010304</t>
  </si>
  <si>
    <t>00004868</t>
  </si>
  <si>
    <t>010107</t>
  </si>
  <si>
    <t>00003289</t>
  </si>
  <si>
    <t>00000241</t>
  </si>
  <si>
    <t>00001917</t>
  </si>
  <si>
    <t>00000051</t>
  </si>
  <si>
    <t>00007458</t>
  </si>
  <si>
    <t>00006377</t>
  </si>
  <si>
    <t>00005824</t>
  </si>
  <si>
    <t>00005806</t>
  </si>
  <si>
    <t>00020157</t>
  </si>
  <si>
    <t>00000423</t>
  </si>
  <si>
    <t>00000422</t>
  </si>
  <si>
    <t>00003471</t>
  </si>
  <si>
    <t>00002515</t>
  </si>
  <si>
    <t>081103</t>
  </si>
  <si>
    <t>00004620</t>
  </si>
  <si>
    <t>00002412</t>
  </si>
  <si>
    <t>080803</t>
  </si>
  <si>
    <t>00008912</t>
  </si>
  <si>
    <t>080708</t>
  </si>
  <si>
    <t>00000282</t>
  </si>
  <si>
    <t>00012470</t>
  </si>
  <si>
    <t>00003506</t>
  </si>
  <si>
    <t>00004538</t>
  </si>
  <si>
    <t>060502</t>
  </si>
  <si>
    <t>00002849</t>
  </si>
  <si>
    <t>P.S. OYO OYO</t>
  </si>
  <si>
    <t>00005721</t>
  </si>
  <si>
    <t>00021481</t>
  </si>
  <si>
    <t>00017685</t>
  </si>
  <si>
    <t>00006121</t>
  </si>
  <si>
    <t>00004551</t>
  </si>
  <si>
    <t>060505</t>
  </si>
  <si>
    <t>00001769</t>
  </si>
  <si>
    <t>00000052</t>
  </si>
  <si>
    <t>00003589</t>
  </si>
  <si>
    <t>00002457</t>
  </si>
  <si>
    <t>080903</t>
  </si>
  <si>
    <t>00011639</t>
  </si>
  <si>
    <t>00009086</t>
  </si>
  <si>
    <t>060304</t>
  </si>
  <si>
    <t>00004733</t>
  </si>
  <si>
    <t>00021483</t>
  </si>
  <si>
    <t>010703</t>
  </si>
  <si>
    <t>00003170</t>
  </si>
  <si>
    <t>00002815</t>
  </si>
  <si>
    <t>P.S. SAN CRISTOBAL</t>
  </si>
  <si>
    <t>00000022</t>
  </si>
  <si>
    <t>00015544</t>
  </si>
  <si>
    <t>00006055</t>
  </si>
  <si>
    <t>00004338</t>
  </si>
  <si>
    <t>00004928</t>
  </si>
  <si>
    <t>00003453</t>
  </si>
  <si>
    <t>00004598</t>
  </si>
  <si>
    <t>00007411</t>
  </si>
  <si>
    <t>00007121</t>
  </si>
  <si>
    <t>00006840</t>
  </si>
  <si>
    <t>00007148</t>
  </si>
  <si>
    <t>00000906</t>
  </si>
  <si>
    <t>00006506</t>
  </si>
  <si>
    <t>00006734</t>
  </si>
  <si>
    <t>00002187</t>
  </si>
  <si>
    <t>00002186</t>
  </si>
  <si>
    <t>00004931</t>
  </si>
  <si>
    <t>00002981</t>
  </si>
  <si>
    <t>00003337</t>
  </si>
  <si>
    <t>00001960</t>
  </si>
  <si>
    <t>00006764</t>
  </si>
  <si>
    <t>00004940</t>
  </si>
  <si>
    <t>010612</t>
  </si>
  <si>
    <t>00001151</t>
  </si>
  <si>
    <t>00003366</t>
  </si>
  <si>
    <t>00004789</t>
  </si>
  <si>
    <t>00003631</t>
  </si>
  <si>
    <t>00002842</t>
  </si>
  <si>
    <t>P.S. CHALLAGUAYO</t>
  </si>
  <si>
    <t>00004902</t>
  </si>
  <si>
    <t>00002146</t>
  </si>
  <si>
    <t>00011689</t>
  </si>
  <si>
    <t>00000302</t>
  </si>
  <si>
    <t>00005557</t>
  </si>
  <si>
    <t>00004372</t>
  </si>
  <si>
    <t>00003109</t>
  </si>
  <si>
    <t>00006912</t>
  </si>
  <si>
    <t>00003751</t>
  </si>
  <si>
    <t>00000948</t>
  </si>
  <si>
    <t>00002610</t>
  </si>
  <si>
    <t>00003222</t>
  </si>
  <si>
    <t>00004541</t>
  </si>
  <si>
    <t>00006566</t>
  </si>
  <si>
    <t>00002958</t>
  </si>
  <si>
    <t>00002100</t>
  </si>
  <si>
    <t>00001941</t>
  </si>
  <si>
    <t>00000090</t>
  </si>
  <si>
    <t>00004376</t>
  </si>
  <si>
    <t>00005862</t>
  </si>
  <si>
    <t>00004439</t>
  </si>
  <si>
    <t>00000393</t>
  </si>
  <si>
    <t>00016017</t>
  </si>
  <si>
    <t>00000546</t>
  </si>
  <si>
    <t>00002825</t>
  </si>
  <si>
    <t>C.S. MARISCAL NIETO</t>
  </si>
  <si>
    <t>080901</t>
  </si>
  <si>
    <t>00003530</t>
  </si>
  <si>
    <t>00003154</t>
  </si>
  <si>
    <t>00002977</t>
  </si>
  <si>
    <t>00004103</t>
  </si>
  <si>
    <t>00000230</t>
  </si>
  <si>
    <t>00004150</t>
  </si>
  <si>
    <t>00007238</t>
  </si>
  <si>
    <t>00003791</t>
  </si>
  <si>
    <t>00005016</t>
  </si>
  <si>
    <t>00017213</t>
  </si>
  <si>
    <t>00001840</t>
  </si>
  <si>
    <t>00007201</t>
  </si>
  <si>
    <t>010602</t>
  </si>
  <si>
    <t>00006483</t>
  </si>
  <si>
    <t>00006178</t>
  </si>
  <si>
    <t>00001040</t>
  </si>
  <si>
    <t>00004956</t>
  </si>
  <si>
    <t>010608</t>
  </si>
  <si>
    <t>00000971</t>
  </si>
  <si>
    <t>00004320</t>
  </si>
  <si>
    <t>00003690</t>
  </si>
  <si>
    <t>00006050</t>
  </si>
  <si>
    <t>00011072</t>
  </si>
  <si>
    <t>00000019</t>
  </si>
  <si>
    <t>00002166</t>
  </si>
  <si>
    <t>00005164</t>
  </si>
  <si>
    <t>00004242</t>
  </si>
  <si>
    <t>00006990</t>
  </si>
  <si>
    <t>00000762</t>
  </si>
  <si>
    <t>00002234</t>
  </si>
  <si>
    <t>00003091</t>
  </si>
  <si>
    <t>00009874</t>
  </si>
  <si>
    <t>00002188</t>
  </si>
  <si>
    <t>00001923</t>
  </si>
  <si>
    <t>00003627</t>
  </si>
  <si>
    <t>00001133</t>
  </si>
  <si>
    <t>00000369</t>
  </si>
  <si>
    <t>00002353</t>
  </si>
  <si>
    <t>080407</t>
  </si>
  <si>
    <t>00002366</t>
  </si>
  <si>
    <t>080502</t>
  </si>
  <si>
    <t>00005942</t>
  </si>
  <si>
    <t>00019077</t>
  </si>
  <si>
    <t>00010633</t>
  </si>
  <si>
    <t>00001479</t>
  </si>
  <si>
    <t>00000199</t>
  </si>
  <si>
    <t>00004582</t>
  </si>
  <si>
    <t>061204</t>
  </si>
  <si>
    <t>00002615</t>
  </si>
  <si>
    <t>00006848</t>
  </si>
  <si>
    <t>00004547</t>
  </si>
  <si>
    <t>060501</t>
  </si>
  <si>
    <t>00000688</t>
  </si>
  <si>
    <t>00000453</t>
  </si>
  <si>
    <t>00000378</t>
  </si>
  <si>
    <t>00004058</t>
  </si>
  <si>
    <t>00003612</t>
  </si>
  <si>
    <t>00006274</t>
  </si>
  <si>
    <t>00005859</t>
  </si>
  <si>
    <t>00000850</t>
  </si>
  <si>
    <t>00017874</t>
  </si>
  <si>
    <t>00002559</t>
  </si>
  <si>
    <t>00007224</t>
  </si>
  <si>
    <t>00006687</t>
  </si>
  <si>
    <t>00000255</t>
  </si>
  <si>
    <t>00000254</t>
  </si>
  <si>
    <t>00005743</t>
  </si>
  <si>
    <t>00013941</t>
  </si>
  <si>
    <t>00001218</t>
  </si>
  <si>
    <t>00004493</t>
  </si>
  <si>
    <t>061002</t>
  </si>
  <si>
    <t>00003764</t>
  </si>
  <si>
    <t>00003680</t>
  </si>
  <si>
    <t>00003152</t>
  </si>
  <si>
    <t>00007177</t>
  </si>
  <si>
    <t>00002821</t>
  </si>
  <si>
    <t>P.S. VARADERO</t>
  </si>
  <si>
    <t>00002534</t>
  </si>
  <si>
    <t>081208</t>
  </si>
  <si>
    <t>00007409</t>
  </si>
  <si>
    <t>00001816</t>
  </si>
  <si>
    <t>00004565</t>
  </si>
  <si>
    <t>00009863</t>
  </si>
  <si>
    <t>00010966</t>
  </si>
  <si>
    <t>00003779</t>
  </si>
  <si>
    <t>00023014</t>
  </si>
  <si>
    <t>00002995</t>
  </si>
  <si>
    <t>00004065</t>
  </si>
  <si>
    <t>00002309</t>
  </si>
  <si>
    <t>080106</t>
  </si>
  <si>
    <t>00002510</t>
  </si>
  <si>
    <t>081101</t>
  </si>
  <si>
    <t>00006815</t>
  </si>
  <si>
    <t>00007178</t>
  </si>
  <si>
    <t>00003514</t>
  </si>
  <si>
    <t>00003171</t>
  </si>
  <si>
    <t>00005588</t>
  </si>
  <si>
    <t>00009918</t>
  </si>
  <si>
    <t>00007150</t>
  </si>
  <si>
    <t>00005710</t>
  </si>
  <si>
    <t>00005431</t>
  </si>
  <si>
    <t>00004197</t>
  </si>
  <si>
    <t>00000071</t>
  </si>
  <si>
    <t>00003169</t>
  </si>
  <si>
    <t>00006203</t>
  </si>
  <si>
    <t>00003804</t>
  </si>
  <si>
    <t>00000533</t>
  </si>
  <si>
    <t>00000532</t>
  </si>
  <si>
    <t>00000521</t>
  </si>
  <si>
    <t>00004559</t>
  </si>
  <si>
    <t>00012266</t>
  </si>
  <si>
    <t>060403</t>
  </si>
  <si>
    <t>00000215</t>
  </si>
  <si>
    <t>00000840</t>
  </si>
  <si>
    <t>00000070</t>
  </si>
  <si>
    <t>00002673</t>
  </si>
  <si>
    <t>00000311</t>
  </si>
  <si>
    <t>00000117</t>
  </si>
  <si>
    <t>00001350</t>
  </si>
  <si>
    <t>00003104</t>
  </si>
  <si>
    <t>00006979</t>
  </si>
  <si>
    <t>081104</t>
  </si>
  <si>
    <t>00002010</t>
  </si>
  <si>
    <t>00001946</t>
  </si>
  <si>
    <t>00000564</t>
  </si>
  <si>
    <t>00005980</t>
  </si>
  <si>
    <t>00006186</t>
  </si>
  <si>
    <t>00004896</t>
  </si>
  <si>
    <t>010504</t>
  </si>
  <si>
    <t>00004222</t>
  </si>
  <si>
    <t>00000748</t>
  </si>
  <si>
    <t>00000867</t>
  </si>
  <si>
    <t>00001420</t>
  </si>
  <si>
    <t>00004144</t>
  </si>
  <si>
    <t>00004555</t>
  </si>
  <si>
    <t>00008910</t>
  </si>
  <si>
    <t>00006451</t>
  </si>
  <si>
    <t>00000166</t>
  </si>
  <si>
    <t>00005642</t>
  </si>
  <si>
    <t>00006174</t>
  </si>
  <si>
    <t>00005804</t>
  </si>
  <si>
    <t>00004323</t>
  </si>
  <si>
    <t>00000398</t>
  </si>
  <si>
    <t>00000472</t>
  </si>
  <si>
    <t>00004540</t>
  </si>
  <si>
    <t>00001655</t>
  </si>
  <si>
    <t>00007260</t>
  </si>
  <si>
    <t>010310</t>
  </si>
  <si>
    <t>00002579</t>
  </si>
  <si>
    <t>00002705</t>
  </si>
  <si>
    <t>00004124</t>
  </si>
  <si>
    <t>00000223</t>
  </si>
  <si>
    <t>00006450</t>
  </si>
  <si>
    <t>00005943</t>
  </si>
  <si>
    <t>00004740</t>
  </si>
  <si>
    <t>00003528</t>
  </si>
  <si>
    <t>00007120</t>
  </si>
  <si>
    <t>00003260</t>
  </si>
  <si>
    <t>00003342</t>
  </si>
  <si>
    <t>00003040</t>
  </si>
  <si>
    <t>00001951</t>
  </si>
  <si>
    <t>00001062</t>
  </si>
  <si>
    <t>00000011</t>
  </si>
  <si>
    <t>00006248</t>
  </si>
  <si>
    <t>P.S. POLIGONO IV</t>
  </si>
  <si>
    <t>00006243</t>
  </si>
  <si>
    <t>00006165</t>
  </si>
  <si>
    <t>00004427</t>
  </si>
  <si>
    <t>00004685</t>
  </si>
  <si>
    <t>00004350</t>
  </si>
  <si>
    <t>00004667</t>
  </si>
  <si>
    <t>00004557</t>
  </si>
  <si>
    <t>00003899</t>
  </si>
  <si>
    <t>00000597</t>
  </si>
  <si>
    <t>00004185</t>
  </si>
  <si>
    <t>00002899</t>
  </si>
  <si>
    <t>00015421</t>
  </si>
  <si>
    <t>00000999</t>
  </si>
  <si>
    <t>00000998</t>
  </si>
  <si>
    <t>00007416</t>
  </si>
  <si>
    <t>00007133</t>
  </si>
  <si>
    <t>00004369</t>
  </si>
  <si>
    <t>00002584</t>
  </si>
  <si>
    <t>00002108</t>
  </si>
  <si>
    <t>00014727</t>
  </si>
  <si>
    <t>00004143</t>
  </si>
  <si>
    <t>00002348</t>
  </si>
  <si>
    <t>080405</t>
  </si>
  <si>
    <t>00004722</t>
  </si>
  <si>
    <t>00001355</t>
  </si>
  <si>
    <t>00001620</t>
  </si>
  <si>
    <t>00004875</t>
  </si>
  <si>
    <t>00000240</t>
  </si>
  <si>
    <t>00003811</t>
  </si>
  <si>
    <t>00006943</t>
  </si>
  <si>
    <t>00005574</t>
  </si>
  <si>
    <t>00015422</t>
  </si>
  <si>
    <t>00006946</t>
  </si>
  <si>
    <t>00003783</t>
  </si>
  <si>
    <t>00004145</t>
  </si>
  <si>
    <t>00000450</t>
  </si>
  <si>
    <t>00003247</t>
  </si>
  <si>
    <t>00006098</t>
  </si>
  <si>
    <t>00006868</t>
  </si>
  <si>
    <t>060608</t>
  </si>
  <si>
    <t>00007366</t>
  </si>
  <si>
    <t>00000208</t>
  </si>
  <si>
    <t>00006120</t>
  </si>
  <si>
    <t>00000655</t>
  </si>
  <si>
    <t>00000459</t>
  </si>
  <si>
    <t>00003687</t>
  </si>
  <si>
    <t>00003715</t>
  </si>
  <si>
    <t>00003302</t>
  </si>
  <si>
    <t>00004337</t>
  </si>
  <si>
    <t>00014387</t>
  </si>
  <si>
    <t>00006828</t>
  </si>
  <si>
    <t>060602</t>
  </si>
  <si>
    <t>00007437</t>
  </si>
  <si>
    <t>00006917</t>
  </si>
  <si>
    <t>00015854</t>
  </si>
  <si>
    <t>00004122</t>
  </si>
  <si>
    <t>00003014</t>
  </si>
  <si>
    <t>00003303</t>
  </si>
  <si>
    <t>00002039</t>
  </si>
  <si>
    <t>00000141</t>
  </si>
  <si>
    <t>00011691</t>
  </si>
  <si>
    <t>00003878</t>
  </si>
  <si>
    <t>00004738</t>
  </si>
  <si>
    <t>00002648</t>
  </si>
  <si>
    <t>00000868</t>
  </si>
  <si>
    <t>00001386</t>
  </si>
  <si>
    <t>00007428</t>
  </si>
  <si>
    <t>00006611</t>
  </si>
  <si>
    <t>00000277</t>
  </si>
  <si>
    <t>00011520</t>
  </si>
  <si>
    <t>00000244</t>
  </si>
  <si>
    <t>00006565</t>
  </si>
  <si>
    <t>00003313</t>
  </si>
  <si>
    <t>00005469</t>
  </si>
  <si>
    <t>00013818</t>
  </si>
  <si>
    <t>00019591</t>
  </si>
  <si>
    <t>00005483</t>
  </si>
  <si>
    <t>00000080</t>
  </si>
  <si>
    <t>00003790</t>
  </si>
  <si>
    <t>00001656</t>
  </si>
  <si>
    <t>00004286</t>
  </si>
  <si>
    <t>00002154</t>
  </si>
  <si>
    <t>00002235</t>
  </si>
  <si>
    <t>00002002</t>
  </si>
  <si>
    <t>00005439</t>
  </si>
  <si>
    <t>00005664</t>
  </si>
  <si>
    <t>00002061</t>
  </si>
  <si>
    <t>00007035</t>
  </si>
  <si>
    <t>00005933</t>
  </si>
  <si>
    <t>00005962</t>
  </si>
  <si>
    <t>00007060</t>
  </si>
  <si>
    <t>00000728</t>
  </si>
  <si>
    <t>00005835</t>
  </si>
  <si>
    <t>00000801</t>
  </si>
  <si>
    <t>00004182</t>
  </si>
  <si>
    <t>00003617</t>
  </si>
  <si>
    <t>00001234</t>
  </si>
  <si>
    <t>00001316</t>
  </si>
  <si>
    <t>00001330</t>
  </si>
  <si>
    <t>00004933</t>
  </si>
  <si>
    <t>010306</t>
  </si>
  <si>
    <t>00004645</t>
  </si>
  <si>
    <t>00004312</t>
  </si>
  <si>
    <t>00006607</t>
  </si>
  <si>
    <t>00007138</t>
  </si>
  <si>
    <t>00006947</t>
  </si>
  <si>
    <t>00018463</t>
  </si>
  <si>
    <t>00020389</t>
  </si>
  <si>
    <t>00007034</t>
  </si>
  <si>
    <t>00002637</t>
  </si>
  <si>
    <t>00007403</t>
  </si>
  <si>
    <t>00006703</t>
  </si>
  <si>
    <t>00006599</t>
  </si>
  <si>
    <t>00006598</t>
  </si>
  <si>
    <t>00006594</t>
  </si>
  <si>
    <t>00006591</t>
  </si>
  <si>
    <t>00006583</t>
  </si>
  <si>
    <t>00006786</t>
  </si>
  <si>
    <t>00002221</t>
  </si>
  <si>
    <t>00002001</t>
  </si>
  <si>
    <t>00002199</t>
  </si>
  <si>
    <t>00002194</t>
  </si>
  <si>
    <t>00002158</t>
  </si>
  <si>
    <t>00002150</t>
  </si>
  <si>
    <t>00002148</t>
  </si>
  <si>
    <t>00002144</t>
  </si>
  <si>
    <t>00002143</t>
  </si>
  <si>
    <t>00000888</t>
  </si>
  <si>
    <t>00000962</t>
  </si>
  <si>
    <t>00000960</t>
  </si>
  <si>
    <t>00002091</t>
  </si>
  <si>
    <t>00005528</t>
  </si>
  <si>
    <t>00005977</t>
  </si>
  <si>
    <t>00000616</t>
  </si>
  <si>
    <t>00004639</t>
  </si>
  <si>
    <t>060106</t>
  </si>
  <si>
    <t>00004597</t>
  </si>
  <si>
    <t>00002932</t>
  </si>
  <si>
    <t>00002594</t>
  </si>
  <si>
    <t>00004909</t>
  </si>
  <si>
    <t>010115</t>
  </si>
  <si>
    <t>00003094</t>
  </si>
  <si>
    <t>00004214</t>
  </si>
  <si>
    <t>00006963</t>
  </si>
  <si>
    <t>00002630</t>
  </si>
  <si>
    <t>00000067</t>
  </si>
  <si>
    <t>00015140</t>
  </si>
  <si>
    <t>00013932</t>
  </si>
  <si>
    <t>00006782</t>
  </si>
  <si>
    <t>00008568</t>
  </si>
  <si>
    <t>00007755</t>
  </si>
  <si>
    <t>00004770</t>
  </si>
  <si>
    <t>00004780</t>
  </si>
  <si>
    <t>00004479</t>
  </si>
  <si>
    <t>060302</t>
  </si>
  <si>
    <t>00004676</t>
  </si>
  <si>
    <t>00007422</t>
  </si>
  <si>
    <t>00004635</t>
  </si>
  <si>
    <t>00004613</t>
  </si>
  <si>
    <t>00002136</t>
  </si>
  <si>
    <t>00006928</t>
  </si>
  <si>
    <t>00006325</t>
  </si>
  <si>
    <t>00004306</t>
  </si>
  <si>
    <t>00004970</t>
  </si>
  <si>
    <t>00003362</t>
  </si>
  <si>
    <t>00011482</t>
  </si>
  <si>
    <t>00004178</t>
  </si>
  <si>
    <t>00005166</t>
  </si>
  <si>
    <t>00000280</t>
  </si>
  <si>
    <t>00006158</t>
  </si>
  <si>
    <t>00007267</t>
  </si>
  <si>
    <t>00006015</t>
  </si>
  <si>
    <t>00001086</t>
  </si>
  <si>
    <t>00003459</t>
  </si>
  <si>
    <t>00005846</t>
  </si>
  <si>
    <t>00003688</t>
  </si>
  <si>
    <t>00001723</t>
  </si>
  <si>
    <t>00007351</t>
  </si>
  <si>
    <t>00003135</t>
  </si>
  <si>
    <t>00006957</t>
  </si>
  <si>
    <t>00002441</t>
  </si>
  <si>
    <t>080902</t>
  </si>
  <si>
    <t>00000082</t>
  </si>
  <si>
    <t>00002650</t>
  </si>
  <si>
    <t>00004871</t>
  </si>
  <si>
    <t>010116</t>
  </si>
  <si>
    <t>00018666</t>
  </si>
  <si>
    <t>00006392</t>
  </si>
  <si>
    <t>00003186</t>
  </si>
  <si>
    <t>00002773</t>
  </si>
  <si>
    <t>00005612</t>
  </si>
  <si>
    <t>00003374</t>
  </si>
  <si>
    <t>00000956</t>
  </si>
  <si>
    <t>00004785</t>
  </si>
  <si>
    <t>00002669</t>
  </si>
  <si>
    <t>00006736</t>
  </si>
  <si>
    <t>00002232</t>
  </si>
  <si>
    <t>00004805</t>
  </si>
  <si>
    <t>00004627</t>
  </si>
  <si>
    <t>060104</t>
  </si>
  <si>
    <t>00004897</t>
  </si>
  <si>
    <t>010507</t>
  </si>
  <si>
    <t>00003516</t>
  </si>
  <si>
    <t>00000630</t>
  </si>
  <si>
    <t>00003384</t>
  </si>
  <si>
    <t>00003642</t>
  </si>
  <si>
    <t>00006631</t>
  </si>
  <si>
    <t>00001614</t>
  </si>
  <si>
    <t>00006704</t>
  </si>
  <si>
    <t>00005140</t>
  </si>
  <si>
    <t>010705</t>
  </si>
  <si>
    <t>00005643</t>
  </si>
  <si>
    <t>00006570</t>
  </si>
  <si>
    <t>060802</t>
  </si>
  <si>
    <t>00003799</t>
  </si>
  <si>
    <t>00005455</t>
  </si>
  <si>
    <t>00004653</t>
  </si>
  <si>
    <t>060103</t>
  </si>
  <si>
    <t>00002968</t>
  </si>
  <si>
    <t>00006862</t>
  </si>
  <si>
    <t>060612</t>
  </si>
  <si>
    <t>00005012</t>
  </si>
  <si>
    <t>00007051</t>
  </si>
  <si>
    <t>00011149</t>
  </si>
  <si>
    <t>00004853</t>
  </si>
  <si>
    <t>010518</t>
  </si>
  <si>
    <t>00004996</t>
  </si>
  <si>
    <t>00004910</t>
  </si>
  <si>
    <t>010519</t>
  </si>
  <si>
    <t>00003248</t>
  </si>
  <si>
    <t>00000279</t>
  </si>
  <si>
    <t>00005840</t>
  </si>
  <si>
    <t>00006149</t>
  </si>
  <si>
    <t>00004558</t>
  </si>
  <si>
    <t>00004588</t>
  </si>
  <si>
    <t>00001565</t>
  </si>
  <si>
    <t>00004851</t>
  </si>
  <si>
    <t>010510</t>
  </si>
  <si>
    <t>00000799</t>
  </si>
  <si>
    <t>00003208</t>
  </si>
  <si>
    <t>00003591</t>
  </si>
  <si>
    <t>00003647</t>
  </si>
  <si>
    <t>00003541</t>
  </si>
  <si>
    <t>00005088</t>
  </si>
  <si>
    <t>00002658</t>
  </si>
  <si>
    <t>00003033</t>
  </si>
  <si>
    <t>00002082</t>
  </si>
  <si>
    <t>00005935</t>
  </si>
  <si>
    <t>00005624</t>
  </si>
  <si>
    <t>00004482</t>
  </si>
  <si>
    <t>00006792</t>
  </si>
  <si>
    <t>00001299</t>
  </si>
  <si>
    <t>00001320</t>
  </si>
  <si>
    <t>00004113</t>
  </si>
  <si>
    <t>00003763</t>
  </si>
  <si>
    <t>00011156</t>
  </si>
  <si>
    <t>00004139</t>
  </si>
  <si>
    <t>00007193</t>
  </si>
  <si>
    <t>00003161</t>
  </si>
  <si>
    <t>00003103</t>
  </si>
  <si>
    <t>00002946</t>
  </si>
  <si>
    <t>00003073</t>
  </si>
  <si>
    <t>00002214</t>
  </si>
  <si>
    <t>00001152</t>
  </si>
  <si>
    <t>060811</t>
  </si>
  <si>
    <t>00004422</t>
  </si>
  <si>
    <t>00006101</t>
  </si>
  <si>
    <t>00004745</t>
  </si>
  <si>
    <t>00003030</t>
  </si>
  <si>
    <t>00003549</t>
  </si>
  <si>
    <t>00005902</t>
  </si>
  <si>
    <t>00005618</t>
  </si>
  <si>
    <t>00001332</t>
  </si>
  <si>
    <t>00019772</t>
  </si>
  <si>
    <t>00007075</t>
  </si>
  <si>
    <t>00006789</t>
  </si>
  <si>
    <t>010704</t>
  </si>
  <si>
    <t>00007066</t>
  </si>
  <si>
    <t>00006069</t>
  </si>
  <si>
    <t>00003182</t>
  </si>
  <si>
    <t>00000078</t>
  </si>
  <si>
    <t>00004420</t>
  </si>
  <si>
    <t>00003712</t>
  </si>
  <si>
    <t>00005891</t>
  </si>
  <si>
    <t>00004717</t>
  </si>
  <si>
    <t>060415</t>
  </si>
  <si>
    <t>00000342</t>
  </si>
  <si>
    <t>00000812</t>
  </si>
  <si>
    <t>00004637</t>
  </si>
  <si>
    <t>00002841</t>
  </si>
  <si>
    <t>00001253</t>
  </si>
  <si>
    <t>00007379</t>
  </si>
  <si>
    <t>010501</t>
  </si>
  <si>
    <t>00014384</t>
  </si>
  <si>
    <t>00000216</t>
  </si>
  <si>
    <t>00001739</t>
  </si>
  <si>
    <t>00000588</t>
  </si>
  <si>
    <t>00003844</t>
  </si>
  <si>
    <t>00003720</t>
  </si>
  <si>
    <t>00004823</t>
  </si>
  <si>
    <t>061304</t>
  </si>
  <si>
    <t>00006005</t>
  </si>
  <si>
    <t>00004467</t>
  </si>
  <si>
    <t>00009612</t>
  </si>
  <si>
    <t>00013174</t>
  </si>
  <si>
    <t>00005043</t>
  </si>
  <si>
    <t>060614</t>
  </si>
  <si>
    <t>00007103</t>
  </si>
  <si>
    <t>00006557</t>
  </si>
  <si>
    <t>00005819</t>
  </si>
  <si>
    <t>00006461</t>
  </si>
  <si>
    <t>00000607</t>
  </si>
  <si>
    <t>00002681</t>
  </si>
  <si>
    <t>00004480</t>
  </si>
  <si>
    <t>060312</t>
  </si>
  <si>
    <t>00004254</t>
  </si>
  <si>
    <t>060810</t>
  </si>
  <si>
    <t>00002236</t>
  </si>
  <si>
    <t>00002697</t>
  </si>
  <si>
    <t>00004293</t>
  </si>
  <si>
    <t>00004535</t>
  </si>
  <si>
    <t>061110</t>
  </si>
  <si>
    <t>00002994</t>
  </si>
  <si>
    <t>00007065</t>
  </si>
  <si>
    <t>00009671</t>
  </si>
  <si>
    <t>00018148</t>
  </si>
  <si>
    <t>00000155</t>
  </si>
  <si>
    <t>00003218</t>
  </si>
  <si>
    <t>00006802</t>
  </si>
  <si>
    <t>00007219</t>
  </si>
  <si>
    <t>00009913</t>
  </si>
  <si>
    <t>00005335</t>
  </si>
  <si>
    <t>00007724</t>
  </si>
  <si>
    <t>00011261</t>
  </si>
  <si>
    <t>00005215</t>
  </si>
  <si>
    <t>00006279</t>
  </si>
  <si>
    <t>00003298</t>
  </si>
  <si>
    <t>00003292</t>
  </si>
  <si>
    <t>00004885</t>
  </si>
  <si>
    <t>00001000</t>
  </si>
  <si>
    <t>00004492</t>
  </si>
  <si>
    <t>061003</t>
  </si>
  <si>
    <t>00004942</t>
  </si>
  <si>
    <t>010603</t>
  </si>
  <si>
    <t>00006758</t>
  </si>
  <si>
    <t>060303</t>
  </si>
  <si>
    <t>00006552</t>
  </si>
  <si>
    <t>00007434</t>
  </si>
  <si>
    <t>00001937</t>
  </si>
  <si>
    <t>00002013</t>
  </si>
  <si>
    <t>00002081</t>
  </si>
  <si>
    <t>00002006</t>
  </si>
  <si>
    <t>00013261</t>
  </si>
  <si>
    <t>00006240</t>
  </si>
  <si>
    <t>P.S. PREVI</t>
  </si>
  <si>
    <t>00001224</t>
  </si>
  <si>
    <t>00000035</t>
  </si>
  <si>
    <t>00000154</t>
  </si>
  <si>
    <t>00005665</t>
  </si>
  <si>
    <t>00005669</t>
  </si>
  <si>
    <t>00005241</t>
  </si>
  <si>
    <t>00000752</t>
  </si>
  <si>
    <t>00003373</t>
  </si>
  <si>
    <t>00007628</t>
  </si>
  <si>
    <t>00007057</t>
  </si>
  <si>
    <t>00004279</t>
  </si>
  <si>
    <t>00000875</t>
  </si>
  <si>
    <t>00007275</t>
  </si>
  <si>
    <t>00011023</t>
  </si>
  <si>
    <t>00005836</t>
  </si>
  <si>
    <t>00005959</t>
  </si>
  <si>
    <t>00005237</t>
  </si>
  <si>
    <t>00003448</t>
  </si>
  <si>
    <t>00004017</t>
  </si>
  <si>
    <t>00004515</t>
  </si>
  <si>
    <t>060202</t>
  </si>
  <si>
    <t>00002710</t>
  </si>
  <si>
    <t>00007729</t>
  </si>
  <si>
    <t>00007714</t>
  </si>
  <si>
    <t>00007456</t>
  </si>
  <si>
    <t>00000795</t>
  </si>
  <si>
    <t>00006949</t>
  </si>
  <si>
    <t>00004767</t>
  </si>
  <si>
    <t>00006881</t>
  </si>
  <si>
    <t>00001305</t>
  </si>
  <si>
    <t>00002663</t>
  </si>
  <si>
    <t>00004953</t>
  </si>
  <si>
    <t>00006053</t>
  </si>
  <si>
    <t>00003529</t>
  </si>
  <si>
    <t>00002173</t>
  </si>
  <si>
    <t>00002172</t>
  </si>
  <si>
    <t>00004914</t>
  </si>
  <si>
    <t>010520</t>
  </si>
  <si>
    <t>00012665</t>
  </si>
  <si>
    <t>00003788</t>
  </si>
  <si>
    <t>00011897</t>
  </si>
  <si>
    <t>00007693</t>
  </si>
  <si>
    <t>00005219</t>
  </si>
  <si>
    <t>00004961</t>
  </si>
  <si>
    <t>00003449</t>
  </si>
  <si>
    <t>00000899</t>
  </si>
  <si>
    <t>00003611</t>
  </si>
  <si>
    <t>00003300</t>
  </si>
  <si>
    <t>00003221</t>
  </si>
  <si>
    <t>00002661</t>
  </si>
  <si>
    <t>00002583</t>
  </si>
  <si>
    <t>00001751</t>
  </si>
  <si>
    <t>00005179</t>
  </si>
  <si>
    <t>00004251</t>
  </si>
  <si>
    <t>00004648</t>
  </si>
  <si>
    <t>00000778</t>
  </si>
  <si>
    <t>00000156</t>
  </si>
  <si>
    <t>00006057</t>
  </si>
  <si>
    <t>00002638</t>
  </si>
  <si>
    <t>00007452</t>
  </si>
  <si>
    <t>00005008</t>
  </si>
  <si>
    <t>00005115</t>
  </si>
  <si>
    <t>00003562</t>
  </si>
  <si>
    <t>00000869</t>
  </si>
  <si>
    <t>00000211</t>
  </si>
  <si>
    <t>00007064</t>
  </si>
  <si>
    <t>010522</t>
  </si>
  <si>
    <t>00000822</t>
  </si>
  <si>
    <t>00017079</t>
  </si>
  <si>
    <t>00003119</t>
  </si>
  <si>
    <t>00002113</t>
  </si>
  <si>
    <t>00001381</t>
  </si>
  <si>
    <t>00003016</t>
  </si>
  <si>
    <t>00018079</t>
  </si>
  <si>
    <t>00006909</t>
  </si>
  <si>
    <t>00013754</t>
  </si>
  <si>
    <t>00004975</t>
  </si>
  <si>
    <t>060604</t>
  </si>
  <si>
    <t>00006306</t>
  </si>
  <si>
    <t>00003060</t>
  </si>
  <si>
    <t>00002038</t>
  </si>
  <si>
    <t>00006125</t>
  </si>
  <si>
    <t>00016630</t>
  </si>
  <si>
    <t>00004918</t>
  </si>
  <si>
    <t>00005882</t>
  </si>
  <si>
    <t>00005463</t>
  </si>
  <si>
    <t>00002922</t>
  </si>
  <si>
    <t>00003245</t>
  </si>
  <si>
    <t>00003153</t>
  </si>
  <si>
    <t>00002294</t>
  </si>
  <si>
    <t>00005739</t>
  </si>
  <si>
    <t>00004937</t>
  </si>
  <si>
    <t>00003809</t>
  </si>
  <si>
    <t>00004654</t>
  </si>
  <si>
    <t>00001289</t>
  </si>
  <si>
    <t>00002828</t>
  </si>
  <si>
    <t>P.S. EL SIGLO</t>
  </si>
  <si>
    <t>00003236</t>
  </si>
  <si>
    <t>00002999</t>
  </si>
  <si>
    <t>00003130</t>
  </si>
  <si>
    <t>00003081</t>
  </si>
  <si>
    <t>00002046</t>
  </si>
  <si>
    <t>00005671</t>
  </si>
  <si>
    <t>00004080</t>
  </si>
  <si>
    <t>00000969</t>
  </si>
  <si>
    <t>00000965</t>
  </si>
  <si>
    <t>00017109</t>
  </si>
  <si>
    <t>00004803</t>
  </si>
  <si>
    <t>00006860</t>
  </si>
  <si>
    <t>00002682</t>
  </si>
  <si>
    <t>00001853</t>
  </si>
  <si>
    <t>00007376</t>
  </si>
  <si>
    <t>00007315</t>
  </si>
  <si>
    <t>00005207</t>
  </si>
  <si>
    <t>00000653</t>
  </si>
  <si>
    <t>00000953</t>
  </si>
  <si>
    <t>00007438</t>
  </si>
  <si>
    <t>00002699</t>
  </si>
  <si>
    <t>00004991</t>
  </si>
  <si>
    <t>00000191</t>
  </si>
  <si>
    <t>00000187</t>
  </si>
  <si>
    <t>00000873</t>
  </si>
  <si>
    <t>00003369</t>
  </si>
  <si>
    <t>00003426</t>
  </si>
  <si>
    <t>00002627</t>
  </si>
  <si>
    <t>00007055</t>
  </si>
  <si>
    <t>00004997</t>
  </si>
  <si>
    <t>00004891</t>
  </si>
  <si>
    <t>010112</t>
  </si>
  <si>
    <t>00011899</t>
  </si>
  <si>
    <t>00010764</t>
  </si>
  <si>
    <t>00003674</t>
  </si>
  <si>
    <t>00005957</t>
  </si>
  <si>
    <t>00007212</t>
  </si>
  <si>
    <t>00002217</t>
  </si>
  <si>
    <t>00007029</t>
  </si>
  <si>
    <t>061310</t>
  </si>
  <si>
    <t>00001619</t>
  </si>
  <si>
    <t>00006861</t>
  </si>
  <si>
    <t>00003761</t>
  </si>
  <si>
    <t>00000034</t>
  </si>
  <si>
    <t>00006008</t>
  </si>
  <si>
    <t>00002689</t>
  </si>
  <si>
    <t>00001667</t>
  </si>
  <si>
    <t>00011262</t>
  </si>
  <si>
    <t>00000447</t>
  </si>
  <si>
    <t>00003192</t>
  </si>
  <si>
    <t>00001384</t>
  </si>
  <si>
    <t>00000168</t>
  </si>
  <si>
    <t>00006115</t>
  </si>
  <si>
    <t>00000050</t>
  </si>
  <si>
    <t>00002961</t>
  </si>
  <si>
    <t>00003268</t>
  </si>
  <si>
    <t>00000173</t>
  </si>
  <si>
    <t>00006163</t>
  </si>
  <si>
    <t>00003645</t>
  </si>
  <si>
    <t>00004545</t>
  </si>
  <si>
    <t>00001070</t>
  </si>
  <si>
    <t>00000913</t>
  </si>
  <si>
    <t>00012831</t>
  </si>
  <si>
    <t>00004520</t>
  </si>
  <si>
    <t>060204</t>
  </si>
  <si>
    <t>00003586</t>
  </si>
  <si>
    <t>00003533</t>
  </si>
  <si>
    <t>00003095</t>
  </si>
  <si>
    <t>00002694</t>
  </si>
  <si>
    <t>00007203</t>
  </si>
  <si>
    <t>00002549</t>
  </si>
  <si>
    <t>081306</t>
  </si>
  <si>
    <t>00003189</t>
  </si>
  <si>
    <t>00007132</t>
  </si>
  <si>
    <t>00004506</t>
  </si>
  <si>
    <t>00005520</t>
  </si>
  <si>
    <t>00006773</t>
  </si>
  <si>
    <t>00006741</t>
  </si>
  <si>
    <t>00003752</t>
  </si>
  <si>
    <t>00007399</t>
  </si>
  <si>
    <t>00004421</t>
  </si>
  <si>
    <t>00001011</t>
  </si>
  <si>
    <t>00003515</t>
  </si>
  <si>
    <t>00011723</t>
  </si>
  <si>
    <t>010609</t>
  </si>
  <si>
    <t>00005571</t>
  </si>
  <si>
    <t>00002088</t>
  </si>
  <si>
    <t>00003115</t>
  </si>
  <si>
    <t>00001983</t>
  </si>
  <si>
    <t>00002056</t>
  </si>
  <si>
    <t>00000263</t>
  </si>
  <si>
    <t>00005907</t>
  </si>
  <si>
    <t>00005797</t>
  </si>
  <si>
    <t>00003532</t>
  </si>
  <si>
    <t>00002080</t>
  </si>
  <si>
    <t>00005213</t>
  </si>
  <si>
    <t>00000372</t>
  </si>
  <si>
    <t>00000545</t>
  </si>
  <si>
    <t>00000542</t>
  </si>
  <si>
    <t>00003493</t>
  </si>
  <si>
    <t>00006086</t>
  </si>
  <si>
    <t>00005199</t>
  </si>
  <si>
    <t>00000636</t>
  </si>
  <si>
    <t>00000514</t>
  </si>
  <si>
    <t>00000773</t>
  </si>
  <si>
    <t>00011250</t>
  </si>
  <si>
    <t>00001239</t>
  </si>
  <si>
    <t>00001397</t>
  </si>
  <si>
    <t>00004478</t>
  </si>
  <si>
    <t>00003513</t>
  </si>
  <si>
    <t>00003817</t>
  </si>
  <si>
    <t>00009729</t>
  </si>
  <si>
    <t>00006729</t>
  </si>
  <si>
    <t>00007710</t>
  </si>
  <si>
    <t>00006955</t>
  </si>
  <si>
    <t>00016886</t>
  </si>
  <si>
    <t>060109</t>
  </si>
  <si>
    <t>00009085</t>
  </si>
  <si>
    <t>00017937</t>
  </si>
  <si>
    <t>00017815</t>
  </si>
  <si>
    <t>00007046</t>
  </si>
  <si>
    <t>00000468</t>
  </si>
  <si>
    <t>00003480</t>
  </si>
  <si>
    <t>00012990</t>
  </si>
  <si>
    <t>00014078</t>
  </si>
  <si>
    <t>00005159</t>
  </si>
  <si>
    <t>00006089</t>
  </si>
  <si>
    <t>00000818</t>
  </si>
  <si>
    <t>00002613</t>
  </si>
  <si>
    <t>00000566</t>
  </si>
  <si>
    <t>00007084</t>
  </si>
  <si>
    <t>00001260</t>
  </si>
  <si>
    <t>00004430</t>
  </si>
  <si>
    <t>00004641</t>
  </si>
  <si>
    <t>00002448</t>
  </si>
  <si>
    <t>00004911</t>
  </si>
  <si>
    <t>00002512</t>
  </si>
  <si>
    <t>081102</t>
  </si>
  <si>
    <t>00007085</t>
  </si>
  <si>
    <t>00003553</t>
  </si>
  <si>
    <t>00003726</t>
  </si>
  <si>
    <t>00001675</t>
  </si>
  <si>
    <t>00005823</t>
  </si>
  <si>
    <t>00000198</t>
  </si>
  <si>
    <t>00004151</t>
  </si>
  <si>
    <t>00000176</t>
  </si>
  <si>
    <t>00003579</t>
  </si>
  <si>
    <t>00003403</t>
  </si>
  <si>
    <t>00003196</t>
  </si>
  <si>
    <t>00000132</t>
  </si>
  <si>
    <t>00002027</t>
  </si>
  <si>
    <t>00003527</t>
  </si>
  <si>
    <t>00005459</t>
  </si>
  <si>
    <t>00006579</t>
  </si>
  <si>
    <t>00003061</t>
  </si>
  <si>
    <t>00005848</t>
  </si>
  <si>
    <t>00005844</t>
  </si>
  <si>
    <t>00004901</t>
  </si>
  <si>
    <t>00000703</t>
  </si>
  <si>
    <t>00004682</t>
  </si>
  <si>
    <t>00003834</t>
  </si>
  <si>
    <t>00006499</t>
  </si>
  <si>
    <t>00003745</t>
  </si>
  <si>
    <t>00000823</t>
  </si>
  <si>
    <t>00004277</t>
  </si>
  <si>
    <t>060902</t>
  </si>
  <si>
    <t>00003649</t>
  </si>
  <si>
    <t>00002983</t>
  </si>
  <si>
    <t>00007058</t>
  </si>
  <si>
    <t>00007153</t>
  </si>
  <si>
    <t>00003340</t>
  </si>
  <si>
    <t>00011063</t>
  </si>
  <si>
    <t>00018573</t>
  </si>
  <si>
    <t>00000388</t>
  </si>
  <si>
    <t>00003675</t>
  </si>
  <si>
    <t>00006553</t>
  </si>
  <si>
    <t>00015678</t>
  </si>
  <si>
    <t>00012534</t>
  </si>
  <si>
    <t>00003230</t>
  </si>
  <si>
    <t>00007028</t>
  </si>
  <si>
    <t>00007353</t>
  </si>
  <si>
    <t>00003070</t>
  </si>
  <si>
    <t>00003077</t>
  </si>
  <si>
    <t>00000014</t>
  </si>
  <si>
    <t>00000214</t>
  </si>
  <si>
    <t>00004715</t>
  </si>
  <si>
    <t>00005308</t>
  </si>
  <si>
    <t>00004114</t>
  </si>
  <si>
    <t>00003360</t>
  </si>
  <si>
    <t>00006112</t>
  </si>
  <si>
    <t>00006717</t>
  </si>
  <si>
    <t>00000646</t>
  </si>
  <si>
    <t>00007079</t>
  </si>
  <si>
    <t>00003411</t>
  </si>
  <si>
    <t>00000887</t>
  </si>
  <si>
    <t>00002656</t>
  </si>
  <si>
    <t>00004934</t>
  </si>
  <si>
    <t>00001902</t>
  </si>
  <si>
    <t>00000796</t>
  </si>
  <si>
    <t>00010918</t>
  </si>
  <si>
    <t>00011727</t>
  </si>
  <si>
    <t>010606</t>
  </si>
  <si>
    <t>00006273</t>
  </si>
  <si>
    <t>00005750</t>
  </si>
  <si>
    <t>00006770</t>
  </si>
  <si>
    <t>00000291</t>
  </si>
  <si>
    <t>00011524</t>
  </si>
  <si>
    <t>00000188</t>
  </si>
  <si>
    <t>00007709</t>
  </si>
  <si>
    <t>00001639</t>
  </si>
  <si>
    <t>00008751</t>
  </si>
  <si>
    <t>00004138</t>
  </si>
  <si>
    <t>00002589</t>
  </si>
  <si>
    <t>00006819</t>
  </si>
  <si>
    <t>00006001</t>
  </si>
  <si>
    <t>00006397</t>
  </si>
  <si>
    <t>00003048</t>
  </si>
  <si>
    <t>00003029</t>
  </si>
  <si>
    <t>00004988</t>
  </si>
  <si>
    <t>00006653</t>
  </si>
  <si>
    <t>00003180</t>
  </si>
  <si>
    <t>00007061</t>
  </si>
  <si>
    <t>00005497</t>
  </si>
  <si>
    <t>00006974</t>
  </si>
  <si>
    <t>081304</t>
  </si>
  <si>
    <t>00006512</t>
  </si>
  <si>
    <t>00003798</t>
  </si>
  <si>
    <t>00001581</t>
  </si>
  <si>
    <t>00013559</t>
  </si>
  <si>
    <t>00002890</t>
  </si>
  <si>
    <t>00003083</t>
  </si>
  <si>
    <t>00001918</t>
  </si>
  <si>
    <t>00006156</t>
  </si>
  <si>
    <t>00004795</t>
  </si>
  <si>
    <t>00004776</t>
  </si>
  <si>
    <t>00004221</t>
  </si>
  <si>
    <t>00004255</t>
  </si>
  <si>
    <t>00003587</t>
  </si>
  <si>
    <t>00001629</t>
  </si>
  <si>
    <t>00007244</t>
  </si>
  <si>
    <t>00001427</t>
  </si>
  <si>
    <t>00003771</t>
  </si>
  <si>
    <t>00004987</t>
  </si>
  <si>
    <t>00001827</t>
  </si>
  <si>
    <t>00007198</t>
  </si>
  <si>
    <t>00011107</t>
  </si>
  <si>
    <t>00001977</t>
  </si>
  <si>
    <t>00002044</t>
  </si>
  <si>
    <t>00002033</t>
  </si>
  <si>
    <t>00002028</t>
  </si>
  <si>
    <t>00003090</t>
  </si>
  <si>
    <t>00001919</t>
  </si>
  <si>
    <t>00002183</t>
  </si>
  <si>
    <t>00007070</t>
  </si>
  <si>
    <t>00006627</t>
  </si>
  <si>
    <t>00005861</t>
  </si>
  <si>
    <t>00005546</t>
  </si>
  <si>
    <t>00004772</t>
  </si>
  <si>
    <t>00000659</t>
  </si>
  <si>
    <t>00004305</t>
  </si>
  <si>
    <t>00000633</t>
  </si>
  <si>
    <t>00011354</t>
  </si>
  <si>
    <t>00001223</t>
  </si>
  <si>
    <t>00002641</t>
  </si>
  <si>
    <t>00005072</t>
  </si>
  <si>
    <t>00000293</t>
  </si>
  <si>
    <t>00011258</t>
  </si>
  <si>
    <t>00000961</t>
  </si>
  <si>
    <t>00006838</t>
  </si>
  <si>
    <t>00003742</t>
  </si>
  <si>
    <t>00001203</t>
  </si>
  <si>
    <t>00007220</t>
  </si>
  <si>
    <t>00006927</t>
  </si>
  <si>
    <t>00005154</t>
  </si>
  <si>
    <t>00002177</t>
  </si>
  <si>
    <t>00015291</t>
  </si>
  <si>
    <t>00005847</t>
  </si>
  <si>
    <t>00005754</t>
  </si>
  <si>
    <t>00000330</t>
  </si>
  <si>
    <t>00004718</t>
  </si>
  <si>
    <t>00000702</t>
  </si>
  <si>
    <t>00003793</t>
  </si>
  <si>
    <t>00002508</t>
  </si>
  <si>
    <t>081008</t>
  </si>
  <si>
    <t>00001953</t>
  </si>
  <si>
    <t>00004571</t>
  </si>
  <si>
    <t>00007352</t>
  </si>
  <si>
    <t>00013506</t>
  </si>
  <si>
    <t>00006288</t>
  </si>
  <si>
    <t>00002585</t>
  </si>
  <si>
    <t>00001534</t>
  </si>
  <si>
    <t>00001804</t>
  </si>
  <si>
    <t>00006639</t>
  </si>
  <si>
    <t>00003653</t>
  </si>
  <si>
    <t>00006817</t>
  </si>
  <si>
    <t>00006988</t>
  </si>
  <si>
    <t>00000246</t>
  </si>
  <si>
    <t>00007037</t>
  </si>
  <si>
    <t>00002893</t>
  </si>
  <si>
    <t>00002047</t>
  </si>
  <si>
    <t>00004569</t>
  </si>
  <si>
    <t>00004475</t>
  </si>
  <si>
    <t>00005171</t>
  </si>
  <si>
    <t>00007211</t>
  </si>
  <si>
    <t>00002657</t>
  </si>
  <si>
    <t>00007056</t>
  </si>
  <si>
    <t>00003098</t>
  </si>
  <si>
    <t>00001819</t>
  </si>
  <si>
    <t>00005841</t>
  </si>
  <si>
    <t>00005845</t>
  </si>
  <si>
    <t>00002609</t>
  </si>
  <si>
    <t>00000171</t>
  </si>
  <si>
    <t>00000401</t>
  </si>
  <si>
    <t>00006192</t>
  </si>
  <si>
    <t>00004712</t>
  </si>
  <si>
    <t>00001608</t>
  </si>
  <si>
    <t>00007213</t>
  </si>
  <si>
    <t>00007313</t>
  </si>
  <si>
    <t>00000288</t>
  </si>
  <si>
    <t>00003643</t>
  </si>
  <si>
    <t>00004969</t>
  </si>
  <si>
    <t>00004477</t>
  </si>
  <si>
    <t>00023140</t>
  </si>
  <si>
    <t>00007329</t>
  </si>
  <si>
    <t>00003212</t>
  </si>
  <si>
    <t>00005731</t>
  </si>
  <si>
    <t>00006369</t>
  </si>
  <si>
    <t>00001952</t>
  </si>
  <si>
    <t>00001219</t>
  </si>
  <si>
    <t>00016525</t>
  </si>
  <si>
    <t>00003427</t>
  </si>
  <si>
    <t>00000982</t>
  </si>
  <si>
    <t>00003522</t>
  </si>
  <si>
    <t>00003657</t>
  </si>
  <si>
    <t>010601</t>
  </si>
  <si>
    <t>00002340</t>
  </si>
  <si>
    <t>080309</t>
  </si>
  <si>
    <t>00004798</t>
  </si>
  <si>
    <t>00002603</t>
  </si>
  <si>
    <t>00007175</t>
  </si>
  <si>
    <t>00004381</t>
  </si>
  <si>
    <t>00005036</t>
  </si>
  <si>
    <t>00007647</t>
  </si>
  <si>
    <t>00004236</t>
  </si>
  <si>
    <t>00002000</t>
  </si>
  <si>
    <t>00004600</t>
  </si>
  <si>
    <t>00004510</t>
  </si>
  <si>
    <t>00004749</t>
  </si>
  <si>
    <t>00003578</t>
  </si>
  <si>
    <t>00021850</t>
  </si>
  <si>
    <t>00016424</t>
  </si>
  <si>
    <t>00006314</t>
  </si>
  <si>
    <t>00000192</t>
  </si>
  <si>
    <t>00004783</t>
  </si>
  <si>
    <t>00007245</t>
  </si>
  <si>
    <t>00000049</t>
  </si>
  <si>
    <t>00002880</t>
  </si>
  <si>
    <t>00004435</t>
  </si>
  <si>
    <t>00012164</t>
  </si>
  <si>
    <t>061306</t>
  </si>
  <si>
    <t>00001004</t>
  </si>
  <si>
    <t>00006728</t>
  </si>
  <si>
    <t>00006441</t>
  </si>
  <si>
    <t>00004291</t>
  </si>
  <si>
    <t>00007287</t>
  </si>
  <si>
    <t>00002493</t>
  </si>
  <si>
    <t>00006784</t>
  </si>
  <si>
    <t>00002963</t>
  </si>
  <si>
    <t>00004404</t>
  </si>
  <si>
    <t>00005355</t>
  </si>
  <si>
    <t>00000946</t>
  </si>
  <si>
    <t>00011578</t>
  </si>
  <si>
    <t>00004472</t>
  </si>
  <si>
    <t>00003827</t>
  </si>
  <si>
    <t>00007645</t>
  </si>
  <si>
    <t>00001677</t>
  </si>
  <si>
    <t>00009229</t>
  </si>
  <si>
    <t>00003808</t>
  </si>
  <si>
    <t>00003807</t>
  </si>
  <si>
    <t>00005974</t>
  </si>
  <si>
    <t>00009894</t>
  </si>
  <si>
    <t>00012982</t>
  </si>
  <si>
    <t>CLINICA MUNICIPAL SANTA ANITA</t>
  </si>
  <si>
    <t>00007720</t>
  </si>
  <si>
    <t>00015657</t>
  </si>
  <si>
    <t>00003673</t>
  </si>
  <si>
    <t>00018916</t>
  </si>
  <si>
    <t>00003028</t>
  </si>
  <si>
    <t>00005998</t>
  </si>
  <si>
    <t>00002464</t>
  </si>
  <si>
    <t>080905</t>
  </si>
  <si>
    <t>00005996</t>
  </si>
  <si>
    <t>00004591</t>
  </si>
  <si>
    <t>00003701</t>
  </si>
  <si>
    <t>00007015</t>
  </si>
  <si>
    <t>00010009</t>
  </si>
  <si>
    <t>00004487</t>
  </si>
  <si>
    <t>060305</t>
  </si>
  <si>
    <t>00004622</t>
  </si>
  <si>
    <t>00003121</t>
  </si>
  <si>
    <t>00002953</t>
  </si>
  <si>
    <t>00000065</t>
  </si>
  <si>
    <t>00000181</t>
  </si>
  <si>
    <t>00000908</t>
  </si>
  <si>
    <t>00000787</t>
  </si>
  <si>
    <t>00000785</t>
  </si>
  <si>
    <t>00007696</t>
  </si>
  <si>
    <t>00003434</t>
  </si>
  <si>
    <t>00002227</t>
  </si>
  <si>
    <t>00004666</t>
  </si>
  <si>
    <t>00000469</t>
  </si>
  <si>
    <t>00005676</t>
  </si>
  <si>
    <t>00003737</t>
  </si>
  <si>
    <t>00003428</t>
  </si>
  <si>
    <t>00009503</t>
  </si>
  <si>
    <t>00002548</t>
  </si>
  <si>
    <t>081305</t>
  </si>
  <si>
    <t>00004615</t>
  </si>
  <si>
    <t>00004602</t>
  </si>
  <si>
    <t>00004211</t>
  </si>
  <si>
    <t>00004227</t>
  </si>
  <si>
    <t>00003725</t>
  </si>
  <si>
    <t>00006076</t>
  </si>
  <si>
    <t>00007025</t>
  </si>
  <si>
    <t>00007748</t>
  </si>
  <si>
    <t>00006991</t>
  </si>
  <si>
    <t>00002688</t>
  </si>
  <si>
    <t>00002662</t>
  </si>
  <si>
    <t>00006114</t>
  </si>
  <si>
    <t>00003780</t>
  </si>
  <si>
    <t>00004890</t>
  </si>
  <si>
    <t>00000135</t>
  </si>
  <si>
    <t>00003694</t>
  </si>
  <si>
    <t>00004696</t>
  </si>
  <si>
    <t>00001809</t>
  </si>
  <si>
    <t>00002611</t>
  </si>
  <si>
    <t>00021605</t>
  </si>
  <si>
    <t>00002878</t>
  </si>
  <si>
    <t>00010365</t>
  </si>
  <si>
    <t>00004265</t>
  </si>
  <si>
    <t>060812</t>
  </si>
  <si>
    <t>00000446</t>
  </si>
  <si>
    <t>00006777</t>
  </si>
  <si>
    <t>P.S. PACOCHA</t>
  </si>
  <si>
    <t>00002473</t>
  </si>
  <si>
    <t>080907</t>
  </si>
  <si>
    <t>00011412</t>
  </si>
  <si>
    <t>00005939</t>
  </si>
  <si>
    <t>00002920</t>
  </si>
  <si>
    <t>00003158</t>
  </si>
  <si>
    <t>00006667</t>
  </si>
  <si>
    <t>00004794</t>
  </si>
  <si>
    <t>00013849</t>
  </si>
  <si>
    <t>00003685</t>
  </si>
  <si>
    <t>00006480</t>
  </si>
  <si>
    <t>00019512</t>
  </si>
  <si>
    <t>00008996</t>
  </si>
  <si>
    <t>00007398</t>
  </si>
  <si>
    <t>00003316</t>
  </si>
  <si>
    <t>00002943</t>
  </si>
  <si>
    <t>00000105</t>
  </si>
  <si>
    <t>00001916</t>
  </si>
  <si>
    <t>00006754</t>
  </si>
  <si>
    <t>00005838</t>
  </si>
  <si>
    <t>00002816</t>
  </si>
  <si>
    <t>P.S. EL ALGARROBAL</t>
  </si>
  <si>
    <t>00002808</t>
  </si>
  <si>
    <t>00001934</t>
  </si>
  <si>
    <t>00003306</t>
  </si>
  <si>
    <t>00003116</t>
  </si>
  <si>
    <t>00003019</t>
  </si>
  <si>
    <t>00003089</t>
  </si>
  <si>
    <t>00001194</t>
  </si>
  <si>
    <t>00000095</t>
  </si>
  <si>
    <t>00005964</t>
  </si>
  <si>
    <t>00004958</t>
  </si>
  <si>
    <t>010611</t>
  </si>
  <si>
    <t>00002422</t>
  </si>
  <si>
    <t>00006812</t>
  </si>
  <si>
    <t>00006865</t>
  </si>
  <si>
    <t>00003166</t>
  </si>
  <si>
    <t>00006234</t>
  </si>
  <si>
    <t>00004983</t>
  </si>
  <si>
    <t>00005809</t>
  </si>
  <si>
    <t>00001437</t>
  </si>
  <si>
    <t>00003050</t>
  </si>
  <si>
    <t>00003045</t>
  </si>
  <si>
    <t>00002105</t>
  </si>
  <si>
    <t>00005040</t>
  </si>
  <si>
    <t>00004473</t>
  </si>
  <si>
    <t>00005837</t>
  </si>
  <si>
    <t>00004964</t>
  </si>
  <si>
    <t>00005385</t>
  </si>
  <si>
    <t>00003484</t>
  </si>
  <si>
    <t>00003237</t>
  </si>
  <si>
    <t>00004662</t>
  </si>
  <si>
    <t>00004824</t>
  </si>
  <si>
    <t>00003659</t>
  </si>
  <si>
    <t>00006657</t>
  </si>
  <si>
    <t>00003705</t>
  </si>
  <si>
    <t>00003134</t>
  </si>
  <si>
    <t>00003571</t>
  </si>
  <si>
    <t>00013212</t>
  </si>
  <si>
    <t>00007421</t>
  </si>
  <si>
    <t>010121</t>
  </si>
  <si>
    <t>00006097</t>
  </si>
  <si>
    <t>00006259</t>
  </si>
  <si>
    <t>00003823</t>
  </si>
  <si>
    <t>00000853</t>
  </si>
  <si>
    <t>00001200</t>
  </si>
  <si>
    <t>00006568</t>
  </si>
  <si>
    <t>00006340</t>
  </si>
  <si>
    <t>00007464</t>
  </si>
  <si>
    <t>00004528</t>
  </si>
  <si>
    <t>00003747</t>
  </si>
  <si>
    <t>00003558</t>
  </si>
  <si>
    <t>00002775</t>
  </si>
  <si>
    <t>00012166</t>
  </si>
  <si>
    <t>00003760</t>
  </si>
  <si>
    <t>00006264</t>
  </si>
  <si>
    <t>P.S. BAHIA BLANCA</t>
  </si>
  <si>
    <t>00002882</t>
  </si>
  <si>
    <t>00002972</t>
  </si>
  <si>
    <t>00003204</t>
  </si>
  <si>
    <t>00000285</t>
  </si>
  <si>
    <t>00007753</t>
  </si>
  <si>
    <t>00004833</t>
  </si>
  <si>
    <t>061308</t>
  </si>
  <si>
    <t>00011260</t>
  </si>
  <si>
    <t>00002732</t>
  </si>
  <si>
    <t>00000357</t>
  </si>
  <si>
    <t>00000800</t>
  </si>
  <si>
    <t>00001252</t>
  </si>
  <si>
    <t>00001790</t>
  </si>
  <si>
    <t>00007092</t>
  </si>
  <si>
    <t>00003877</t>
  </si>
  <si>
    <t>00000323</t>
  </si>
  <si>
    <t>00007072</t>
  </si>
  <si>
    <t>00008911</t>
  </si>
  <si>
    <t>081205</t>
  </si>
  <si>
    <t>00007088</t>
  </si>
  <si>
    <t>00005019</t>
  </si>
  <si>
    <t>060615</t>
  </si>
  <si>
    <t>00001181</t>
  </si>
  <si>
    <t>00005343</t>
  </si>
  <si>
    <t>00000124</t>
  </si>
  <si>
    <t>00006447</t>
  </si>
  <si>
    <t>00000234</t>
  </si>
  <si>
    <t>00003682</t>
  </si>
  <si>
    <t>00003294</t>
  </si>
  <si>
    <t>00004203</t>
  </si>
  <si>
    <t>00006567</t>
  </si>
  <si>
    <t>00003009</t>
  </si>
  <si>
    <t>00001995</t>
  </si>
  <si>
    <t>00003010</t>
  </si>
  <si>
    <t>00004187</t>
  </si>
  <si>
    <t>00007011</t>
  </si>
  <si>
    <t>00000275</t>
  </si>
  <si>
    <t>00005745</t>
  </si>
  <si>
    <t>00005842</t>
  </si>
  <si>
    <t>00000608</t>
  </si>
  <si>
    <t>00007391</t>
  </si>
  <si>
    <t>00003031</t>
  </si>
  <si>
    <t>00004878</t>
  </si>
  <si>
    <t>010104</t>
  </si>
  <si>
    <t>00000418</t>
  </si>
  <si>
    <t>00004604</t>
  </si>
  <si>
    <t>060107</t>
  </si>
  <si>
    <t>00005453</t>
  </si>
  <si>
    <t>00010367</t>
  </si>
  <si>
    <t>00002635</t>
  </si>
  <si>
    <t>00012228</t>
  </si>
  <si>
    <t>00006072</t>
  </si>
  <si>
    <t>00003149</t>
  </si>
  <si>
    <t>00012533</t>
  </si>
  <si>
    <t>00003102</t>
  </si>
  <si>
    <t>00002965</t>
  </si>
  <si>
    <t>00001936</t>
  </si>
  <si>
    <t>00006090</t>
  </si>
  <si>
    <t>00000375</t>
  </si>
  <si>
    <t>00006012</t>
  </si>
  <si>
    <t>00005310</t>
  </si>
  <si>
    <t>00003301</t>
  </si>
  <si>
    <t>00003004</t>
  </si>
  <si>
    <t>00001762</t>
  </si>
  <si>
    <t>00001755</t>
  </si>
  <si>
    <t>00005014</t>
  </si>
  <si>
    <t>00006650</t>
  </si>
  <si>
    <t>00003565</t>
  </si>
  <si>
    <t>00004495</t>
  </si>
  <si>
    <t>00002020</t>
  </si>
  <si>
    <t>00000025</t>
  </si>
  <si>
    <t>00015178</t>
  </si>
  <si>
    <t>00000235</t>
  </si>
  <si>
    <t>00005276</t>
  </si>
  <si>
    <t>00006985</t>
  </si>
  <si>
    <t>080706</t>
  </si>
  <si>
    <t>00007751</t>
  </si>
  <si>
    <t>00007432</t>
  </si>
  <si>
    <t>00021486</t>
  </si>
  <si>
    <t>00006827</t>
  </si>
  <si>
    <t>00003499</t>
  </si>
  <si>
    <t>00005160</t>
  </si>
  <si>
    <t>00005004</t>
  </si>
  <si>
    <t>00006560</t>
  </si>
  <si>
    <t>00005190</t>
  </si>
  <si>
    <t>00003684</t>
  </si>
  <si>
    <t>00007290</t>
  </si>
  <si>
    <t>00011896</t>
  </si>
  <si>
    <t>00000077</t>
  </si>
  <si>
    <t>00000038</t>
  </si>
  <si>
    <t>00005609</t>
  </si>
  <si>
    <t>00005341</t>
  </si>
  <si>
    <t>00005554</t>
  </si>
  <si>
    <t>00004617</t>
  </si>
  <si>
    <t>00004719</t>
  </si>
  <si>
    <t>00003810</t>
  </si>
  <si>
    <t>00002533</t>
  </si>
  <si>
    <t>081207</t>
  </si>
  <si>
    <t>00015496</t>
  </si>
  <si>
    <t>00006323</t>
  </si>
  <si>
    <t>00001625</t>
  </si>
  <si>
    <t>00018784</t>
  </si>
  <si>
    <t>00009965</t>
  </si>
  <si>
    <t>00007350</t>
  </si>
  <si>
    <t>00000112</t>
  </si>
  <si>
    <t>00004900</t>
  </si>
  <si>
    <t>00003269</t>
  </si>
  <si>
    <t>00005232</t>
  </si>
  <si>
    <t>00000952</t>
  </si>
  <si>
    <t>00011579</t>
  </si>
  <si>
    <t>00004301</t>
  </si>
  <si>
    <t>00006056</t>
  </si>
  <si>
    <t>00007048</t>
  </si>
  <si>
    <t>00004611</t>
  </si>
  <si>
    <t>061201</t>
  </si>
  <si>
    <t>00007018</t>
  </si>
  <si>
    <t>00006310</t>
  </si>
  <si>
    <t>00012940</t>
  </si>
  <si>
    <t>00002957</t>
  </si>
  <si>
    <t>00000249</t>
  </si>
  <si>
    <t>00001961</t>
  </si>
  <si>
    <t>00003165</t>
  </si>
  <si>
    <t>00005023</t>
  </si>
  <si>
    <t>00003596</t>
  </si>
  <si>
    <t>00004507</t>
  </si>
  <si>
    <t>00003052</t>
  </si>
  <si>
    <t>00003304</t>
  </si>
  <si>
    <t>00000039</t>
  </si>
  <si>
    <t>00005157</t>
  </si>
  <si>
    <t>00006176</t>
  </si>
  <si>
    <t>00004366</t>
  </si>
  <si>
    <t>00002597</t>
  </si>
  <si>
    <t>00005494</t>
  </si>
  <si>
    <t>00003063</t>
  </si>
  <si>
    <t>00002043</t>
  </si>
  <si>
    <t>00002042</t>
  </si>
  <si>
    <t>00006185</t>
  </si>
  <si>
    <t>00003588</t>
  </si>
  <si>
    <t>00005604</t>
  </si>
  <si>
    <t>00004721</t>
  </si>
  <si>
    <t>00004577</t>
  </si>
  <si>
    <t>00005539</t>
  </si>
  <si>
    <t>00006285</t>
  </si>
  <si>
    <t>00000174</t>
  </si>
  <si>
    <t>00005854</t>
  </si>
  <si>
    <t>00005994</t>
  </si>
  <si>
    <t>00006162</t>
  </si>
  <si>
    <t>00004336</t>
  </si>
  <si>
    <t>00011557</t>
  </si>
  <si>
    <t>00000360</t>
  </si>
  <si>
    <t>00003772</t>
  </si>
  <si>
    <t>00003679</t>
  </si>
  <si>
    <t>00001362</t>
  </si>
  <si>
    <t>00001564</t>
  </si>
  <si>
    <t>00001520</t>
  </si>
  <si>
    <t>00002795</t>
  </si>
  <si>
    <t>00004249</t>
  </si>
  <si>
    <t>060808</t>
  </si>
  <si>
    <t>00000206</t>
  </si>
  <si>
    <t>00006160</t>
  </si>
  <si>
    <t>00006652</t>
  </si>
  <si>
    <t>00000247</t>
  </si>
  <si>
    <t>00005108</t>
  </si>
  <si>
    <t>00007330</t>
  </si>
  <si>
    <t>00004556</t>
  </si>
  <si>
    <t>061106</t>
  </si>
  <si>
    <t>00006939</t>
  </si>
  <si>
    <t>00003544</t>
  </si>
  <si>
    <t>00003889</t>
  </si>
  <si>
    <t>00005961</t>
  </si>
  <si>
    <t>00003630</t>
  </si>
  <si>
    <t>00012268</t>
  </si>
  <si>
    <t>00004237</t>
  </si>
  <si>
    <t>00006456</t>
  </si>
  <si>
    <t>00000074</t>
  </si>
  <si>
    <t>00002973</t>
  </si>
  <si>
    <t>00004771</t>
  </si>
  <si>
    <t>00005856</t>
  </si>
  <si>
    <t>00007650</t>
  </si>
  <si>
    <t>00004164</t>
  </si>
  <si>
    <t>00007349</t>
  </si>
  <si>
    <t>00007252</t>
  </si>
  <si>
    <t>00003270</t>
  </si>
  <si>
    <t>00007261</t>
  </si>
  <si>
    <t>00005451</t>
  </si>
  <si>
    <t>00000238</t>
  </si>
  <si>
    <t>00000178</t>
  </si>
  <si>
    <t>00006198</t>
  </si>
  <si>
    <t>00003606</t>
  </si>
  <si>
    <t>00003518</t>
  </si>
  <si>
    <t>00003079</t>
  </si>
  <si>
    <t>00003784</t>
  </si>
  <si>
    <t>00001578</t>
  </si>
  <si>
    <t>00004855</t>
  </si>
  <si>
    <t>00011787</t>
  </si>
  <si>
    <t>00006847</t>
  </si>
  <si>
    <t>00005493</t>
  </si>
  <si>
    <t>00010010</t>
  </si>
  <si>
    <t>00011061</t>
  </si>
  <si>
    <t>00003677</t>
  </si>
  <si>
    <t>00003172</t>
  </si>
  <si>
    <t>00002176</t>
  </si>
  <si>
    <t>00002249</t>
  </si>
  <si>
    <t>00000081</t>
  </si>
  <si>
    <t>00006002</t>
  </si>
  <si>
    <t>00003654</t>
  </si>
  <si>
    <t>00006921</t>
  </si>
  <si>
    <t>00004843</t>
  </si>
  <si>
    <t>00000075</t>
  </si>
  <si>
    <t>00004959</t>
  </si>
  <si>
    <t>00007090</t>
  </si>
  <si>
    <t>00009078</t>
  </si>
  <si>
    <t>00002599</t>
  </si>
  <si>
    <t>00002248</t>
  </si>
  <si>
    <t>00006783</t>
  </si>
  <si>
    <t>00007158</t>
  </si>
  <si>
    <t>00006564</t>
  </si>
  <si>
    <t>00006413</t>
  </si>
  <si>
    <t>00003919</t>
  </si>
  <si>
    <t>00006510</t>
  </si>
  <si>
    <t>00003326</t>
  </si>
  <si>
    <t>00010727</t>
  </si>
  <si>
    <t>00002210</t>
  </si>
  <si>
    <t>00015306</t>
  </si>
  <si>
    <t>00000180</t>
  </si>
  <si>
    <t>00006108</t>
  </si>
  <si>
    <t>00003187</t>
  </si>
  <si>
    <t>00006116</t>
  </si>
  <si>
    <t>00005691</t>
  </si>
  <si>
    <t>00005982</t>
  </si>
  <si>
    <t>00000416</t>
  </si>
  <si>
    <t>00019091</t>
  </si>
  <si>
    <t>00009455</t>
  </si>
  <si>
    <t>00004230</t>
  </si>
  <si>
    <t>00004820</t>
  </si>
  <si>
    <t>00001233</t>
  </si>
  <si>
    <t>00003127</t>
  </si>
  <si>
    <t>00002568</t>
  </si>
  <si>
    <t>00007695</t>
  </si>
  <si>
    <t>00001939</t>
  </si>
  <si>
    <t>00004708</t>
  </si>
  <si>
    <t>060409</t>
  </si>
  <si>
    <t>00005246</t>
  </si>
  <si>
    <t>00000113</t>
  </si>
  <si>
    <t>00007307</t>
  </si>
  <si>
    <t>00002679</t>
  </si>
  <si>
    <t>00004616</t>
  </si>
  <si>
    <t>00007430</t>
  </si>
  <si>
    <t>00003229</t>
  </si>
  <si>
    <t>00004925</t>
  </si>
  <si>
    <t>00006854</t>
  </si>
  <si>
    <t>00005240</t>
  </si>
  <si>
    <t>00013005</t>
  </si>
  <si>
    <t>00003782</t>
  </si>
  <si>
    <t>00004888</t>
  </si>
  <si>
    <t>00007161</t>
  </si>
  <si>
    <t>00006844</t>
  </si>
  <si>
    <t>00003836</t>
  </si>
  <si>
    <t>00004839</t>
  </si>
  <si>
    <t>00000925</t>
  </si>
  <si>
    <t>00003658</t>
  </si>
  <si>
    <t>00004537</t>
  </si>
  <si>
    <t>00004579</t>
  </si>
  <si>
    <t>061202</t>
  </si>
  <si>
    <t>00004433</t>
  </si>
  <si>
    <t>00002984</t>
  </si>
  <si>
    <t>00009891</t>
  </si>
  <si>
    <t>00011626</t>
  </si>
  <si>
    <t>00002664</t>
  </si>
  <si>
    <t>00016134</t>
  </si>
  <si>
    <t>00002562</t>
  </si>
  <si>
    <t>00000929</t>
  </si>
  <si>
    <t>00004736</t>
  </si>
  <si>
    <t>00004808</t>
  </si>
  <si>
    <t>00004828</t>
  </si>
  <si>
    <t>061305</t>
  </si>
  <si>
    <t>00004176</t>
  </si>
  <si>
    <t>00001823</t>
  </si>
  <si>
    <t>00003273</t>
  </si>
  <si>
    <t>00017329</t>
  </si>
  <si>
    <t>00011853</t>
  </si>
  <si>
    <t>00000507</t>
  </si>
  <si>
    <t>00006702</t>
  </si>
  <si>
    <t>00006766</t>
  </si>
  <si>
    <t>00000613</t>
  </si>
  <si>
    <t>00004581</t>
  </si>
  <si>
    <t>00006383</t>
  </si>
  <si>
    <t>00003086</t>
  </si>
  <si>
    <t>00006239</t>
  </si>
  <si>
    <t>00005849</t>
  </si>
  <si>
    <t>00005535</t>
  </si>
  <si>
    <t>00004683</t>
  </si>
  <si>
    <t>00003781</t>
  </si>
  <si>
    <t>00005812</t>
  </si>
  <si>
    <t>00000794</t>
  </si>
  <si>
    <t>00000789</t>
  </si>
  <si>
    <t>00001763</t>
  </si>
  <si>
    <t>00000629</t>
  </si>
  <si>
    <t>00000935</t>
  </si>
  <si>
    <t>00000951</t>
  </si>
  <si>
    <t>00002384</t>
  </si>
  <si>
    <t>080601</t>
  </si>
  <si>
    <t>00002683</t>
  </si>
  <si>
    <t>00006049</t>
  </si>
  <si>
    <t>00001250</t>
  </si>
  <si>
    <t>00008826</t>
  </si>
  <si>
    <t>00006915</t>
  </si>
  <si>
    <t>00018789</t>
  </si>
  <si>
    <t>00009459</t>
  </si>
  <si>
    <t>00000761</t>
  </si>
  <si>
    <t>00011189</t>
  </si>
  <si>
    <t>00015618</t>
  </si>
  <si>
    <t>00002577</t>
  </si>
  <si>
    <t>00007439</t>
  </si>
  <si>
    <t>00006575</t>
  </si>
  <si>
    <t>00002623</t>
  </si>
  <si>
    <t>00002852</t>
  </si>
  <si>
    <t>P.S. PASTO GRANDE</t>
  </si>
  <si>
    <t>00000059</t>
  </si>
  <si>
    <t>00000057</t>
  </si>
  <si>
    <t>00000106</t>
  </si>
  <si>
    <t>00006172</t>
  </si>
  <si>
    <t>00007044</t>
  </si>
  <si>
    <t>00003401</t>
  </si>
  <si>
    <t>00000970</t>
  </si>
  <si>
    <t>00015770</t>
  </si>
  <si>
    <t>00004573</t>
  </si>
  <si>
    <t>00003314</t>
  </si>
  <si>
    <t>00003072</t>
  </si>
  <si>
    <t>00001726</t>
  </si>
  <si>
    <t>00003398</t>
  </si>
  <si>
    <t>00003441</t>
  </si>
  <si>
    <t>00003603</t>
  </si>
  <si>
    <t>00003350</t>
  </si>
  <si>
    <t>00001304</t>
  </si>
  <si>
    <t>00001244</t>
  </si>
  <si>
    <t>00004562</t>
  </si>
  <si>
    <t>00004332</t>
  </si>
  <si>
    <t>00009714</t>
  </si>
  <si>
    <t>00003540</t>
  </si>
  <si>
    <t>00005509</t>
  </si>
  <si>
    <t>00001309</t>
  </si>
  <si>
    <t>00004862</t>
  </si>
  <si>
    <t>010517</t>
  </si>
  <si>
    <t>00006987</t>
  </si>
  <si>
    <t>00000647</t>
  </si>
  <si>
    <t>00007716</t>
  </si>
  <si>
    <t>00011587</t>
  </si>
  <si>
    <t>00006459</t>
  </si>
  <si>
    <t>00003703</t>
  </si>
  <si>
    <t>00003887</t>
  </si>
  <si>
    <t>00007354</t>
  </si>
  <si>
    <t>00004490</t>
  </si>
  <si>
    <t>00011067</t>
  </si>
  <si>
    <t>00001799</t>
  </si>
  <si>
    <t>00004945</t>
  </si>
  <si>
    <t>010607</t>
  </si>
  <si>
    <t>00004974</t>
  </si>
  <si>
    <t>00007142</t>
  </si>
  <si>
    <t>00003524</t>
  </si>
  <si>
    <t>00003595</t>
  </si>
  <si>
    <t>00003829</t>
  </si>
  <si>
    <t>00014670</t>
  </si>
  <si>
    <t>00000518</t>
  </si>
  <si>
    <t>00007199</t>
  </si>
  <si>
    <t>010706</t>
  </si>
  <si>
    <t>00004847</t>
  </si>
  <si>
    <t>00005465</t>
  </si>
  <si>
    <t>00012046</t>
  </si>
  <si>
    <t>C.S. JHON F. KENNEDY - ILO</t>
  </si>
  <si>
    <t>00005640</t>
  </si>
  <si>
    <t>00006195</t>
  </si>
  <si>
    <t>00001618</t>
  </si>
  <si>
    <t>00003638</t>
  </si>
  <si>
    <t>00002881</t>
  </si>
  <si>
    <t>00007176</t>
  </si>
  <si>
    <t>00004354</t>
  </si>
  <si>
    <t>00017933</t>
  </si>
  <si>
    <t>00004574</t>
  </si>
  <si>
    <t>00003329</t>
  </si>
  <si>
    <t>00000222</t>
  </si>
  <si>
    <t>00003259</t>
  </si>
  <si>
    <t>00002833</t>
  </si>
  <si>
    <t>P.S. TUMILACA</t>
  </si>
  <si>
    <t>00013486</t>
  </si>
  <si>
    <t>00005887</t>
  </si>
  <si>
    <t>00006143</t>
  </si>
  <si>
    <t>00010160</t>
  </si>
  <si>
    <t>00004172</t>
  </si>
  <si>
    <t>00000454</t>
  </si>
  <si>
    <t>00007282</t>
  </si>
  <si>
    <t>00003700</t>
  </si>
  <si>
    <t>00004451</t>
  </si>
  <si>
    <t>00006082</t>
  </si>
  <si>
    <t>00005911</t>
  </si>
  <si>
    <t>00002019</t>
  </si>
  <si>
    <t>00011629</t>
  </si>
  <si>
    <t>00000639</t>
  </si>
  <si>
    <t>00000557</t>
  </si>
  <si>
    <t>00001514</t>
  </si>
  <si>
    <t>00004630</t>
  </si>
  <si>
    <t>00002686</t>
  </si>
  <si>
    <t>00002127</t>
  </si>
  <si>
    <t>00006569</t>
  </si>
  <si>
    <t>00007115</t>
  </si>
  <si>
    <t>00005005</t>
  </si>
  <si>
    <t>00003778</t>
  </si>
  <si>
    <t>00000079</t>
  </si>
  <si>
    <t>00003739</t>
  </si>
  <si>
    <t>00009983</t>
  </si>
  <si>
    <t>00003150</t>
  </si>
  <si>
    <t>00001940</t>
  </si>
  <si>
    <t>00001029</t>
  </si>
  <si>
    <t>00002829</t>
  </si>
  <si>
    <t>P.S. LA BODEGUILLA</t>
  </si>
  <si>
    <t>00000270</t>
  </si>
  <si>
    <t>00005931</t>
  </si>
  <si>
    <t>00005607</t>
  </si>
  <si>
    <t>00000329</t>
  </si>
  <si>
    <t>00003867</t>
  </si>
  <si>
    <t>00006258</t>
  </si>
  <si>
    <t>P.S. VENTANILLA BAJA</t>
  </si>
  <si>
    <t>00004603</t>
  </si>
  <si>
    <t>060110</t>
  </si>
  <si>
    <t>00016422</t>
  </si>
  <si>
    <t>00003408</t>
  </si>
  <si>
    <t>00010809</t>
  </si>
  <si>
    <t>00007052</t>
  </si>
  <si>
    <t>00000617</t>
  </si>
  <si>
    <t>00011200</t>
  </si>
  <si>
    <t>00004761</t>
  </si>
  <si>
    <t>00006376</t>
  </si>
  <si>
    <t>00003520</t>
  </si>
  <si>
    <t>00004321</t>
  </si>
  <si>
    <t>00006863</t>
  </si>
  <si>
    <t>00000467</t>
  </si>
  <si>
    <t>00005396</t>
  </si>
  <si>
    <t>00005426</t>
  </si>
  <si>
    <t>00006724</t>
  </si>
  <si>
    <t>00006968</t>
  </si>
  <si>
    <t>00006117</t>
  </si>
  <si>
    <t>00006757</t>
  </si>
  <si>
    <t>00006752</t>
  </si>
  <si>
    <t>00007101</t>
  </si>
  <si>
    <t>00003766</t>
  </si>
  <si>
    <t>00003307</t>
  </si>
  <si>
    <t>00002708</t>
  </si>
  <si>
    <t>00002034</t>
  </si>
  <si>
    <t>00004714</t>
  </si>
  <si>
    <t>00000651</t>
  </si>
  <si>
    <t>00000558</t>
  </si>
  <si>
    <t>00003750</t>
  </si>
  <si>
    <t>00013242</t>
  </si>
  <si>
    <t>00005206</t>
  </si>
  <si>
    <t>00003416</t>
  </si>
  <si>
    <t>00011562</t>
  </si>
  <si>
    <t>00004819</t>
  </si>
  <si>
    <t>00003805</t>
  </si>
  <si>
    <t>00001273</t>
  </si>
  <si>
    <t>00001679</t>
  </si>
  <si>
    <t>00003711</t>
  </si>
  <si>
    <t>00006083</t>
  </si>
  <si>
    <t>00017085</t>
  </si>
  <si>
    <t>00004995</t>
  </si>
  <si>
    <t>00002076</t>
  </si>
  <si>
    <t>00003347</t>
  </si>
  <si>
    <t>00006727</t>
  </si>
  <si>
    <t>00005625</t>
  </si>
  <si>
    <t>00006730</t>
  </si>
  <si>
    <t>00001943</t>
  </si>
  <si>
    <t>00002055</t>
  </si>
  <si>
    <t>00002052</t>
  </si>
  <si>
    <t>00000833</t>
  </si>
  <si>
    <t>00003908</t>
  </si>
  <si>
    <t>00001217</t>
  </si>
  <si>
    <t>00004517</t>
  </si>
  <si>
    <t>00000638</t>
  </si>
  <si>
    <t>00004675</t>
  </si>
  <si>
    <t>00002924</t>
  </si>
  <si>
    <t>00004763</t>
  </si>
  <si>
    <t>00003228</t>
  </si>
  <si>
    <t>00003162</t>
  </si>
  <si>
    <t>00011560</t>
  </si>
  <si>
    <t>00000901</t>
  </si>
  <si>
    <t>00003391</t>
  </si>
  <si>
    <t>00003418</t>
  </si>
  <si>
    <t>00004758</t>
  </si>
  <si>
    <t>060404</t>
  </si>
  <si>
    <t>00006986</t>
  </si>
  <si>
    <t>00003850</t>
  </si>
  <si>
    <t>00008825</t>
  </si>
  <si>
    <t>00007076</t>
  </si>
  <si>
    <t>00004877</t>
  </si>
  <si>
    <t>00006737</t>
  </si>
  <si>
    <t>00011362</t>
  </si>
  <si>
    <t>00004407</t>
  </si>
  <si>
    <t>00006872</t>
  </si>
  <si>
    <t>00002231</t>
  </si>
  <si>
    <t>00000231</t>
  </si>
  <si>
    <t>00007427</t>
  </si>
  <si>
    <t>00005549</t>
  </si>
  <si>
    <t>00007131</t>
  </si>
  <si>
    <t>00002632</t>
  </si>
  <si>
    <t>00000541</t>
  </si>
  <si>
    <t>00006544</t>
  </si>
  <si>
    <t>00018299</t>
  </si>
  <si>
    <t>00002192</t>
  </si>
  <si>
    <t>00006958</t>
  </si>
  <si>
    <t>00010362</t>
  </si>
  <si>
    <t>00005936</t>
  </si>
  <si>
    <t>00007040</t>
  </si>
  <si>
    <t>00007067</t>
  </si>
  <si>
    <t>00015942</t>
  </si>
  <si>
    <t>00003290</t>
  </si>
  <si>
    <t>00006753</t>
  </si>
  <si>
    <t>00003339</t>
  </si>
  <si>
    <t>00001471</t>
  </si>
  <si>
    <t>00001663</t>
  </si>
  <si>
    <t>00000104</t>
  </si>
  <si>
    <t>00004163</t>
  </si>
  <si>
    <t>00006829</t>
  </si>
  <si>
    <t>00010626</t>
  </si>
  <si>
    <t>00016330</t>
  </si>
  <si>
    <t>080703</t>
  </si>
  <si>
    <t>00000904</t>
  </si>
  <si>
    <t>00000896</t>
  </si>
  <si>
    <t>00003706</t>
  </si>
  <si>
    <t>00008995</t>
  </si>
  <si>
    <t>00006426</t>
  </si>
  <si>
    <t>00003822</t>
  </si>
  <si>
    <t>00000204</t>
  </si>
  <si>
    <t>00007747</t>
  </si>
  <si>
    <t>00002954</t>
  </si>
  <si>
    <t>00002015</t>
  </si>
  <si>
    <t>00004732</t>
  </si>
  <si>
    <t>00004731</t>
  </si>
  <si>
    <t>00005748</t>
  </si>
  <si>
    <t>00004193</t>
  </si>
  <si>
    <t>00004757</t>
  </si>
  <si>
    <t>00004486</t>
  </si>
  <si>
    <t>060306</t>
  </si>
  <si>
    <t>00003547</t>
  </si>
  <si>
    <t>00007348</t>
  </si>
  <si>
    <t>00001673</t>
  </si>
  <si>
    <t>00004156</t>
  </si>
  <si>
    <t>00000645</t>
  </si>
  <si>
    <t>00009967</t>
  </si>
  <si>
    <t>00007749</t>
  </si>
  <si>
    <t>00011932</t>
  </si>
  <si>
    <t>00001731</t>
  </si>
  <si>
    <t>00002740</t>
  </si>
  <si>
    <t>00003075</t>
  </si>
  <si>
    <t>00005896</t>
  </si>
  <si>
    <t>00003633</t>
  </si>
  <si>
    <t>00005689</t>
  </si>
  <si>
    <t>00000349</t>
  </si>
  <si>
    <t>00005567</t>
  </si>
  <si>
    <t>00006225</t>
  </si>
  <si>
    <t>00001862</t>
  </si>
  <si>
    <t>00003311</t>
  </si>
  <si>
    <t>00004849</t>
  </si>
  <si>
    <t>00004344</t>
  </si>
  <si>
    <t>00004355</t>
  </si>
  <si>
    <t>00004709</t>
  </si>
  <si>
    <t>00002405</t>
  </si>
  <si>
    <t>080704</t>
  </si>
  <si>
    <t>00002666</t>
  </si>
  <si>
    <t>00001724</t>
  </si>
  <si>
    <t>00006635</t>
  </si>
  <si>
    <t>00002190</t>
  </si>
  <si>
    <t>00004311</t>
  </si>
  <si>
    <t>00003496</t>
  </si>
  <si>
    <t>00006561</t>
  </si>
  <si>
    <t>00005815</t>
  </si>
  <si>
    <t>00003869</t>
  </si>
  <si>
    <t>00004539</t>
  </si>
  <si>
    <t>00003545</t>
  </si>
  <si>
    <t>00003843</t>
  </si>
  <si>
    <t>00001313</t>
  </si>
  <si>
    <t>00003255</t>
  </si>
  <si>
    <t>00003442</t>
  </si>
  <si>
    <t>00001028</t>
  </si>
  <si>
    <t>00004270</t>
  </si>
  <si>
    <t>00004960</t>
  </si>
  <si>
    <t>00004629</t>
  </si>
  <si>
    <t>00007367</t>
  </si>
  <si>
    <t>00000100</t>
  </si>
  <si>
    <t>00002547</t>
  </si>
  <si>
    <t>00003525</t>
  </si>
  <si>
    <t>00000116</t>
  </si>
  <si>
    <t>00003148</t>
  </si>
  <si>
    <t>00007083</t>
  </si>
  <si>
    <t>00003824</t>
  </si>
  <si>
    <t>00002856</t>
  </si>
  <si>
    <t>P.S. SALINAS MOCHE</t>
  </si>
  <si>
    <t>00005435</t>
  </si>
  <si>
    <t>00002830</t>
  </si>
  <si>
    <t>C.S. SAN ANTONIO</t>
  </si>
  <si>
    <t>00006188</t>
  </si>
  <si>
    <t>00005668</t>
  </si>
  <si>
    <t>00013931</t>
  </si>
  <si>
    <t>00018788</t>
  </si>
  <si>
    <t>00003470</t>
  </si>
  <si>
    <t>00017264</t>
  </si>
  <si>
    <t>00003644</t>
  </si>
  <si>
    <t>00007363</t>
  </si>
  <si>
    <t>00005030</t>
  </si>
  <si>
    <t>00005452</t>
  </si>
  <si>
    <t>00004941</t>
  </si>
  <si>
    <t>00004532</t>
  </si>
  <si>
    <t>00004165</t>
  </si>
  <si>
    <t>00003140</t>
  </si>
  <si>
    <t>00003062</t>
  </si>
  <si>
    <t>00003296</t>
  </si>
  <si>
    <t>00001997</t>
  </si>
  <si>
    <t>00000242</t>
  </si>
  <si>
    <t>00010991</t>
  </si>
  <si>
    <t>00007369</t>
  </si>
  <si>
    <t>00004792</t>
  </si>
  <si>
    <t>00002668</t>
  </si>
  <si>
    <t>00003231</t>
  </si>
  <si>
    <t>00000023</t>
  </si>
  <si>
    <t>00004333</t>
  </si>
  <si>
    <t>00006183</t>
  </si>
  <si>
    <t>00006202</t>
  </si>
  <si>
    <t>00003049</t>
  </si>
  <si>
    <t>00003044</t>
  </si>
  <si>
    <t>00003051</t>
  </si>
  <si>
    <t>00019448</t>
  </si>
  <si>
    <t>00006825</t>
  </si>
  <si>
    <t>00001220</t>
  </si>
  <si>
    <t>00005990</t>
  </si>
  <si>
    <t>00005975</t>
  </si>
  <si>
    <t>00004636</t>
  </si>
  <si>
    <t>00003814</t>
  </si>
  <si>
    <t>00001245</t>
  </si>
  <si>
    <t>00003118</t>
  </si>
  <si>
    <t>00007232</t>
  </si>
  <si>
    <t>00003099</t>
  </si>
  <si>
    <t>00002048</t>
  </si>
  <si>
    <t>00000305</t>
  </si>
  <si>
    <t>00007412</t>
  </si>
  <si>
    <t>00005814</t>
  </si>
  <si>
    <t>00003537</t>
  </si>
  <si>
    <t>00004079</t>
  </si>
  <si>
    <t>00008923</t>
  </si>
  <si>
    <t>00004310</t>
  </si>
  <si>
    <t>00006454</t>
  </si>
  <si>
    <t>00006788</t>
  </si>
  <si>
    <t>00002691</t>
  </si>
  <si>
    <t>00006123</t>
  </si>
  <si>
    <t>00006859</t>
  </si>
  <si>
    <t>00004756</t>
  </si>
  <si>
    <t>00003380</t>
  </si>
  <si>
    <t>00003555</t>
  </si>
  <si>
    <t>00006887</t>
  </si>
  <si>
    <t>00011204</t>
  </si>
  <si>
    <t>00002616</t>
  </si>
  <si>
    <t>00006531</t>
  </si>
  <si>
    <t>00004166</t>
  </si>
  <si>
    <t>00004142</t>
  </si>
  <si>
    <t>00002225</t>
  </si>
  <si>
    <t>00002224</t>
  </si>
  <si>
    <t>00005297</t>
  </si>
  <si>
    <t>00004529</t>
  </si>
  <si>
    <t>00003111</t>
  </si>
  <si>
    <t>00001768</t>
  </si>
  <si>
    <t>00004234</t>
  </si>
  <si>
    <t>00001744</t>
  </si>
  <si>
    <t>00021587</t>
  </si>
  <si>
    <t>00010951</t>
  </si>
  <si>
    <t>00002667</t>
  </si>
  <si>
    <t>00000142</t>
  </si>
  <si>
    <t>00005118</t>
  </si>
  <si>
    <t>00005480</t>
  </si>
  <si>
    <t>00002906</t>
  </si>
  <si>
    <t>00006041</t>
  </si>
  <si>
    <t>00011070</t>
  </si>
  <si>
    <t>00003709</t>
  </si>
  <si>
    <t>00011898</t>
  </si>
  <si>
    <t>00007355</t>
  </si>
  <si>
    <t>00002578</t>
  </si>
  <si>
    <t>00002563</t>
  </si>
  <si>
    <t>00004612</t>
  </si>
  <si>
    <t>00001540</t>
  </si>
  <si>
    <t>00006006</t>
  </si>
  <si>
    <t>00003092</t>
  </si>
  <si>
    <t>00001975</t>
  </si>
  <si>
    <t>00000096</t>
  </si>
  <si>
    <t>00010983</t>
  </si>
  <si>
    <t>00000239</t>
  </si>
  <si>
    <t>00006845</t>
  </si>
  <si>
    <t>00003478</t>
  </si>
  <si>
    <t>00004329</t>
  </si>
  <si>
    <t>00007306</t>
  </si>
  <si>
    <t>00000574</t>
  </si>
  <si>
    <t>00004135</t>
  </si>
  <si>
    <t>00005803</t>
  </si>
  <si>
    <t>00004999</t>
  </si>
  <si>
    <t>00002121</t>
  </si>
  <si>
    <t>00005176</t>
  </si>
  <si>
    <t>00004874</t>
  </si>
  <si>
    <t>00007031</t>
  </si>
  <si>
    <t>00004924</t>
  </si>
  <si>
    <t>00002595</t>
  </si>
  <si>
    <t>00011327</t>
  </si>
  <si>
    <t>00003225</t>
  </si>
  <si>
    <t>00006573</t>
  </si>
  <si>
    <t>00000133</t>
  </si>
  <si>
    <t>00004811</t>
  </si>
  <si>
    <t>00002073</t>
  </si>
  <si>
    <t>00002316</t>
  </si>
  <si>
    <t>00006242</t>
  </si>
  <si>
    <t>00006196</t>
  </si>
  <si>
    <t>00006142</t>
  </si>
  <si>
    <t>00001331</t>
  </si>
  <si>
    <t>00001623</t>
  </si>
  <si>
    <t>00005189</t>
  </si>
  <si>
    <t>00009565</t>
  </si>
  <si>
    <t>00003560</t>
  </si>
  <si>
    <t>00003651</t>
  </si>
  <si>
    <t>00001399</t>
  </si>
  <si>
    <t>00006659</t>
  </si>
  <si>
    <t>00006554</t>
  </si>
  <si>
    <t>00003785</t>
  </si>
  <si>
    <t>00003167</t>
  </si>
  <si>
    <t>00006286</t>
  </si>
  <si>
    <t>00003325</t>
  </si>
  <si>
    <t>00019539</t>
  </si>
  <si>
    <t>00000858</t>
  </si>
  <si>
    <t>00005818</t>
  </si>
  <si>
    <t>00010938</t>
  </si>
  <si>
    <t>00007054</t>
  </si>
  <si>
    <t>00021259</t>
  </si>
  <si>
    <t>00006923</t>
  </si>
  <si>
    <t>00003264</t>
  </si>
  <si>
    <t>00003106</t>
  </si>
  <si>
    <t>00000098</t>
  </si>
  <si>
    <t>00006135</t>
  </si>
  <si>
    <t>00006500</t>
  </si>
  <si>
    <t>00004491</t>
  </si>
  <si>
    <t>00006856</t>
  </si>
  <si>
    <t>00000584</t>
  </si>
  <si>
    <t>00011603</t>
  </si>
  <si>
    <t>00000386</t>
  </si>
  <si>
    <t>00006993</t>
  </si>
  <si>
    <t>00007302</t>
  </si>
  <si>
    <t>00007016</t>
  </si>
  <si>
    <t>060905</t>
  </si>
  <si>
    <t>00003327</t>
  </si>
  <si>
    <t>00005716</t>
  </si>
  <si>
    <t>00002836</t>
  </si>
  <si>
    <t>P.S. ARONDAYA</t>
  </si>
  <si>
    <t>00002678</t>
  </si>
  <si>
    <t>00003178</t>
  </si>
  <si>
    <t>00007049</t>
  </si>
  <si>
    <t>00008822</t>
  </si>
  <si>
    <t>00004499</t>
  </si>
  <si>
    <t>00005468</t>
  </si>
  <si>
    <t>00003027</t>
  </si>
  <si>
    <t>00006199</t>
  </si>
  <si>
    <t>00001970</t>
  </si>
  <si>
    <t>00003017</t>
  </si>
  <si>
    <t>00002680</t>
  </si>
  <si>
    <t>00001972</t>
  </si>
  <si>
    <t>00006945</t>
  </si>
  <si>
    <t>00003672</t>
  </si>
  <si>
    <t>00011007</t>
  </si>
  <si>
    <t>00002037</t>
  </si>
  <si>
    <t>00019573</t>
  </si>
  <si>
    <t>00006003</t>
  </si>
  <si>
    <t>00005925</t>
  </si>
  <si>
    <t>00005932</t>
  </si>
  <si>
    <t>00019581</t>
  </si>
  <si>
    <t>00000325</t>
  </si>
  <si>
    <t>00003699</t>
  </si>
  <si>
    <t>00000919</t>
  </si>
  <si>
    <t>00006948</t>
  </si>
  <si>
    <t>00003852</t>
  </si>
  <si>
    <t>00001310</t>
  </si>
  <si>
    <t>00005575</t>
  </si>
  <si>
    <t>00002951</t>
  </si>
  <si>
    <t>00000268</t>
  </si>
  <si>
    <t>00006514</t>
  </si>
  <si>
    <t>00006411</t>
  </si>
  <si>
    <t>00007736</t>
  </si>
  <si>
    <t>00002018</t>
  </si>
  <si>
    <t>00003143</t>
  </si>
  <si>
    <t>00006769</t>
  </si>
  <si>
    <t>00002642</t>
  </si>
  <si>
    <t>00003254</t>
  </si>
  <si>
    <t>00003003</t>
  </si>
  <si>
    <t>00002107</t>
  </si>
  <si>
    <t>00004194</t>
  </si>
  <si>
    <t>00005900</t>
  </si>
  <si>
    <t>00004932</t>
  </si>
  <si>
    <t>00003554</t>
  </si>
  <si>
    <t>00003585</t>
  </si>
  <si>
    <t>00002892</t>
  </si>
  <si>
    <t>00005020</t>
  </si>
  <si>
    <t>00004966</t>
  </si>
  <si>
    <t>00003973</t>
  </si>
  <si>
    <t>00005139</t>
  </si>
  <si>
    <t>00004000</t>
  </si>
  <si>
    <t>00006137</t>
  </si>
  <si>
    <t>00007078</t>
  </si>
  <si>
    <t>00004631</t>
  </si>
  <si>
    <t>00004383</t>
  </si>
  <si>
    <t>00002670</t>
  </si>
  <si>
    <t>00004788</t>
  </si>
  <si>
    <t>00000264</t>
  </si>
  <si>
    <t>00007225</t>
  </si>
  <si>
    <t>00009721</t>
  </si>
  <si>
    <t>00000221</t>
  </si>
  <si>
    <t>00011365</t>
  </si>
  <si>
    <t>00007448</t>
  </si>
  <si>
    <t>00006118</t>
  </si>
  <si>
    <t>00021974</t>
  </si>
  <si>
    <t>POQUERA CHICO</t>
  </si>
  <si>
    <t>00006010</t>
  </si>
  <si>
    <t>00000032</t>
  </si>
  <si>
    <t>00000921</t>
  </si>
  <si>
    <t>00002978</t>
  </si>
  <si>
    <t>00005471</t>
  </si>
  <si>
    <t>00004752</t>
  </si>
  <si>
    <t>060402</t>
  </si>
  <si>
    <t>00007742</t>
  </si>
  <si>
    <t>00004469</t>
  </si>
  <si>
    <t>00002476</t>
  </si>
  <si>
    <t>080908</t>
  </si>
  <si>
    <t>00001321</t>
  </si>
  <si>
    <t>00003013</t>
  </si>
  <si>
    <t>00003226</t>
  </si>
  <si>
    <t>00003198</t>
  </si>
  <si>
    <t>00001954</t>
  </si>
  <si>
    <t>00005444</t>
  </si>
  <si>
    <t>00004322</t>
  </si>
  <si>
    <t>00005307</t>
  </si>
  <si>
    <t>00004252</t>
  </si>
  <si>
    <t>00004385</t>
  </si>
  <si>
    <t>00003845</t>
  </si>
  <si>
    <t>00005723</t>
  </si>
  <si>
    <t>00003714</t>
  </si>
  <si>
    <t>00003455</t>
  </si>
  <si>
    <t>00004002</t>
  </si>
  <si>
    <t>00002982</t>
  </si>
  <si>
    <t>00006379</t>
  </si>
  <si>
    <t>00004243</t>
  </si>
  <si>
    <t>00005778</t>
  </si>
  <si>
    <t>00003344</t>
  </si>
  <si>
    <t>00006651</t>
  </si>
  <si>
    <t>00012017</t>
  </si>
  <si>
    <t>00007218</t>
  </si>
  <si>
    <t>00003312</t>
  </si>
  <si>
    <t>00003243</t>
  </si>
  <si>
    <t>00000297</t>
  </si>
  <si>
    <t>00005802</t>
  </si>
  <si>
    <t>00005547</t>
  </si>
  <si>
    <t>00004132</t>
  </si>
  <si>
    <t>00006091</t>
  </si>
  <si>
    <t>00003806</t>
  </si>
  <si>
    <t>00002026</t>
  </si>
  <si>
    <t>00017752</t>
  </si>
  <si>
    <t>00000620</t>
  </si>
  <si>
    <t>00006900</t>
  </si>
  <si>
    <t>00004729</t>
  </si>
  <si>
    <t>00000064</t>
  </si>
  <si>
    <t>00006110</t>
  </si>
  <si>
    <t>00000788</t>
  </si>
  <si>
    <t>00004010</t>
  </si>
  <si>
    <t>00002302</t>
  </si>
  <si>
    <t>00006811</t>
  </si>
  <si>
    <t>00003233</t>
  </si>
  <si>
    <t>00002921</t>
  </si>
  <si>
    <t>00004137</t>
  </si>
  <si>
    <t>00005069</t>
  </si>
  <si>
    <t>00004497</t>
  </si>
  <si>
    <t>00012823</t>
  </si>
  <si>
    <t>00004390</t>
  </si>
  <si>
    <t>00000028</t>
  </si>
  <si>
    <t>00002711</t>
  </si>
  <si>
    <t>00003681</t>
  </si>
  <si>
    <t>00001577</t>
  </si>
  <si>
    <t>00006831</t>
  </si>
  <si>
    <t>00003224</t>
  </si>
  <si>
    <t>00005730</t>
  </si>
  <si>
    <t>00002328</t>
  </si>
  <si>
    <t>00003034</t>
  </si>
  <si>
    <t>00007404</t>
  </si>
  <si>
    <t>00002402</t>
  </si>
  <si>
    <t>00003275</t>
  </si>
  <si>
    <t>00002062</t>
  </si>
  <si>
    <t>00001214</t>
  </si>
  <si>
    <t>00001099</t>
  </si>
  <si>
    <t>00006177</t>
  </si>
  <si>
    <t>00004668</t>
  </si>
  <si>
    <t>00016423</t>
  </si>
  <si>
    <t>00007143</t>
  </si>
  <si>
    <t>00002671</t>
  </si>
  <si>
    <t>00011152</t>
  </si>
  <si>
    <t>00004181</t>
  </si>
  <si>
    <t>00005811</t>
  </si>
  <si>
    <t>00005799</t>
  </si>
  <si>
    <t>00003038</t>
  </si>
  <si>
    <t>00002111</t>
  </si>
  <si>
    <t>00004173</t>
  </si>
  <si>
    <t>00004343</t>
  </si>
  <si>
    <t>00005347</t>
  </si>
  <si>
    <t>00005880</t>
  </si>
  <si>
    <t>00005326</t>
  </si>
  <si>
    <t>00005319</t>
  </si>
  <si>
    <t>00005318</t>
  </si>
  <si>
    <t>00003433</t>
  </si>
  <si>
    <t>00001591</t>
  </si>
  <si>
    <t>00003546</t>
  </si>
  <si>
    <t>00002970</t>
  </si>
  <si>
    <t>00011523</t>
  </si>
  <si>
    <t>00000650</t>
  </si>
  <si>
    <t>00000200</t>
  </si>
  <si>
    <t>00007384</t>
  </si>
  <si>
    <t>00003933</t>
  </si>
  <si>
    <t>00004288</t>
  </si>
  <si>
    <t>00004248</t>
  </si>
  <si>
    <t>00012890</t>
  </si>
  <si>
    <t>00012891</t>
  </si>
  <si>
    <t>00007190</t>
  </si>
  <si>
    <t>00005886</t>
  </si>
  <si>
    <t>00004307</t>
  </si>
  <si>
    <t>00005006</t>
  </si>
  <si>
    <t>00005472</t>
  </si>
  <si>
    <t>00003693</t>
  </si>
  <si>
    <t>00003503</t>
  </si>
  <si>
    <t>00000170</t>
  </si>
  <si>
    <t>00007279</t>
  </si>
  <si>
    <t>00005303</t>
  </si>
  <si>
    <t>00003746</t>
  </si>
  <si>
    <t>00005647</t>
  </si>
  <si>
    <t>00003026</t>
  </si>
  <si>
    <t>00002415</t>
  </si>
  <si>
    <t>080804</t>
  </si>
  <si>
    <t>00007300</t>
  </si>
  <si>
    <t>00004993</t>
  </si>
  <si>
    <t>00000758</t>
  </si>
  <si>
    <t>00017881</t>
  </si>
  <si>
    <t>00007328</t>
  </si>
  <si>
    <t>00004858</t>
  </si>
  <si>
    <t>00005238</t>
  </si>
  <si>
    <t>00003002</t>
  </si>
  <si>
    <t>00002116</t>
  </si>
  <si>
    <t>00002181</t>
  </si>
  <si>
    <t>00002085</t>
  </si>
  <si>
    <t>00000007</t>
  </si>
  <si>
    <t>00003859</t>
  </si>
  <si>
    <t>00005993</t>
  </si>
  <si>
    <t>00003620</t>
  </si>
  <si>
    <t>00006898</t>
  </si>
  <si>
    <t>00001317</t>
  </si>
  <si>
    <t>00005152</t>
  </si>
  <si>
    <t>00013817</t>
  </si>
  <si>
    <t>00006304</t>
  </si>
  <si>
    <t>00016653</t>
  </si>
  <si>
    <t>00002604</t>
  </si>
  <si>
    <t>00006689</t>
  </si>
  <si>
    <t>00002908</t>
  </si>
  <si>
    <t>00000088</t>
  </si>
  <si>
    <t>00000076</t>
  </si>
  <si>
    <t>00016852</t>
  </si>
  <si>
    <t>00010093</t>
  </si>
  <si>
    <t>00003833</t>
  </si>
  <si>
    <t>00015914</t>
  </si>
  <si>
    <t>00000880</t>
  </si>
  <si>
    <t>00000912</t>
  </si>
  <si>
    <t>00004822</t>
  </si>
  <si>
    <t>00005484</t>
  </si>
  <si>
    <t>00006464</t>
  </si>
  <si>
    <t>00003074</t>
  </si>
  <si>
    <t>00000043</t>
  </si>
  <si>
    <t>00007314</t>
  </si>
  <si>
    <t>00006263</t>
  </si>
  <si>
    <t>00004379</t>
  </si>
  <si>
    <t>00005309</t>
  </si>
  <si>
    <t>00004947</t>
  </si>
  <si>
    <t>00006612</t>
  </si>
  <si>
    <t>00003736</t>
  </si>
  <si>
    <t>00001268</t>
  </si>
  <si>
    <t>00001535</t>
  </si>
  <si>
    <t>00004259</t>
  </si>
  <si>
    <t>00003982</t>
  </si>
  <si>
    <t>00002336</t>
  </si>
  <si>
    <t>080306</t>
  </si>
  <si>
    <t>00006745</t>
  </si>
  <si>
    <t>080801</t>
  </si>
  <si>
    <t>00004268</t>
  </si>
  <si>
    <t>00003801</t>
  </si>
  <si>
    <t>00003295</t>
  </si>
  <si>
    <t>00001538</t>
  </si>
  <si>
    <t>00003194</t>
  </si>
  <si>
    <t>00004247</t>
  </si>
  <si>
    <t>00007285</t>
  </si>
  <si>
    <t>00000963</t>
  </si>
  <si>
    <t>00006475</t>
  </si>
  <si>
    <t>00003330</t>
  </si>
  <si>
    <t>00002331</t>
  </si>
  <si>
    <t>080303</t>
  </si>
  <si>
    <t>00003796</t>
  </si>
  <si>
    <t>00006572</t>
  </si>
  <si>
    <t>00002182</t>
  </si>
  <si>
    <t>00000127</t>
  </si>
  <si>
    <t>00000158</t>
  </si>
  <si>
    <t>00000131</t>
  </si>
  <si>
    <t>00006103</t>
  </si>
  <si>
    <t>00017879</t>
  </si>
  <si>
    <t>00004359</t>
  </si>
  <si>
    <t>00006318</t>
  </si>
  <si>
    <t>00006190</t>
  </si>
  <si>
    <t>00007711</t>
  </si>
  <si>
    <t>00003561</t>
  </si>
  <si>
    <t>00002728</t>
  </si>
  <si>
    <t>00007181</t>
  </si>
  <si>
    <t>00002387</t>
  </si>
  <si>
    <t>080603</t>
  </si>
  <si>
    <t>00002660</t>
  </si>
  <si>
    <t>00004158</t>
  </si>
  <si>
    <t>00010488</t>
  </si>
  <si>
    <t>00006385</t>
  </si>
  <si>
    <t>00003217</t>
  </si>
  <si>
    <t>00005512</t>
  </si>
  <si>
    <t>00003730</t>
  </si>
  <si>
    <t>00003058</t>
  </si>
  <si>
    <t>00005884</t>
  </si>
  <si>
    <t>00003884</t>
  </si>
  <si>
    <t>00002703</t>
  </si>
  <si>
    <t>00006688</t>
  </si>
  <si>
    <t>00003175</t>
  </si>
  <si>
    <t>00000920</t>
  </si>
  <si>
    <t>00003648</t>
  </si>
  <si>
    <t>00002552</t>
  </si>
  <si>
    <t>00006959</t>
  </si>
  <si>
    <t>00000509</t>
  </si>
  <si>
    <t>00004797</t>
  </si>
  <si>
    <t>00005496</t>
  </si>
  <si>
    <t>00001621</t>
  </si>
  <si>
    <t>00001438</t>
  </si>
  <si>
    <t>00003831</t>
  </si>
  <si>
    <t>00002029</t>
  </si>
  <si>
    <t>00006087</t>
  </si>
  <si>
    <t>00006299</t>
  </si>
  <si>
    <t>00000286</t>
  </si>
  <si>
    <t>00000103</t>
  </si>
  <si>
    <t>00006469</t>
  </si>
  <si>
    <t>00006507</t>
  </si>
  <si>
    <t>00003188</t>
  </si>
  <si>
    <t>00006102</t>
  </si>
  <si>
    <t>00006228</t>
  </si>
  <si>
    <t>00000871</t>
  </si>
  <si>
    <t>00006771</t>
  </si>
  <si>
    <t>00006181</t>
  </si>
  <si>
    <t>00006864</t>
  </si>
  <si>
    <t>00020823</t>
  </si>
  <si>
    <t>00006307</t>
  </si>
  <si>
    <t>00007216</t>
  </si>
  <si>
    <t>00007745</t>
  </si>
  <si>
    <t>00006308</t>
  </si>
  <si>
    <t>00001435</t>
  </si>
  <si>
    <t>00004431</t>
  </si>
  <si>
    <t>00002290</t>
  </si>
  <si>
    <t>00007032</t>
  </si>
  <si>
    <t>00006816</t>
  </si>
  <si>
    <t>00004572</t>
  </si>
  <si>
    <t>00000975</t>
  </si>
  <si>
    <t>00002216</t>
  </si>
  <si>
    <t>00004516</t>
  </si>
  <si>
    <t>00003456</t>
  </si>
  <si>
    <t>00000109</t>
  </si>
  <si>
    <t>00004751</t>
  </si>
  <si>
    <t>00004730</t>
  </si>
  <si>
    <t>00006284</t>
  </si>
  <si>
    <t>00006715</t>
  </si>
  <si>
    <t>00006714</t>
  </si>
  <si>
    <t>00002580</t>
  </si>
  <si>
    <t>00004204</t>
  </si>
  <si>
    <t>00000622</t>
  </si>
  <si>
    <t>00000747</t>
  </si>
  <si>
    <t>00003481</t>
  </si>
  <si>
    <t>00003584</t>
  </si>
  <si>
    <t>00003354</t>
  </si>
  <si>
    <t>00004283</t>
  </si>
  <si>
    <t>00007157</t>
  </si>
  <si>
    <t>00005833</t>
  </si>
  <si>
    <t>00006119</t>
  </si>
  <si>
    <t>00007389</t>
  </si>
  <si>
    <t>00004677</t>
  </si>
  <si>
    <t>00004670</t>
  </si>
  <si>
    <t>00006841</t>
  </si>
  <si>
    <t>00001405</t>
  </si>
  <si>
    <t>00005641</t>
  </si>
  <si>
    <t>00001832</t>
  </si>
  <si>
    <t>00002998</t>
  </si>
  <si>
    <t>00005620</t>
  </si>
  <si>
    <t>00000580</t>
  </si>
  <si>
    <t>00003020</t>
  </si>
  <si>
    <t>00005011</t>
  </si>
  <si>
    <t>00003759</t>
  </si>
  <si>
    <t>00010993</t>
  </si>
  <si>
    <t>00018691</t>
  </si>
  <si>
    <t>00008827</t>
  </si>
  <si>
    <t>00003966</t>
  </si>
  <si>
    <t>00002064</t>
  </si>
  <si>
    <t>00007446</t>
  </si>
  <si>
    <t>00005958</t>
  </si>
  <si>
    <t>00004632</t>
  </si>
  <si>
    <t>00011326</t>
  </si>
  <si>
    <t>00003841</t>
  </si>
  <si>
    <t>00005107</t>
  </si>
  <si>
    <t>00004848</t>
  </si>
  <si>
    <t>00000565</t>
  </si>
  <si>
    <t>00005037</t>
  </si>
  <si>
    <t>00014071</t>
  </si>
  <si>
    <t>00007280</t>
  </si>
  <si>
    <t>00003272</t>
  </si>
  <si>
    <t>00004206</t>
  </si>
  <si>
    <t>00004205</t>
  </si>
  <si>
    <t>00003244</t>
  </si>
  <si>
    <t>00006428</t>
  </si>
  <si>
    <t>00000641</t>
  </si>
  <si>
    <t>00006391</t>
  </si>
  <si>
    <t>00006353</t>
  </si>
  <si>
    <t>00003593</t>
  </si>
  <si>
    <t>00003201</t>
  </si>
  <si>
    <t>00004476</t>
  </si>
  <si>
    <t>00007156</t>
  </si>
  <si>
    <t>00003174</t>
  </si>
  <si>
    <t>00002180</t>
  </si>
  <si>
    <t>00000986</t>
  </si>
  <si>
    <t>00000031</t>
  </si>
  <si>
    <t>00007362</t>
  </si>
  <si>
    <t>00003622</t>
  </si>
  <si>
    <t>00001442</t>
  </si>
  <si>
    <t>00002996</t>
  </si>
  <si>
    <t>00001025</t>
  </si>
  <si>
    <t>00001012</t>
  </si>
  <si>
    <t>00000284</t>
  </si>
  <si>
    <t>00006924</t>
  </si>
  <si>
    <t>00003378</t>
  </si>
  <si>
    <t>00006999</t>
  </si>
  <si>
    <t>00005781</t>
  </si>
  <si>
    <t>00000371</t>
  </si>
  <si>
    <t>00014548</t>
  </si>
  <si>
    <t>00002617</t>
  </si>
  <si>
    <t>00004526</t>
  </si>
  <si>
    <t>00006871</t>
  </si>
  <si>
    <t>00002576</t>
  </si>
  <si>
    <t>00001473</t>
  </si>
  <si>
    <t>00001613</t>
  </si>
  <si>
    <t>00004739</t>
  </si>
  <si>
    <t>00000407</t>
  </si>
  <si>
    <t>00007073</t>
  </si>
  <si>
    <t>00007413</t>
  </si>
  <si>
    <t>00003819</t>
  </si>
  <si>
    <t>00005445</t>
  </si>
  <si>
    <t>00002980</t>
  </si>
  <si>
    <t>00002095</t>
  </si>
  <si>
    <t>00005638</t>
  </si>
  <si>
    <t>00006173</t>
  </si>
  <si>
    <t>00005795</t>
  </si>
  <si>
    <t>00000890</t>
  </si>
  <si>
    <t>00003293</t>
  </si>
  <si>
    <t>00011710</t>
  </si>
  <si>
    <t>00002016</t>
  </si>
  <si>
    <t>00004986</t>
  </si>
  <si>
    <t>00001986</t>
  </si>
  <si>
    <t>00000276</t>
  </si>
  <si>
    <t>00000281</t>
  </si>
  <si>
    <t>00006017</t>
  </si>
  <si>
    <t>00007012</t>
  </si>
  <si>
    <t>00002883</t>
  </si>
  <si>
    <t>00003107</t>
  </si>
  <si>
    <t>00000592</t>
  </si>
  <si>
    <t>00000047</t>
  </si>
  <si>
    <t>00005018</t>
  </si>
  <si>
    <t>00002112</t>
  </si>
  <si>
    <t>00001031</t>
  </si>
  <si>
    <t>00004209</t>
  </si>
  <si>
    <t>00006368</t>
  </si>
  <si>
    <t>00004146</t>
  </si>
  <si>
    <t>00004716</t>
  </si>
  <si>
    <t>00007192</t>
  </si>
  <si>
    <t>00004829</t>
  </si>
  <si>
    <t>00001685</t>
  </si>
  <si>
    <t>00006550</t>
  </si>
  <si>
    <t>00006701</t>
  </si>
  <si>
    <t>00002942</t>
  </si>
  <si>
    <t>00002067</t>
  </si>
  <si>
    <t>00000045</t>
  </si>
  <si>
    <t>00000304</t>
  </si>
  <si>
    <t>00000094</t>
  </si>
  <si>
    <t>00001585</t>
  </si>
  <si>
    <t>00000751</t>
  </si>
  <si>
    <t>00002083</t>
  </si>
  <si>
    <t>00005244</t>
  </si>
  <si>
    <t>00000376</t>
  </si>
  <si>
    <t>00003392</t>
  </si>
  <si>
    <t>00003683</t>
  </si>
  <si>
    <t>00004280</t>
  </si>
  <si>
    <t>00001257</t>
  </si>
  <si>
    <t>00002634</t>
  </si>
  <si>
    <t>00002297</t>
  </si>
  <si>
    <t>080102</t>
  </si>
  <si>
    <t>00003093</t>
  </si>
  <si>
    <t>00006709</t>
  </si>
  <si>
    <t>00004812</t>
  </si>
  <si>
    <t>00000006</t>
  </si>
  <si>
    <t>00001783</t>
  </si>
  <si>
    <t>00011328</t>
  </si>
  <si>
    <t>00002649</t>
  </si>
  <si>
    <t>00007365</t>
  </si>
  <si>
    <t>00002884</t>
  </si>
  <si>
    <t>00003122</t>
  </si>
  <si>
    <t>00005144</t>
  </si>
  <si>
    <t>00009670</t>
  </si>
  <si>
    <t>00007151</t>
  </si>
  <si>
    <t>00005212</t>
  </si>
  <si>
    <t>00000315</t>
  </si>
  <si>
    <t>00000561</t>
  </si>
  <si>
    <t>00005821</t>
  </si>
  <si>
    <t>00006132</t>
  </si>
  <si>
    <t>00008170</t>
  </si>
  <si>
    <t>00004170</t>
  </si>
  <si>
    <t>00004169</t>
  </si>
  <si>
    <t>00007401</t>
  </si>
  <si>
    <t>00005225</t>
  </si>
  <si>
    <t>00000660</t>
  </si>
  <si>
    <t>00000821</t>
  </si>
  <si>
    <t>00000967</t>
  </si>
  <si>
    <t>00004133</t>
  </si>
  <si>
    <t>00007182</t>
  </si>
  <si>
    <t>00003053</t>
  </si>
  <si>
    <t>00001841</t>
  </si>
  <si>
    <t>00000603</t>
  </si>
  <si>
    <t>00004810</t>
  </si>
  <si>
    <t>00002168</t>
  </si>
  <si>
    <t>00002171</t>
  </si>
  <si>
    <t>00011232</t>
  </si>
  <si>
    <t>00007200</t>
  </si>
  <si>
    <t>00004153</t>
  </si>
  <si>
    <t>00005041</t>
  </si>
  <si>
    <t>00004260</t>
  </si>
  <si>
    <t>00000021</t>
  </si>
  <si>
    <t>00007417</t>
  </si>
  <si>
    <t>00003336</t>
  </si>
  <si>
    <t>00002993</t>
  </si>
  <si>
    <t>00002989</t>
  </si>
  <si>
    <t>00003249</t>
  </si>
  <si>
    <t>00003287</t>
  </si>
  <si>
    <t>00002040</t>
  </si>
  <si>
    <t>00000182</t>
  </si>
  <si>
    <t>00002215</t>
  </si>
  <si>
    <t>00003436</t>
  </si>
  <si>
    <t>00006122</t>
  </si>
  <si>
    <t>00004319</t>
  </si>
  <si>
    <t>00000943</t>
  </si>
  <si>
    <t>00015577</t>
  </si>
  <si>
    <t>00005742</t>
  </si>
  <si>
    <t>00003399</t>
  </si>
  <si>
    <t>00003602</t>
  </si>
  <si>
    <t>00000085</t>
  </si>
  <si>
    <t>00007462</t>
  </si>
  <si>
    <t>00005869</t>
  </si>
  <si>
    <t>00005675</t>
  </si>
  <si>
    <t>00000428</t>
  </si>
  <si>
    <t>00000910</t>
  </si>
  <si>
    <t>00004184</t>
  </si>
  <si>
    <t>00012340</t>
  </si>
  <si>
    <t>00006726</t>
  </si>
  <si>
    <t>00004912</t>
  </si>
  <si>
    <t>010102</t>
  </si>
  <si>
    <t>00006445</t>
  </si>
  <si>
    <t>00005066</t>
  </si>
  <si>
    <t>00000167</t>
  </si>
  <si>
    <t>00001132</t>
  </si>
  <si>
    <t>00004759</t>
  </si>
  <si>
    <t>00010302</t>
  </si>
  <si>
    <t>00003722</t>
  </si>
  <si>
    <t>00004160</t>
  </si>
  <si>
    <t>00009127</t>
  </si>
  <si>
    <t>00006535</t>
  </si>
  <si>
    <t>00001993</t>
  </si>
  <si>
    <t>00000026</t>
  </si>
  <si>
    <t>00001999</t>
  </si>
  <si>
    <t>00004962</t>
  </si>
  <si>
    <t>00003331</t>
  </si>
  <si>
    <t>00006705</t>
  </si>
  <si>
    <t>00002817</t>
  </si>
  <si>
    <t>C.S. MIRAMAR</t>
  </si>
  <si>
    <t>00005881</t>
  </si>
  <si>
    <t>00005688</t>
  </si>
  <si>
    <t>00004753</t>
  </si>
  <si>
    <t>00004360</t>
  </si>
  <si>
    <t>00003415</t>
  </si>
  <si>
    <t>00003454</t>
  </si>
  <si>
    <t>00004285</t>
  </si>
  <si>
    <t>00003539</t>
  </si>
  <si>
    <t>00006926</t>
  </si>
  <si>
    <t>00003457</t>
  </si>
  <si>
    <t>00003323</t>
  </si>
  <si>
    <t>00004646</t>
  </si>
  <si>
    <t>00000123</t>
  </si>
  <si>
    <t>00002211</t>
  </si>
  <si>
    <t>00007207</t>
  </si>
  <si>
    <t>00004800</t>
  </si>
  <si>
    <t>00007164</t>
  </si>
  <si>
    <t>00006756</t>
  </si>
  <si>
    <t>00006489</t>
  </si>
  <si>
    <t>00004754</t>
  </si>
  <si>
    <t>00001609</t>
  </si>
  <si>
    <t>00004895</t>
  </si>
  <si>
    <t>00010992</t>
  </si>
  <si>
    <t>00004327</t>
  </si>
  <si>
    <t>00008922</t>
  </si>
  <si>
    <t>00003462</t>
  </si>
  <si>
    <t>00005400</t>
  </si>
  <si>
    <t>00009871</t>
  </si>
  <si>
    <t>00004496</t>
  </si>
  <si>
    <t>00007154</t>
  </si>
  <si>
    <t>00005162</t>
  </si>
  <si>
    <t>00001678</t>
  </si>
  <si>
    <t>00000851</t>
  </si>
  <si>
    <t>00002749</t>
  </si>
  <si>
    <t>00007137</t>
  </si>
  <si>
    <t>00006813</t>
  </si>
  <si>
    <t>00006609</t>
  </si>
  <si>
    <t>00001190</t>
  </si>
  <si>
    <t>00006007</t>
  </si>
  <si>
    <t>00005908</t>
  </si>
  <si>
    <t>00006878</t>
  </si>
  <si>
    <t>00006772</t>
  </si>
  <si>
    <t>00000934</t>
  </si>
  <si>
    <t>00000972</t>
  </si>
  <si>
    <t>00006941</t>
  </si>
  <si>
    <t>00003732</t>
  </si>
  <si>
    <t>00001449</t>
  </si>
  <si>
    <t>00001347</t>
  </si>
  <si>
    <t>00004614</t>
  </si>
  <si>
    <t>00003828</t>
  </si>
  <si>
    <t>00003132</t>
  </si>
  <si>
    <t>00000201</t>
  </si>
  <si>
    <t>00000839</t>
  </si>
  <si>
    <t>00003536</t>
  </si>
  <si>
    <t>00001502</t>
  </si>
  <si>
    <t>00001549</t>
  </si>
  <si>
    <t>00004898</t>
  </si>
  <si>
    <t>00004626</t>
  </si>
  <si>
    <t>00006443</t>
  </si>
  <si>
    <t>00002223</t>
  </si>
  <si>
    <t>00003136</t>
  </si>
  <si>
    <t>00004990</t>
  </si>
  <si>
    <t>00013019</t>
  </si>
  <si>
    <t>00007718</t>
  </si>
  <si>
    <t>00002959</t>
  </si>
  <si>
    <t>00002079</t>
  </si>
  <si>
    <t>00002078</t>
  </si>
  <si>
    <t>00000042</t>
  </si>
  <si>
    <t>00000108</t>
  </si>
  <si>
    <t>00005695</t>
  </si>
  <si>
    <t>00002178</t>
  </si>
  <si>
    <t>00002247</t>
  </si>
  <si>
    <t>00000312</t>
  </si>
  <si>
    <t>00003420</t>
  </si>
  <si>
    <t>00004955</t>
  </si>
  <si>
    <t>010605</t>
  </si>
  <si>
    <t>00003903</t>
  </si>
  <si>
    <t>00002554</t>
  </si>
  <si>
    <t>00005538</t>
  </si>
  <si>
    <t>00004568</t>
  </si>
  <si>
    <t>00004734</t>
  </si>
  <si>
    <t>00006994</t>
  </si>
  <si>
    <t>00006882</t>
  </si>
  <si>
    <t>00011677</t>
  </si>
  <si>
    <t>00003348</t>
  </si>
  <si>
    <t>00003145</t>
  </si>
  <si>
    <t>00009049</t>
  </si>
  <si>
    <t>00005779</t>
  </si>
  <si>
    <t>00002693</t>
  </si>
  <si>
    <t>00006964</t>
  </si>
  <si>
    <t>00004548</t>
  </si>
  <si>
    <t>00019769</t>
  </si>
  <si>
    <t>00000213</t>
  </si>
  <si>
    <t>00007077</t>
  </si>
  <si>
    <t>00004647</t>
  </si>
  <si>
    <t>00003088</t>
  </si>
  <si>
    <t>00002036</t>
  </si>
  <si>
    <t>00006084</t>
  </si>
  <si>
    <t>00005752</t>
  </si>
  <si>
    <t>00000030</t>
  </si>
  <si>
    <t>00002090</t>
  </si>
  <si>
    <t>00000041</t>
  </si>
  <si>
    <t>00005997</t>
  </si>
  <si>
    <t>00006000</t>
  </si>
  <si>
    <t>00012847</t>
  </si>
  <si>
    <t>00005920</t>
  </si>
  <si>
    <t>00003729</t>
  </si>
  <si>
    <t>00004318</t>
  </si>
  <si>
    <t>00009966</t>
  </si>
  <si>
    <t>00003375</t>
  </si>
  <si>
    <t>00006150</t>
  </si>
  <si>
    <t>00002334</t>
  </si>
  <si>
    <t>080305</t>
  </si>
  <si>
    <t>00004652</t>
  </si>
  <si>
    <t>00003840</t>
  </si>
  <si>
    <t>00004884</t>
  </si>
  <si>
    <t>00006989</t>
  </si>
  <si>
    <t>010604</t>
  </si>
  <si>
    <t>00000295</t>
  </si>
  <si>
    <t>00006842</t>
  </si>
  <si>
    <t>00006295</t>
  </si>
  <si>
    <t>00003216</t>
  </si>
  <si>
    <t>00006320</t>
  </si>
  <si>
    <t>00001597</t>
  </si>
  <si>
    <t>00010029</t>
  </si>
  <si>
    <t>00000062</t>
  </si>
  <si>
    <t>00006330</t>
  </si>
  <si>
    <t>00006836</t>
  </si>
  <si>
    <t>00005487</t>
  </si>
  <si>
    <t>00003355</t>
  </si>
  <si>
    <t>00005870</t>
  </si>
  <si>
    <t>00007358</t>
  </si>
  <si>
    <t>00007717</t>
  </si>
  <si>
    <t>00004202</t>
  </si>
  <si>
    <t>00003825</t>
  </si>
  <si>
    <t>00001284</t>
  </si>
  <si>
    <t>00004314</t>
  </si>
  <si>
    <t>00001830</t>
  </si>
  <si>
    <t>00000866</t>
  </si>
  <si>
    <t>00005155</t>
  </si>
  <si>
    <t>00000820</t>
  </si>
  <si>
    <t>00004649</t>
  </si>
  <si>
    <t>00006837</t>
  </si>
  <si>
    <t>00007309</t>
  </si>
  <si>
    <t>00006503</t>
  </si>
  <si>
    <t>00005178</t>
  </si>
  <si>
    <t>00000770</t>
  </si>
  <si>
    <t>00002729</t>
  </si>
  <si>
    <t>00004502</t>
  </si>
  <si>
    <t>00010012</t>
  </si>
  <si>
    <t>00002621</t>
  </si>
  <si>
    <t>00000092</t>
  </si>
  <si>
    <t>00007433</t>
  </si>
  <si>
    <t>00003241</t>
  </si>
  <si>
    <t>00002643</t>
  </si>
  <si>
    <t>00024059</t>
  </si>
  <si>
    <t>00018464</t>
  </si>
  <si>
    <t>00005481</t>
  </si>
  <si>
    <t>00006920</t>
  </si>
  <si>
    <t>00002955</t>
  </si>
  <si>
    <t>00007441</t>
  </si>
  <si>
    <t>00007281</t>
  </si>
  <si>
    <t>00007374</t>
  </si>
  <si>
    <t>00002101</t>
  </si>
  <si>
    <t>00006700</t>
  </si>
  <si>
    <t>00000307</t>
  </si>
  <si>
    <t>00000256</t>
  </si>
  <si>
    <t>00005002</t>
  </si>
  <si>
    <t>00005924</t>
  </si>
  <si>
    <t>00006151</t>
  </si>
  <si>
    <t>00006925</t>
  </si>
  <si>
    <t>00006032</t>
  </si>
  <si>
    <t>00001443</t>
  </si>
  <si>
    <t>00001275</t>
  </si>
  <si>
    <t>00001680</t>
  </si>
  <si>
    <t>00007697</t>
  </si>
  <si>
    <t>00003956</t>
  </si>
  <si>
    <t>00001140</t>
  </si>
  <si>
    <t>00003334</t>
  </si>
  <si>
    <t>00002237</t>
  </si>
  <si>
    <t>00017440</t>
  </si>
  <si>
    <t>00003639</t>
  </si>
  <si>
    <t>00004769</t>
  </si>
  <si>
    <t>00000119</t>
  </si>
  <si>
    <t>00000815</t>
  </si>
  <si>
    <t>00003376</t>
  </si>
  <si>
    <t>00006956</t>
  </si>
  <si>
    <t>00012269</t>
  </si>
  <si>
    <t>00000926</t>
  </si>
  <si>
    <t>00003357</t>
  </si>
  <si>
    <t>00003199</t>
  </si>
  <si>
    <t>00003328</t>
  </si>
  <si>
    <t>00003282</t>
  </si>
  <si>
    <t>00001989</t>
  </si>
  <si>
    <t>00001212</t>
  </si>
  <si>
    <t>00004488</t>
  </si>
  <si>
    <t>00005286</t>
  </si>
  <si>
    <t>00000606</t>
  </si>
  <si>
    <t>00006795</t>
  </si>
  <si>
    <t>00001640</t>
  </si>
  <si>
    <t>00004894</t>
  </si>
  <si>
    <t>00004157</t>
  </si>
  <si>
    <t>00011640</t>
  </si>
  <si>
    <t>00004705</t>
  </si>
  <si>
    <t>00002532</t>
  </si>
  <si>
    <t>00002444</t>
  </si>
  <si>
    <t>00007206</t>
  </si>
  <si>
    <t>00003573</t>
  </si>
  <si>
    <t>00004384</t>
  </si>
  <si>
    <t>00003242</t>
  </si>
  <si>
    <t>00001171</t>
  </si>
  <si>
    <t>00003308</t>
  </si>
  <si>
    <t>00001979</t>
  </si>
  <si>
    <t>00004935</t>
  </si>
  <si>
    <t>00002762</t>
  </si>
  <si>
    <t>00005161</t>
  </si>
  <si>
    <t>00006099</t>
  </si>
  <si>
    <t>00001892</t>
  </si>
  <si>
    <t>00002501</t>
  </si>
  <si>
    <t>081003</t>
  </si>
  <si>
    <t>00007414</t>
  </si>
  <si>
    <t>00004710</t>
  </si>
  <si>
    <t>061309</t>
  </si>
  <si>
    <t>00003200</t>
  </si>
  <si>
    <t>00000169</t>
  </si>
  <si>
    <t>00005852</t>
  </si>
  <si>
    <t>00006009</t>
  </si>
  <si>
    <t>00006164</t>
  </si>
  <si>
    <t>00006153</t>
  </si>
  <si>
    <t>00008924</t>
  </si>
  <si>
    <t>00004595</t>
  </si>
  <si>
    <t>00004634</t>
  </si>
  <si>
    <t>00014253</t>
  </si>
  <si>
    <t>00006296</t>
  </si>
  <si>
    <t>00002803</t>
  </si>
  <si>
    <t>00007319</t>
  </si>
  <si>
    <t>00003697</t>
  </si>
  <si>
    <t>00014717</t>
  </si>
  <si>
    <t>00003011</t>
  </si>
  <si>
    <t>00003108</t>
  </si>
  <si>
    <t>00003125</t>
  </si>
  <si>
    <t>00006471</t>
  </si>
  <si>
    <t>00000160</t>
  </si>
  <si>
    <t>00005502</t>
  </si>
  <si>
    <t>00005988</t>
  </si>
  <si>
    <t>00003989</t>
  </si>
  <si>
    <t>00000163</t>
  </si>
  <si>
    <t>00005807</t>
  </si>
  <si>
    <t>00005929</t>
  </si>
  <si>
    <t>00004813</t>
  </si>
  <si>
    <t>00004345</t>
  </si>
  <si>
    <t>00000637</t>
  </si>
  <si>
    <t>00009469</t>
  </si>
  <si>
    <t>00006833</t>
  </si>
  <si>
    <t>00003469</t>
  </si>
  <si>
    <t>00001318</t>
  </si>
  <si>
    <t>00001410</t>
  </si>
  <si>
    <t>00001348</t>
  </si>
  <si>
    <t>00004684</t>
  </si>
  <si>
    <t>00003467</t>
  </si>
  <si>
    <t>00000792</t>
  </si>
  <si>
    <t>00004706</t>
  </si>
  <si>
    <t>00002626</t>
  </si>
  <si>
    <t>00005895</t>
  </si>
  <si>
    <t>00007096</t>
  </si>
  <si>
    <t>00006145</t>
  </si>
  <si>
    <t>00004447</t>
  </si>
  <si>
    <t>00007247</t>
  </si>
  <si>
    <t>00000196</t>
  </si>
  <si>
    <t>00007204</t>
  </si>
  <si>
    <t>00013059</t>
  </si>
  <si>
    <t>00004267</t>
  </si>
  <si>
    <t>00000207</t>
  </si>
  <si>
    <t>00006396</t>
  </si>
  <si>
    <t>00009679</t>
  </si>
  <si>
    <t>010301</t>
  </si>
  <si>
    <t>00000415</t>
  </si>
  <si>
    <t>00002349</t>
  </si>
  <si>
    <t>00006605</t>
  </si>
  <si>
    <t>00003604</t>
  </si>
  <si>
    <t>00001254</t>
  </si>
  <si>
    <t>00003138</t>
  </si>
  <si>
    <t>00016491</t>
  </si>
  <si>
    <t>00003205</t>
  </si>
  <si>
    <t>00017148</t>
  </si>
  <si>
    <t>00005146</t>
  </si>
  <si>
    <t>00001094</t>
  </si>
  <si>
    <t>00002362</t>
  </si>
  <si>
    <t>00003548</t>
  </si>
  <si>
    <t>00002659</t>
  </si>
  <si>
    <t>00004303</t>
  </si>
  <si>
    <t>00004892</t>
  </si>
  <si>
    <t>010119</t>
  </si>
  <si>
    <t>00000772</t>
  </si>
  <si>
    <t>00000220</t>
  </si>
  <si>
    <t>00015376</t>
  </si>
  <si>
    <t>00006694</t>
  </si>
  <si>
    <t>00003215</t>
  </si>
  <si>
    <t>00003220</t>
  </si>
  <si>
    <t>00012229</t>
  </si>
  <si>
    <t>00008925</t>
  </si>
  <si>
    <t>00001882</t>
  </si>
  <si>
    <t>00004741</t>
  </si>
  <si>
    <t>00007304</t>
  </si>
  <si>
    <t>00006853</t>
  </si>
  <si>
    <t>00002618</t>
  </si>
  <si>
    <t>00003238</t>
  </si>
  <si>
    <t>00002023</t>
  </si>
  <si>
    <t>00000283</t>
  </si>
  <si>
    <t>00003263</t>
  </si>
  <si>
    <t>00005527</t>
  </si>
  <si>
    <t>00000689</t>
  </si>
  <si>
    <t>00003652</t>
  </si>
  <si>
    <t>00001324</t>
  </si>
  <si>
    <t>00006088</t>
  </si>
  <si>
    <t>00002665</t>
  </si>
  <si>
    <t>00005744</t>
  </si>
  <si>
    <t>00003509</t>
  </si>
  <si>
    <t>00001295</t>
  </si>
  <si>
    <t>00007728</t>
  </si>
  <si>
    <t>00013929</t>
  </si>
  <si>
    <t>00003724</t>
  </si>
  <si>
    <t>00005024</t>
  </si>
  <si>
    <t>00006315</t>
  </si>
  <si>
    <t>00003056</t>
  </si>
  <si>
    <t>00001920</t>
  </si>
  <si>
    <t>00006126</t>
  </si>
  <si>
    <t>00002063</t>
  </si>
  <si>
    <t>00004781</t>
  </si>
  <si>
    <t>060418</t>
  </si>
  <si>
    <t>00005661</t>
  </si>
  <si>
    <t>00005245</t>
  </si>
  <si>
    <t>00000824</t>
  </si>
  <si>
    <t>00000917</t>
  </si>
  <si>
    <t>00002326</t>
  </si>
  <si>
    <t>00004489</t>
  </si>
  <si>
    <t>061005</t>
  </si>
  <si>
    <t>00004471</t>
  </si>
  <si>
    <t>00004746</t>
  </si>
  <si>
    <t>00003641</t>
  </si>
  <si>
    <t>00001298</t>
  </si>
  <si>
    <t>00004786</t>
  </si>
  <si>
    <t>00003552</t>
  </si>
  <si>
    <t>00001636</t>
  </si>
  <si>
    <t>00003001</t>
  </si>
  <si>
    <t>00004920</t>
  </si>
  <si>
    <t>010305</t>
  </si>
  <si>
    <t>00004149</t>
  </si>
  <si>
    <t>00002032</t>
  </si>
  <si>
    <t>00004693</t>
  </si>
  <si>
    <t>00007346</t>
  </si>
  <si>
    <t>00011725</t>
  </si>
  <si>
    <t>00007335</t>
  </si>
  <si>
    <t>00013186</t>
  </si>
  <si>
    <t>00004694</t>
  </si>
  <si>
    <t>00003124</t>
  </si>
  <si>
    <t>00006855</t>
  </si>
  <si>
    <t>00007214</t>
  </si>
  <si>
    <t>00002997</t>
  </si>
  <si>
    <t>00005523</t>
  </si>
  <si>
    <t>00007345</t>
  </si>
  <si>
    <t>00002956</t>
  </si>
  <si>
    <t>00000015</t>
  </si>
  <si>
    <t>00004195</t>
  </si>
  <si>
    <t>00000797</t>
  </si>
  <si>
    <t>00005614</t>
  </si>
  <si>
    <t>00004513</t>
  </si>
  <si>
    <t>00003734</t>
  </si>
  <si>
    <t>00005254</t>
  </si>
  <si>
    <t>00002947</t>
  </si>
  <si>
    <t>00002189</t>
  </si>
  <si>
    <t>00002718</t>
  </si>
  <si>
    <t>00005839</t>
  </si>
  <si>
    <t>00006079</t>
  </si>
  <si>
    <t>00000816</t>
  </si>
  <si>
    <t>00006193</t>
  </si>
  <si>
    <t>00000698</t>
  </si>
  <si>
    <t>00005775</t>
  </si>
  <si>
    <t>00003430</t>
  </si>
  <si>
    <t>00009693</t>
  </si>
  <si>
    <t>00004134</t>
  </si>
  <si>
    <t>00004168</t>
  </si>
  <si>
    <t>00001705</t>
  </si>
  <si>
    <t>00007347</t>
  </si>
  <si>
    <t>00007629</t>
  </si>
  <si>
    <t>00006439</t>
  </si>
  <si>
    <t>00001055</t>
  </si>
  <si>
    <t>00013022</t>
  </si>
  <si>
    <t>00003526</t>
  </si>
  <si>
    <t>00002587</t>
  </si>
  <si>
    <t>00009844</t>
  </si>
  <si>
    <t>00003812</t>
  </si>
  <si>
    <t>00002138</t>
  </si>
  <si>
    <t>00001945</t>
  </si>
  <si>
    <t>00002070</t>
  </si>
  <si>
    <t>00002074</t>
  </si>
  <si>
    <t>00004578</t>
  </si>
  <si>
    <t>00000524</t>
  </si>
  <si>
    <t>00003616</t>
  </si>
  <si>
    <t>00006283</t>
  </si>
  <si>
    <t>00004543</t>
  </si>
  <si>
    <t>061113</t>
  </si>
  <si>
    <t>00004672</t>
  </si>
  <si>
    <t>00007168</t>
  </si>
  <si>
    <t>00003816</t>
  </si>
  <si>
    <t>00002222</t>
  </si>
  <si>
    <t>00009870</t>
  </si>
  <si>
    <t>00004658</t>
  </si>
  <si>
    <t>00007144</t>
  </si>
  <si>
    <t>00004793</t>
  </si>
  <si>
    <t>00002598</t>
  </si>
  <si>
    <t>00006555</t>
  </si>
  <si>
    <t>00004976</t>
  </si>
  <si>
    <t>00004514</t>
  </si>
  <si>
    <t>00012649</t>
  </si>
  <si>
    <t>00007130</t>
  </si>
  <si>
    <t>00007368</t>
  </si>
  <si>
    <t>00004296</t>
  </si>
  <si>
    <t>00003504</t>
  </si>
  <si>
    <t>00003505</t>
  </si>
  <si>
    <t>00006614</t>
  </si>
  <si>
    <t>00001573</t>
  </si>
  <si>
    <t>00007382</t>
  </si>
  <si>
    <t>00006481</t>
  </si>
  <si>
    <t>00004623</t>
  </si>
  <si>
    <t>00005817</t>
  </si>
  <si>
    <t>00004697</t>
  </si>
  <si>
    <t>00000760</t>
  </si>
  <si>
    <t>00011610</t>
  </si>
  <si>
    <t>00005009</t>
  </si>
  <si>
    <t>00003179</t>
  </si>
  <si>
    <t>00007460</t>
  </si>
  <si>
    <t>00003173</t>
  </si>
  <si>
    <t>00003065</t>
  </si>
  <si>
    <t>00002219</t>
  </si>
  <si>
    <t>00001160</t>
  </si>
  <si>
    <t>00004957</t>
  </si>
  <si>
    <t>010610</t>
  </si>
  <si>
    <t>00003008</t>
  </si>
  <si>
    <t>00000918</t>
  </si>
  <si>
    <t>00004949</t>
  </si>
  <si>
    <t>00002556</t>
  </si>
  <si>
    <t>00000931</t>
  </si>
  <si>
    <t>00006128</t>
  </si>
  <si>
    <t>00001337</t>
  </si>
  <si>
    <t>00007415</t>
  </si>
  <si>
    <t>00003197</t>
  </si>
  <si>
    <t>00000175</t>
  </si>
  <si>
    <t>00005927</t>
  </si>
  <si>
    <t>00006127</t>
  </si>
  <si>
    <t>00003667</t>
  </si>
  <si>
    <t>00004300</t>
  </si>
  <si>
    <t>00001307</t>
  </si>
  <si>
    <t>00004190</t>
  </si>
  <si>
    <t>00004840</t>
  </si>
  <si>
    <t>00007740</t>
  </si>
  <si>
    <t>00000056</t>
  </si>
  <si>
    <t>00008824</t>
  </si>
  <si>
    <t>00007378</t>
  </si>
  <si>
    <t>00002672</t>
  </si>
  <si>
    <t>00002914</t>
  </si>
  <si>
    <t>00003039</t>
  </si>
  <si>
    <t>00000068</t>
  </si>
  <si>
    <t>00006794</t>
  </si>
  <si>
    <t>00005644</t>
  </si>
  <si>
    <t>00007119</t>
  </si>
  <si>
    <t>00000663</t>
  </si>
  <si>
    <t>00002157</t>
  </si>
  <si>
    <t>00016773</t>
  </si>
  <si>
    <t>00000808</t>
  </si>
  <si>
    <t>00003994</t>
  </si>
  <si>
    <t>00000029</t>
  </si>
  <si>
    <t>00005312</t>
  </si>
  <si>
    <t>00007357</t>
  </si>
  <si>
    <t>00003557</t>
  </si>
  <si>
    <t>00004660</t>
  </si>
  <si>
    <t>00004917</t>
  </si>
  <si>
    <t>00003324</t>
  </si>
  <si>
    <t>00006922</t>
  </si>
  <si>
    <t>00002976</t>
  </si>
  <si>
    <t>00018121</t>
  </si>
  <si>
    <t>00000140</t>
  </si>
  <si>
    <t>00005670</t>
  </si>
  <si>
    <t>00006131</t>
  </si>
  <si>
    <t>00005626</t>
  </si>
  <si>
    <t>00003190</t>
  </si>
  <si>
    <t>00004642</t>
  </si>
  <si>
    <t>00002945</t>
  </si>
  <si>
    <t>00004148</t>
  </si>
  <si>
    <t>00001569</t>
  </si>
  <si>
    <t>00001794</t>
  </si>
  <si>
    <t>00004861</t>
  </si>
  <si>
    <t>010110</t>
  </si>
  <si>
    <t>00003322</t>
  </si>
  <si>
    <t>00006587</t>
  </si>
  <si>
    <t>00007128</t>
  </si>
  <si>
    <t>00004208</t>
  </si>
  <si>
    <t>00006329</t>
  </si>
  <si>
    <t>00005478</t>
  </si>
  <si>
    <t>00002861</t>
  </si>
  <si>
    <t>P.S. QUINSACHATA</t>
  </si>
  <si>
    <t>00004704</t>
  </si>
  <si>
    <t>00003000</t>
  </si>
  <si>
    <t>00004816</t>
  </si>
  <si>
    <t>00006387</t>
  </si>
  <si>
    <t>00002329</t>
  </si>
  <si>
    <t>00002452</t>
  </si>
  <si>
    <t>00003556</t>
  </si>
  <si>
    <t>00003698</t>
  </si>
  <si>
    <t>00003671</t>
  </si>
  <si>
    <t>00001616</t>
  </si>
  <si>
    <t>00013211</t>
  </si>
  <si>
    <t>00003656</t>
  </si>
  <si>
    <t>00001092</t>
  </si>
  <si>
    <t>00006691</t>
  </si>
  <si>
    <t>00004524</t>
  </si>
  <si>
    <t>00005649</t>
  </si>
  <si>
    <t>00004542</t>
  </si>
  <si>
    <t>00003219</t>
  </si>
  <si>
    <t>00001833</t>
  </si>
  <si>
    <t>00003207</t>
  </si>
  <si>
    <t>00003184</t>
  </si>
  <si>
    <t>00006266</t>
  </si>
  <si>
    <t>00006260</t>
  </si>
  <si>
    <t>00006028</t>
  </si>
  <si>
    <t>00006027</t>
  </si>
  <si>
    <t>00005877</t>
  </si>
  <si>
    <t>00002752</t>
  </si>
  <si>
    <t>00003534</t>
  </si>
  <si>
    <t>00000287</t>
  </si>
  <si>
    <t>00002041</t>
  </si>
  <si>
    <t>00000027</t>
  </si>
  <si>
    <t>00005906</t>
  </si>
  <si>
    <t>00003704</t>
  </si>
  <si>
    <t>00006839</t>
  </si>
  <si>
    <t>00002410</t>
  </si>
  <si>
    <t>00001246</t>
  </si>
  <si>
    <t>00002467</t>
  </si>
  <si>
    <t>080906</t>
  </si>
  <si>
    <t>00003832</t>
  </si>
  <si>
    <t>00005429</t>
  </si>
  <si>
    <t>00005188</t>
  </si>
  <si>
    <t>00002049</t>
  </si>
  <si>
    <t>00006834</t>
  </si>
  <si>
    <t>00004161</t>
  </si>
  <si>
    <t>00003321</t>
  </si>
  <si>
    <t>00013823</t>
  </si>
  <si>
    <t>00003025</t>
  </si>
  <si>
    <t>00019792</t>
  </si>
  <si>
    <t>00010248</t>
  </si>
  <si>
    <t>00003279</t>
  </si>
  <si>
    <t>00018741</t>
  </si>
  <si>
    <t>00003609</t>
  </si>
  <si>
    <t>00007189</t>
  </si>
  <si>
    <t>00007188</t>
  </si>
  <si>
    <t>00006750</t>
  </si>
  <si>
    <t>00006952</t>
  </si>
  <si>
    <t>00003444</t>
  </si>
  <si>
    <t>00004014</t>
  </si>
  <si>
    <t>00001276</t>
  </si>
  <si>
    <t>00001394</t>
  </si>
  <si>
    <t>00001545</t>
  </si>
  <si>
    <t>00005678</t>
  </si>
  <si>
    <t>00012471</t>
  </si>
  <si>
    <t>00005616</t>
  </si>
  <si>
    <t>00004921</t>
  </si>
  <si>
    <t>00006647</t>
  </si>
  <si>
    <t>00004699</t>
  </si>
  <si>
    <t>00003305</t>
  </si>
  <si>
    <t>00000190</t>
  </si>
  <si>
    <t>00004854</t>
  </si>
  <si>
    <t>00003265</t>
  </si>
  <si>
    <t>00001205</t>
  </si>
  <si>
    <t>00001241</t>
  </si>
  <si>
    <t>00006440</t>
  </si>
  <si>
    <t>00006244</t>
  </si>
  <si>
    <t>P.S. 200 MILLAS</t>
  </si>
  <si>
    <t>00001022</t>
  </si>
  <si>
    <t>00007381</t>
  </si>
  <si>
    <t>00004454</t>
  </si>
  <si>
    <t>00003776</t>
  </si>
  <si>
    <t>00011561</t>
  </si>
  <si>
    <t>061311</t>
  </si>
  <si>
    <t>00003015</t>
  </si>
  <si>
    <t>00000151</t>
  </si>
  <si>
    <t>00005930</t>
  </si>
  <si>
    <t>00001642</t>
  </si>
  <si>
    <t>00008823</t>
  </si>
  <si>
    <t>00007426</t>
  </si>
  <si>
    <t>00007684</t>
  </si>
  <si>
    <t>00007687</t>
  </si>
  <si>
    <t>00004650</t>
  </si>
  <si>
    <t>00002745</t>
  </si>
  <si>
    <t>00004806</t>
  </si>
  <si>
    <t>00008820</t>
  </si>
  <si>
    <t>00007026</t>
  </si>
  <si>
    <t>00004951</t>
  </si>
  <si>
    <t>00006414</t>
  </si>
  <si>
    <t>00003036</t>
  </si>
  <si>
    <t>00002944</t>
  </si>
  <si>
    <t>00003291</t>
  </si>
  <si>
    <t>00004330</t>
  </si>
  <si>
    <t>00000940</t>
  </si>
  <si>
    <t>00000614</t>
  </si>
  <si>
    <t>00003042</t>
  </si>
  <si>
    <t>00000194</t>
  </si>
  <si>
    <t>00004638</t>
  </si>
  <si>
    <t>00010879</t>
  </si>
  <si>
    <t>00007410</t>
  </si>
  <si>
    <t>00000236</t>
  </si>
  <si>
    <t>00001269</t>
  </si>
  <si>
    <t>00002692</t>
  </si>
  <si>
    <t>00000118</t>
  </si>
  <si>
    <t>00007172</t>
  </si>
  <si>
    <t>00005865</t>
  </si>
  <si>
    <t>00006252</t>
  </si>
  <si>
    <t>C.S. CARMEN DE LA LEGUA</t>
  </si>
  <si>
    <t>00003610</t>
  </si>
  <si>
    <t>00001248</t>
  </si>
  <si>
    <t>00003363</t>
  </si>
  <si>
    <t>00006289</t>
  </si>
  <si>
    <t>00007068</t>
  </si>
  <si>
    <t>00003511</t>
  </si>
  <si>
    <t>00006074</t>
  </si>
  <si>
    <t>00005205</t>
  </si>
  <si>
    <t>00001113</t>
  </si>
  <si>
    <t>00001664</t>
  </si>
  <si>
    <t>00001291</t>
  </si>
  <si>
    <t>00002521</t>
  </si>
  <si>
    <t>081106</t>
  </si>
  <si>
    <t>00001575</t>
  </si>
  <si>
    <t>00004750</t>
  </si>
  <si>
    <t>00005042</t>
  </si>
  <si>
    <t>00004468</t>
  </si>
  <si>
    <t>060311</t>
  </si>
  <si>
    <t>00016641</t>
  </si>
  <si>
    <t>00007230</t>
  </si>
  <si>
    <t>00003319</t>
  </si>
  <si>
    <t>00004887</t>
  </si>
  <si>
    <t>00000040</t>
  </si>
  <si>
    <t>00007323</t>
  </si>
  <si>
    <t>00002207</t>
  </si>
  <si>
    <t>00000024</t>
  </si>
  <si>
    <t>00005786</t>
  </si>
  <si>
    <t>00004681</t>
  </si>
  <si>
    <t>00004536</t>
  </si>
  <si>
    <t>00004188</t>
  </si>
  <si>
    <t>00004546</t>
  </si>
  <si>
    <t>00001996</t>
  </si>
  <si>
    <t>00003460</t>
  </si>
  <si>
    <t>00009326</t>
  </si>
  <si>
    <t>00004747</t>
  </si>
  <si>
    <t>00018790</t>
  </si>
  <si>
    <t>00002606</t>
  </si>
  <si>
    <t>00007440</t>
  </si>
  <si>
    <t>00004628</t>
  </si>
  <si>
    <t>00002591</t>
  </si>
  <si>
    <t>00003381</t>
  </si>
  <si>
    <t>00005017</t>
  </si>
  <si>
    <t>00002478</t>
  </si>
  <si>
    <t>00003757</t>
  </si>
  <si>
    <t>00004978</t>
  </si>
  <si>
    <t>00007124</t>
  </si>
  <si>
    <t>00004289</t>
  </si>
  <si>
    <t>00006581</t>
  </si>
  <si>
    <t>00006336</t>
  </si>
  <si>
    <t>00001944</t>
  </si>
  <si>
    <t>00006287</t>
  </si>
  <si>
    <t>00005395</t>
  </si>
  <si>
    <t>00004903</t>
  </si>
  <si>
    <t>00000296</t>
  </si>
  <si>
    <t>00006540</t>
  </si>
  <si>
    <t>00002853</t>
  </si>
  <si>
    <t>00000138</t>
  </si>
  <si>
    <t>00000139</t>
  </si>
  <si>
    <t>00003929</t>
  </si>
  <si>
    <t>00003431</t>
  </si>
  <si>
    <t>00006670</t>
  </si>
  <si>
    <t>00001843</t>
  </si>
  <si>
    <t>00005473</t>
  </si>
  <si>
    <t>00006201</t>
  </si>
  <si>
    <t>00005769</t>
  </si>
  <si>
    <t>00003531</t>
  </si>
  <si>
    <t>00019093</t>
  </si>
  <si>
    <t>00005124</t>
  </si>
  <si>
    <t>00000225</t>
  </si>
  <si>
    <t>00004084</t>
  </si>
  <si>
    <t>00005022</t>
  </si>
  <si>
    <t>00002605</t>
  </si>
  <si>
    <t>00006429</t>
  </si>
  <si>
    <t>00006309</t>
  </si>
  <si>
    <t>00002743</t>
  </si>
  <si>
    <t>00004711</t>
  </si>
  <si>
    <t>00023338</t>
  </si>
  <si>
    <t>00002573</t>
  </si>
  <si>
    <t>00007033</t>
  </si>
  <si>
    <t>00004503</t>
  </si>
  <si>
    <t>00004664</t>
  </si>
  <si>
    <t>00005777</t>
  </si>
  <si>
    <t>00004707</t>
  </si>
  <si>
    <t>00003474</t>
  </si>
  <si>
    <t>00003475</t>
  </si>
  <si>
    <t>00003485</t>
  </si>
  <si>
    <t>00001261</t>
  </si>
  <si>
    <t>00003482</t>
  </si>
  <si>
    <t>00002636</t>
  </si>
  <si>
    <t>00011976</t>
  </si>
  <si>
    <t>00004012</t>
  </si>
  <si>
    <t>00003483</t>
  </si>
  <si>
    <t>00004880</t>
  </si>
  <si>
    <t>00003487</t>
  </si>
  <si>
    <t>00003490</t>
  </si>
  <si>
    <t>00006004</t>
  </si>
  <si>
    <t>00002347</t>
  </si>
  <si>
    <t>080404</t>
  </si>
  <si>
    <t>00001301</t>
  </si>
  <si>
    <t>00006551</t>
  </si>
  <si>
    <t>00005651</t>
  </si>
  <si>
    <t>00009029</t>
  </si>
  <si>
    <t>00005034</t>
  </si>
  <si>
    <t>00005552</t>
  </si>
  <si>
    <t>00006096</t>
  </si>
  <si>
    <t>00002005</t>
  </si>
  <si>
    <t>00000063</t>
  </si>
  <si>
    <t>00011230</t>
  </si>
  <si>
    <t>00006723</t>
  </si>
  <si>
    <t>00004586</t>
  </si>
  <si>
    <t>00005247</t>
  </si>
  <si>
    <t>00003835</t>
  </si>
  <si>
    <t>00000591</t>
  </si>
  <si>
    <t>00003590</t>
  </si>
  <si>
    <t>00012535</t>
  </si>
  <si>
    <t>00007114</t>
  </si>
  <si>
    <t>00001662</t>
  </si>
  <si>
    <t>00003258</t>
  </si>
  <si>
    <t>00000936</t>
  </si>
  <si>
    <t>00000054</t>
  </si>
  <si>
    <t>00001743</t>
  </si>
  <si>
    <t>00006316</t>
  </si>
  <si>
    <t>00010011</t>
  </si>
  <si>
    <t>00000120</t>
  </si>
  <si>
    <t>00004743</t>
  </si>
  <si>
    <t>00002572</t>
  </si>
  <si>
    <t>00021101</t>
  </si>
  <si>
    <t>00007746</t>
  </si>
  <si>
    <t>00000197</t>
  </si>
  <si>
    <t>00004850</t>
  </si>
  <si>
    <t>00003341</t>
  </si>
  <si>
    <t>00000110</t>
  </si>
  <si>
    <t>00004342</t>
  </si>
  <si>
    <t>00004695</t>
  </si>
  <si>
    <t>00007405</t>
  </si>
  <si>
    <t>00002092</t>
  </si>
  <si>
    <t>00005419</t>
  </si>
  <si>
    <t>00006324</t>
  </si>
  <si>
    <t>00000046</t>
  </si>
  <si>
    <t>00000157</t>
  </si>
  <si>
    <t>00010844</t>
  </si>
  <si>
    <t>00000945</t>
  </si>
  <si>
    <t>00003905</t>
  </si>
  <si>
    <t>00005026</t>
  </si>
  <si>
    <t>00003851</t>
  </si>
  <si>
    <t>00003618</t>
  </si>
  <si>
    <t>00003055</t>
  </si>
  <si>
    <t>00002975</t>
  </si>
  <si>
    <t>00005899</t>
  </si>
  <si>
    <t>00007269</t>
  </si>
  <si>
    <t>00003521</t>
  </si>
  <si>
    <t>00005683</t>
  </si>
  <si>
    <t>00004713</t>
  </si>
  <si>
    <t>00000749</t>
  </si>
  <si>
    <t>00001884</t>
  </si>
  <si>
    <t>00013026</t>
  </si>
  <si>
    <t>00004643</t>
  </si>
  <si>
    <t>00009046</t>
  </si>
  <si>
    <t>00002633</t>
  </si>
  <si>
    <t>00004926</t>
  </si>
  <si>
    <t>010308</t>
  </si>
  <si>
    <t>00006434</t>
  </si>
  <si>
    <t>00007689</t>
  </si>
  <si>
    <t>00013562</t>
  </si>
  <si>
    <t>00004954</t>
  </si>
  <si>
    <t>00006563</t>
  </si>
  <si>
    <t>00002639</t>
  </si>
  <si>
    <t>00000036</t>
  </si>
  <si>
    <t>00004791</t>
  </si>
  <si>
    <t>00003955</t>
  </si>
  <si>
    <t>00003692</t>
  </si>
  <si>
    <t>00007303</t>
  </si>
  <si>
    <t>00000780</t>
  </si>
  <si>
    <t>00002654</t>
  </si>
  <si>
    <t>00002774</t>
  </si>
  <si>
    <t>00000083</t>
  </si>
  <si>
    <t>00000790</t>
  </si>
  <si>
    <t>00003971</t>
  </si>
  <si>
    <t>00004790</t>
  </si>
  <si>
    <t>00007074</t>
  </si>
  <si>
    <t>00004755</t>
  </si>
  <si>
    <t>00006996</t>
  </si>
  <si>
    <t>00003634</t>
  </si>
  <si>
    <t>00003502</t>
  </si>
  <si>
    <t>00006905</t>
  </si>
  <si>
    <t>00002601</t>
  </si>
  <si>
    <t>00004844</t>
  </si>
  <si>
    <t>00005032</t>
  </si>
  <si>
    <t>00000061</t>
  </si>
  <si>
    <t>00004226</t>
  </si>
  <si>
    <t>00003576</t>
  </si>
  <si>
    <t>00003252</t>
  </si>
  <si>
    <t>00007202</t>
  </si>
  <si>
    <t>00001556</t>
  </si>
  <si>
    <t>00003146</t>
  </si>
  <si>
    <t>00005740</t>
  </si>
  <si>
    <t>00002790</t>
  </si>
  <si>
    <t>00000087</t>
  </si>
  <si>
    <t>00000165</t>
  </si>
  <si>
    <t>00002567</t>
  </si>
  <si>
    <t>00005010</t>
  </si>
  <si>
    <t>00000125</t>
  </si>
  <si>
    <t>00000048</t>
  </si>
  <si>
    <t>00005734</t>
  </si>
  <si>
    <t>00005960</t>
  </si>
  <si>
    <t>00003614</t>
  </si>
  <si>
    <t>00005876</t>
  </si>
  <si>
    <t>00003550</t>
  </si>
  <si>
    <t>00009467</t>
  </si>
  <si>
    <t>00004633</t>
  </si>
  <si>
    <t>060112</t>
  </si>
  <si>
    <t>00006255</t>
  </si>
  <si>
    <t>P.S. VENTANILLA ALTA</t>
  </si>
  <si>
    <t>00011687</t>
  </si>
  <si>
    <t>00003240</t>
  </si>
  <si>
    <t>00009516</t>
  </si>
  <si>
    <t>00019571</t>
  </si>
  <si>
    <t>00019570</t>
  </si>
  <si>
    <t>00019572</t>
  </si>
  <si>
    <t>00002110</t>
  </si>
  <si>
    <t>00001926</t>
  </si>
  <si>
    <t>00001966</t>
  </si>
  <si>
    <t>00005864</t>
  </si>
  <si>
    <t>00003600</t>
  </si>
  <si>
    <t>00004183</t>
  </si>
  <si>
    <t>00004395</t>
  </si>
  <si>
    <t>00006238</t>
  </si>
  <si>
    <t>C.S. MARQUEZ</t>
  </si>
  <si>
    <t>00001938</t>
  </si>
  <si>
    <t>00001930</t>
  </si>
  <si>
    <t>00006033</t>
  </si>
  <si>
    <t>00000722</t>
  </si>
  <si>
    <t>00006676</t>
  </si>
  <si>
    <t>00004618</t>
  </si>
  <si>
    <t>00004624</t>
  </si>
  <si>
    <t>00004737</t>
  </si>
  <si>
    <t>00003563</t>
  </si>
  <si>
    <t>00007086</t>
  </si>
  <si>
    <t>00009710</t>
  </si>
  <si>
    <t>00005258</t>
  </si>
  <si>
    <t>00000266</t>
  </si>
  <si>
    <t>00018120</t>
  </si>
  <si>
    <t>00005101</t>
  </si>
  <si>
    <t>00002581</t>
  </si>
  <si>
    <t>00006790</t>
  </si>
  <si>
    <t>00017381</t>
  </si>
  <si>
    <t>00000137</t>
  </si>
  <si>
    <t>00000136</t>
  </si>
  <si>
    <t>00013131</t>
  </si>
  <si>
    <t>00004724</t>
  </si>
  <si>
    <t>00004787</t>
  </si>
  <si>
    <t>00003987</t>
  </si>
  <si>
    <t>00006699</t>
  </si>
  <si>
    <t>00001670</t>
  </si>
  <si>
    <t>00006644</t>
  </si>
  <si>
    <t>00001476</t>
  </si>
  <si>
    <t>00002687</t>
  </si>
  <si>
    <t>00001665</t>
  </si>
  <si>
    <t>00011064</t>
  </si>
  <si>
    <t>00006462</t>
  </si>
  <si>
    <t>00006707</t>
  </si>
  <si>
    <t>00006536</t>
  </si>
  <si>
    <t>00006498</t>
  </si>
  <si>
    <t>00000997</t>
  </si>
  <si>
    <t>00004689</t>
  </si>
  <si>
    <t>00003818</t>
  </si>
  <si>
    <t>00007332</t>
  </si>
  <si>
    <t>00003581</t>
  </si>
  <si>
    <t>00000245</t>
  </si>
  <si>
    <t>00003767</t>
  </si>
  <si>
    <t>00006267</t>
  </si>
  <si>
    <t>P.S. CIUDAD PACHACUTEC</t>
  </si>
  <si>
    <t>00011690</t>
  </si>
  <si>
    <t>00005007</t>
  </si>
  <si>
    <t>00014169</t>
  </si>
  <si>
    <t>00007270</t>
  </si>
  <si>
    <t>00006663</t>
  </si>
  <si>
    <t>00000189</t>
  </si>
  <si>
    <t>00004980</t>
  </si>
  <si>
    <t>00004207</t>
  </si>
  <si>
    <t>00003271</t>
  </si>
  <si>
    <t>00006468</t>
  </si>
  <si>
    <t>00003054</t>
  </si>
  <si>
    <t>00003069</t>
  </si>
  <si>
    <t>00004621</t>
  </si>
  <si>
    <t>061104</t>
  </si>
  <si>
    <t>00004278</t>
  </si>
  <si>
    <t>00001283</t>
  </si>
  <si>
    <t>00007259</t>
  </si>
  <si>
    <t>00004253</t>
  </si>
  <si>
    <t>00006889</t>
  </si>
  <si>
    <t>00018568</t>
  </si>
  <si>
    <t>00005186</t>
  </si>
  <si>
    <t>00007235</t>
  </si>
  <si>
    <t>00005553</t>
  </si>
  <si>
    <t>00003356</t>
  </si>
  <si>
    <t>00003288</t>
  </si>
  <si>
    <t>00001058</t>
  </si>
  <si>
    <t>00000058</t>
  </si>
  <si>
    <t>00016596</t>
  </si>
  <si>
    <t>00006107</t>
  </si>
  <si>
    <t>00012150</t>
  </si>
  <si>
    <t>00000654</t>
  </si>
  <si>
    <t>00000923</t>
  </si>
  <si>
    <t>00002526</t>
  </si>
  <si>
    <t>081203</t>
  </si>
  <si>
    <t>00003131</t>
  </si>
  <si>
    <t>00005249</t>
  </si>
  <si>
    <t>00005746</t>
  </si>
  <si>
    <t>00004326</t>
  </si>
  <si>
    <t>00005216</t>
  </si>
  <si>
    <t>00002089</t>
  </si>
  <si>
    <t>00011938</t>
  </si>
  <si>
    <t>00001594</t>
  </si>
  <si>
    <t>00005183</t>
  </si>
  <si>
    <t>00002059</t>
  </si>
  <si>
    <t>00002620</t>
  </si>
  <si>
    <t>00003582</t>
  </si>
  <si>
    <t>00005175</t>
  </si>
  <si>
    <t>00005021</t>
  </si>
  <si>
    <t>00017569</t>
  </si>
  <si>
    <t>00000301</t>
  </si>
  <si>
    <t>00000714</t>
  </si>
  <si>
    <t>00004154</t>
  </si>
  <si>
    <t>00000292</t>
  </si>
  <si>
    <t>00006025</t>
  </si>
  <si>
    <t>00005707</t>
  </si>
  <si>
    <t>00007646</t>
  </si>
  <si>
    <t>00001227</t>
  </si>
  <si>
    <t>00003710</t>
  </si>
  <si>
    <t>00000831</t>
  </si>
  <si>
    <t>00002319</t>
  </si>
  <si>
    <t>080203</t>
  </si>
  <si>
    <t>00004521</t>
  </si>
  <si>
    <t>00003762</t>
  </si>
  <si>
    <t>00001444</t>
  </si>
  <si>
    <t>00001360</t>
  </si>
  <si>
    <t>00006222</t>
  </si>
  <si>
    <t>00005316</t>
  </si>
  <si>
    <t>00005921</t>
  </si>
  <si>
    <t>00000928</t>
  </si>
  <si>
    <t>00000843</t>
  </si>
  <si>
    <t>00007463</t>
  </si>
  <si>
    <t>00001555</t>
  </si>
  <si>
    <t>00005619</t>
  </si>
  <si>
    <t>00010259</t>
  </si>
  <si>
    <t>00004640</t>
  </si>
  <si>
    <t>00000017</t>
  </si>
  <si>
    <t>00002690</t>
  </si>
  <si>
    <t>00004939</t>
  </si>
  <si>
    <t>00011559</t>
  </si>
  <si>
    <t>00000535</t>
  </si>
  <si>
    <t>00006940</t>
  </si>
  <si>
    <t>00004837</t>
  </si>
  <si>
    <t>00006271</t>
  </si>
  <si>
    <t>00002937</t>
  </si>
  <si>
    <t>00005627</t>
  </si>
  <si>
    <t>00000267</t>
  </si>
  <si>
    <t>00001959</t>
  </si>
  <si>
    <t>00004225</t>
  </si>
  <si>
    <t>00004186</t>
  </si>
  <si>
    <t>00005556</t>
  </si>
  <si>
    <t>00003084</t>
  </si>
  <si>
    <t>00003849</t>
  </si>
  <si>
    <t>00005834</t>
  </si>
  <si>
    <t>00003906</t>
  </si>
  <si>
    <t>00004777</t>
  </si>
  <si>
    <t>00004766</t>
  </si>
  <si>
    <t>00004552</t>
  </si>
  <si>
    <t>00000394</t>
  </si>
  <si>
    <t>00001226</t>
  </si>
  <si>
    <t>00007334</t>
  </si>
  <si>
    <t>00003551</t>
  </si>
  <si>
    <t>00003911</t>
  </si>
  <si>
    <t>00000470</t>
  </si>
  <si>
    <t>00002653</t>
  </si>
  <si>
    <t>00010216</t>
  </si>
  <si>
    <t>00003310</t>
  </si>
  <si>
    <t>00006482</t>
  </si>
  <si>
    <t>00003159</t>
  </si>
  <si>
    <t>00001045</t>
  </si>
  <si>
    <t>00000084</t>
  </si>
  <si>
    <t>00008390</t>
  </si>
  <si>
    <t>00002677</t>
  </si>
  <si>
    <t>00001803</t>
  </si>
  <si>
    <t>00003160</t>
  </si>
  <si>
    <t>00002203</t>
  </si>
  <si>
    <t>00000122</t>
  </si>
  <si>
    <t>00005901</t>
  </si>
  <si>
    <t>00002343</t>
  </si>
  <si>
    <t>080402</t>
  </si>
  <si>
    <t>00004784</t>
  </si>
  <si>
    <t>00003507</t>
  </si>
  <si>
    <t>00006526</t>
  </si>
  <si>
    <t>00003619</t>
  </si>
  <si>
    <t>00001506</t>
  </si>
  <si>
    <t>00004907</t>
  </si>
  <si>
    <t>010113</t>
  </si>
  <si>
    <t>00001105</t>
  </si>
  <si>
    <t>00018569</t>
  </si>
  <si>
    <t>00004294</t>
  </si>
  <si>
    <t>00004700</t>
  </si>
  <si>
    <t>00004867</t>
  </si>
  <si>
    <t>00004167</t>
  </si>
  <si>
    <t>00000793</t>
  </si>
  <si>
    <t>00003133</t>
  </si>
  <si>
    <t>00002196</t>
  </si>
  <si>
    <t>00001900</t>
  </si>
  <si>
    <t>00005706</t>
  </si>
  <si>
    <t>00002565</t>
  </si>
  <si>
    <t>00006883</t>
  </si>
  <si>
    <t>00006433</t>
  </si>
  <si>
    <t>00007069</t>
  </si>
  <si>
    <t>00003041</t>
  </si>
  <si>
    <t>00001053</t>
  </si>
  <si>
    <t>00006031</t>
  </si>
  <si>
    <t>00004229</t>
  </si>
  <si>
    <t>00006907</t>
  </si>
  <si>
    <t>00007445</t>
  </si>
  <si>
    <t>00001009</t>
  </si>
  <si>
    <t>00006706</t>
  </si>
  <si>
    <t>00002624</t>
  </si>
  <si>
    <t>00000161</t>
  </si>
  <si>
    <t>00000177</t>
  </si>
  <si>
    <t>00004802</t>
  </si>
  <si>
    <t>00004967</t>
  </si>
  <si>
    <t>00002204</t>
  </si>
  <si>
    <t>00004179</t>
  </si>
  <si>
    <t>00008906</t>
  </si>
  <si>
    <t>00000847</t>
  </si>
  <si>
    <t>00012151</t>
  </si>
  <si>
    <t>00004136</t>
  </si>
  <si>
    <t>00007129</t>
  </si>
  <si>
    <t>00005558</t>
  </si>
  <si>
    <t>00006910</t>
  </si>
  <si>
    <t>00006662</t>
  </si>
  <si>
    <t>00003021</t>
  </si>
  <si>
    <t>00005448</t>
  </si>
  <si>
    <t>00000218</t>
  </si>
  <si>
    <t>00006571</t>
  </si>
  <si>
    <t>00003338</t>
  </si>
  <si>
    <t>00002175</t>
  </si>
  <si>
    <t>00002174</t>
  </si>
  <si>
    <t>00002218</t>
  </si>
  <si>
    <t>00002053</t>
  </si>
  <si>
    <t>00000909</t>
  </si>
  <si>
    <t>00004331</t>
  </si>
  <si>
    <t>00000892</t>
  </si>
  <si>
    <t>00000804</t>
  </si>
  <si>
    <t>00002361</t>
  </si>
  <si>
    <t>00001802</t>
  </si>
  <si>
    <t>00000229</t>
  </si>
  <si>
    <t>00000228</t>
  </si>
  <si>
    <t>00000905</t>
  </si>
  <si>
    <t>00000903</t>
  </si>
  <si>
    <t>00010878</t>
  </si>
  <si>
    <t>00004827</t>
  </si>
  <si>
    <t>00001249</t>
  </si>
  <si>
    <t>00000115</t>
  </si>
  <si>
    <t>00017572</t>
  </si>
  <si>
    <t>00003209</t>
  </si>
  <si>
    <t>00005564</t>
  </si>
  <si>
    <t>00003114</t>
  </si>
  <si>
    <t>00001044</t>
  </si>
  <si>
    <t>00006154</t>
  </si>
  <si>
    <t>00003775</t>
  </si>
  <si>
    <t>00002726</t>
  </si>
  <si>
    <t>00000458</t>
  </si>
  <si>
    <t>00006080</t>
  </si>
  <si>
    <t>00003797</t>
  </si>
  <si>
    <t>00004593</t>
  </si>
  <si>
    <t>00005773</t>
  </si>
  <si>
    <t>00002647</t>
  </si>
  <si>
    <t>00006809</t>
  </si>
  <si>
    <t>00003813</t>
  </si>
  <si>
    <t>00001323</t>
  </si>
  <si>
    <t>00004915</t>
  </si>
  <si>
    <t>010302</t>
  </si>
  <si>
    <t>00007122</t>
  </si>
  <si>
    <t>00007320</t>
  </si>
  <si>
    <t>00003592</t>
  </si>
  <si>
    <t>00006830</t>
  </si>
  <si>
    <t>00007226</t>
  </si>
  <si>
    <t>00001929</t>
  </si>
  <si>
    <t>00007191</t>
  </si>
  <si>
    <t>00004744</t>
  </si>
  <si>
    <t>00004474</t>
  </si>
  <si>
    <t>00006170</t>
  </si>
  <si>
    <t>00004984</t>
  </si>
  <si>
    <t>00006530</t>
  </si>
  <si>
    <t>00003005</t>
  </si>
  <si>
    <t>00003164</t>
  </si>
  <si>
    <t>00003274</t>
  </si>
  <si>
    <t>00002239</t>
  </si>
  <si>
    <t>00005816</t>
  </si>
  <si>
    <t>00000848</t>
  </si>
  <si>
    <t>00004608</t>
  </si>
  <si>
    <t>00005035</t>
  </si>
  <si>
    <t>00002600</t>
  </si>
  <si>
    <t>00002622</t>
  </si>
  <si>
    <t>00001512</t>
  </si>
  <si>
    <t>00003625</t>
  </si>
  <si>
    <t>00005150</t>
  </si>
  <si>
    <t>00003232</t>
  </si>
  <si>
    <t>00001775</t>
  </si>
  <si>
    <t>00011895</t>
  </si>
  <si>
    <t>00004335</t>
  </si>
  <si>
    <t>00006851</t>
  </si>
  <si>
    <t>00006929</t>
  </si>
  <si>
    <t>00004905</t>
  </si>
  <si>
    <t>00003035</t>
  </si>
  <si>
    <t>00002077</t>
  </si>
  <si>
    <t>00001154</t>
  </si>
  <si>
    <t>00005855</t>
  </si>
  <si>
    <t>00005229</t>
  </si>
  <si>
    <t>00006698</t>
  </si>
  <si>
    <t>00008802</t>
  </si>
  <si>
    <t>00004927</t>
  </si>
  <si>
    <t>010309</t>
  </si>
  <si>
    <t>00005192</t>
  </si>
  <si>
    <t>00002209</t>
  </si>
  <si>
    <t>00007104</t>
  </si>
  <si>
    <t>00002003</t>
  </si>
  <si>
    <t>00000089</t>
  </si>
  <si>
    <t>00004922</t>
  </si>
  <si>
    <t>00004919</t>
  </si>
  <si>
    <t>010303</t>
  </si>
  <si>
    <t>00002167</t>
  </si>
  <si>
    <t>00003566</t>
  </si>
  <si>
    <t>00001896</t>
  </si>
  <si>
    <t>00010760</t>
  </si>
  <si>
    <t>00006179</t>
  </si>
  <si>
    <t>00006105</t>
  </si>
  <si>
    <t>00000648</t>
  </si>
  <si>
    <t>00000571</t>
  </si>
  <si>
    <t>00004825</t>
  </si>
  <si>
    <t>00003608</t>
  </si>
  <si>
    <t>00001258</t>
  </si>
  <si>
    <t>00000055</t>
  </si>
  <si>
    <t>00007145</t>
  </si>
  <si>
    <t>00003257</t>
  </si>
  <si>
    <t>00000130</t>
  </si>
  <si>
    <t>00004585</t>
  </si>
  <si>
    <t>00000144</t>
  </si>
  <si>
    <t>00006067</t>
  </si>
  <si>
    <t>00000316</t>
  </si>
  <si>
    <t>00000417</t>
  </si>
  <si>
    <t>00000368</t>
  </si>
  <si>
    <t>00006020</t>
  </si>
  <si>
    <t>00023145</t>
  </si>
  <si>
    <t>00023137</t>
  </si>
  <si>
    <t>00005677</t>
  </si>
  <si>
    <t>00000377</t>
  </si>
  <si>
    <t>00017605</t>
  </si>
  <si>
    <t>00004386</t>
  </si>
  <si>
    <t>00006682</t>
  </si>
  <si>
    <t>00006075</t>
  </si>
  <si>
    <t>00000452</t>
  </si>
  <si>
    <t>00002904</t>
  </si>
  <si>
    <t>00000708</t>
  </si>
  <si>
    <t>00004409</t>
  </si>
  <si>
    <t>00009468</t>
  </si>
  <si>
    <t>00001874</t>
  </si>
  <si>
    <t>00001879</t>
  </si>
  <si>
    <t>00006656</t>
  </si>
  <si>
    <t>00000429</t>
  </si>
  <si>
    <t>00021449</t>
  </si>
  <si>
    <t>00000563</t>
  </si>
  <si>
    <t>00004406</t>
  </si>
  <si>
    <t>00004414</t>
  </si>
  <si>
    <t>00004411</t>
  </si>
  <si>
    <t>00010096</t>
  </si>
  <si>
    <t>00004413</t>
  </si>
  <si>
    <t>00004388</t>
  </si>
  <si>
    <t>00011208</t>
  </si>
  <si>
    <t>00005666</t>
  </si>
  <si>
    <t>00005598</t>
  </si>
  <si>
    <t>00005783</t>
  </si>
  <si>
    <t>00000456</t>
  </si>
  <si>
    <t>00002857</t>
  </si>
  <si>
    <t>C.S. UBINAS</t>
  </si>
  <si>
    <t>00002871</t>
  </si>
  <si>
    <t>00000351</t>
  </si>
  <si>
    <t>00000543</t>
  </si>
  <si>
    <t>00004424</t>
  </si>
  <si>
    <t>00005672</t>
  </si>
  <si>
    <t>00005717</t>
  </si>
  <si>
    <t>00005719</t>
  </si>
  <si>
    <t>00007642</t>
  </si>
  <si>
    <t>00000635</t>
  </si>
  <si>
    <t>00000525</t>
  </si>
  <si>
    <t>00010344</t>
  </si>
  <si>
    <t>00002918</t>
  </si>
  <si>
    <t>00000744</t>
  </si>
  <si>
    <t>00000410</t>
  </si>
  <si>
    <t>00000726</t>
  </si>
  <si>
    <t>00005860</t>
  </si>
  <si>
    <t>00000457</t>
  </si>
  <si>
    <t>00006023</t>
  </si>
  <si>
    <t>00006022</t>
  </si>
  <si>
    <t>00000473</t>
  </si>
  <si>
    <t>00000658</t>
  </si>
  <si>
    <t>00000634</t>
  </si>
  <si>
    <t>00000707</t>
  </si>
  <si>
    <t>00000732</t>
  </si>
  <si>
    <t>00000599</t>
  </si>
  <si>
    <t>00001873</t>
  </si>
  <si>
    <t>00001883</t>
  </si>
  <si>
    <t>00000590</t>
  </si>
  <si>
    <t>00005776</t>
  </si>
  <si>
    <t>00005613</t>
  </si>
  <si>
    <t>00016909</t>
  </si>
  <si>
    <t>00003876</t>
  </si>
  <si>
    <t>00002809</t>
  </si>
  <si>
    <t>00006880</t>
  </si>
  <si>
    <t>00000611</t>
  </si>
  <si>
    <t>00005586</t>
  </si>
  <si>
    <t>00001413</t>
  </si>
  <si>
    <t>00001412</t>
  </si>
  <si>
    <t>00001414</t>
  </si>
  <si>
    <t>00001343</t>
  </si>
  <si>
    <t>00001452</t>
  </si>
  <si>
    <t>00001454</t>
  </si>
  <si>
    <t>00001451</t>
  </si>
  <si>
    <t>00001450</t>
  </si>
  <si>
    <t>00001446</t>
  </si>
  <si>
    <t>00001464</t>
  </si>
  <si>
    <t>00001467</t>
  </si>
  <si>
    <t>00001455</t>
  </si>
  <si>
    <t>00007265</t>
  </si>
  <si>
    <t>00001461</t>
  </si>
  <si>
    <t>00001459</t>
  </si>
  <si>
    <t>00001468</t>
  </si>
  <si>
    <t>00001457</t>
  </si>
  <si>
    <t>00023282</t>
  </si>
  <si>
    <t>00009655</t>
  </si>
  <si>
    <t>00005715</t>
  </si>
  <si>
    <t>00005611</t>
  </si>
  <si>
    <t>00000317</t>
  </si>
  <si>
    <t>00000579</t>
  </si>
  <si>
    <t>00003396</t>
  </si>
  <si>
    <t>00000720</t>
  </si>
  <si>
    <t>00001894</t>
  </si>
  <si>
    <t>00000741</t>
  </si>
  <si>
    <t>00000738</t>
  </si>
  <si>
    <t>00000657</t>
  </si>
  <si>
    <t>00013800</t>
  </si>
  <si>
    <t>00005971</t>
  </si>
  <si>
    <t>00005972</t>
  </si>
  <si>
    <t>00004459</t>
  </si>
  <si>
    <t>00004441</t>
  </si>
  <si>
    <t>00004462</t>
  </si>
  <si>
    <t>00007209</t>
  </si>
  <si>
    <t>00005687</t>
  </si>
  <si>
    <t>00005713</t>
  </si>
  <si>
    <t>00002462</t>
  </si>
  <si>
    <t>00002923</t>
  </si>
  <si>
    <t>00005606</t>
  </si>
  <si>
    <t>00005679</t>
  </si>
  <si>
    <t>00006046</t>
  </si>
  <si>
    <t>00006019</t>
  </si>
  <si>
    <t>00005912</t>
  </si>
  <si>
    <t>00005976</t>
  </si>
  <si>
    <t>00004442</t>
  </si>
  <si>
    <t>00002813</t>
  </si>
  <si>
    <t>00002913</t>
  </si>
  <si>
    <t>00003425</t>
  </si>
  <si>
    <t>00003417</t>
  </si>
  <si>
    <t>00000537</t>
  </si>
  <si>
    <t>00019140</t>
  </si>
  <si>
    <t>00007337</t>
  </si>
  <si>
    <t>00005917</t>
  </si>
  <si>
    <t>00005888</t>
  </si>
  <si>
    <t>00000536</t>
  </si>
  <si>
    <t>00002851</t>
  </si>
  <si>
    <t>P.S. CHAJE</t>
  </si>
  <si>
    <t>00000701</t>
  </si>
  <si>
    <t>00000700</t>
  </si>
  <si>
    <t>00020900</t>
  </si>
  <si>
    <t>SAN MIGUEL DE LA PASCANA</t>
  </si>
  <si>
    <t>00012469</t>
  </si>
  <si>
    <t>00011628</t>
  </si>
  <si>
    <t>00000354</t>
  </si>
  <si>
    <t>00002915</t>
  </si>
  <si>
    <t>00000586</t>
  </si>
  <si>
    <t>00022075</t>
  </si>
  <si>
    <t>00005871</t>
  </si>
  <si>
    <t>00006725</t>
  </si>
  <si>
    <t>00005784</t>
  </si>
  <si>
    <t>00002909</t>
  </si>
  <si>
    <t>00005587</t>
  </si>
  <si>
    <t>00015905</t>
  </si>
  <si>
    <t>00000719</t>
  </si>
  <si>
    <t>00007196</t>
  </si>
  <si>
    <t>00007023</t>
  </si>
  <si>
    <t>00005894</t>
  </si>
  <si>
    <t>00005949</t>
  </si>
  <si>
    <t>00000695</t>
  </si>
  <si>
    <t>00000696</t>
  </si>
  <si>
    <t>00005981</t>
  </si>
  <si>
    <t>00021797</t>
  </si>
  <si>
    <t>00000448</t>
  </si>
  <si>
    <t>00000445</t>
  </si>
  <si>
    <t>00000419</t>
  </si>
  <si>
    <t>00012021</t>
  </si>
  <si>
    <t>00006065</t>
  </si>
  <si>
    <t>00000682</t>
  </si>
  <si>
    <t>00000609</t>
  </si>
  <si>
    <t>00019794</t>
  </si>
  <si>
    <t>00000718</t>
  </si>
  <si>
    <t>00000678</t>
  </si>
  <si>
    <t>00000716</t>
  </si>
  <si>
    <t>00000705</t>
  </si>
  <si>
    <t>00000710</t>
  </si>
  <si>
    <t>00000731</t>
  </si>
  <si>
    <t>00023139</t>
  </si>
  <si>
    <t>00005770</t>
  </si>
  <si>
    <t>00005645</t>
  </si>
  <si>
    <t>00000336</t>
  </si>
  <si>
    <t>00000333</t>
  </si>
  <si>
    <t>00000321</t>
  </si>
  <si>
    <t>00006166</t>
  </si>
  <si>
    <t>00006026</t>
  </si>
  <si>
    <t>00006045</t>
  </si>
  <si>
    <t>00006047</t>
  </si>
  <si>
    <t>00006054</t>
  </si>
  <si>
    <t>00000461</t>
  </si>
  <si>
    <t>00000598</t>
  </si>
  <si>
    <t>00000825</t>
  </si>
  <si>
    <t>00000697</t>
  </si>
  <si>
    <t>00007738</t>
  </si>
  <si>
    <t>00005954</t>
  </si>
  <si>
    <t>00005966</t>
  </si>
  <si>
    <t>00006169</t>
  </si>
  <si>
    <t>00006058</t>
  </si>
  <si>
    <t>00000326</t>
  </si>
  <si>
    <t>00000327</t>
  </si>
  <si>
    <t>00006030</t>
  </si>
  <si>
    <t>00000724</t>
  </si>
  <si>
    <t>00003397</t>
  </si>
  <si>
    <t>00005968</t>
  </si>
  <si>
    <t>00000699</t>
  </si>
  <si>
    <t>00005596</t>
  </si>
  <si>
    <t>00005722</t>
  </si>
  <si>
    <t>00005634</t>
  </si>
  <si>
    <t>00005637</t>
  </si>
  <si>
    <t>00005663</t>
  </si>
  <si>
    <t>00005685</t>
  </si>
  <si>
    <t>00006200</t>
  </si>
  <si>
    <t>00003900</t>
  </si>
  <si>
    <t>00005657</t>
  </si>
  <si>
    <t>00006018</t>
  </si>
  <si>
    <t>00005578</t>
  </si>
  <si>
    <t>00005955</t>
  </si>
  <si>
    <t>00005956</t>
  </si>
  <si>
    <t>00006071</t>
  </si>
  <si>
    <t>00006073</t>
  </si>
  <si>
    <t>00005867</t>
  </si>
  <si>
    <t>00005774</t>
  </si>
  <si>
    <t>00000400</t>
  </si>
  <si>
    <t>00003440</t>
  </si>
  <si>
    <t>00003438</t>
  </si>
  <si>
    <t>00002935</t>
  </si>
  <si>
    <t>00010157</t>
  </si>
  <si>
    <t>00006024</t>
  </si>
  <si>
    <t>00006034</t>
  </si>
  <si>
    <t>00003437</t>
  </si>
  <si>
    <t>00000578</t>
  </si>
  <si>
    <t>00023135</t>
  </si>
  <si>
    <t>00001893</t>
  </si>
  <si>
    <t>00001905</t>
  </si>
  <si>
    <t>00000555</t>
  </si>
  <si>
    <t>00000554</t>
  </si>
  <si>
    <t>00000662</t>
  </si>
  <si>
    <t>00000585</t>
  </si>
  <si>
    <t>00023602</t>
  </si>
  <si>
    <t>00005605</t>
  </si>
  <si>
    <t>00002931</t>
  </si>
  <si>
    <t>00002897</t>
  </si>
  <si>
    <t>00011452</t>
  </si>
  <si>
    <t>00000677</t>
  </si>
  <si>
    <t>00006048</t>
  </si>
  <si>
    <t>00006051</t>
  </si>
  <si>
    <t>00000553</t>
  </si>
  <si>
    <t>00004403</t>
  </si>
  <si>
    <t>00007020</t>
  </si>
  <si>
    <t>00004402</t>
  </si>
  <si>
    <t>00007318</t>
  </si>
  <si>
    <t>00004400</t>
  </si>
  <si>
    <t>00004396</t>
  </si>
  <si>
    <t>00004371</t>
  </si>
  <si>
    <t>00005757</t>
  </si>
  <si>
    <t>00005709</t>
  </si>
  <si>
    <t>00004380</t>
  </si>
  <si>
    <t>00004393</t>
  </si>
  <si>
    <t>00005938</t>
  </si>
  <si>
    <t>00006061</t>
  </si>
  <si>
    <t>00005890</t>
  </si>
  <si>
    <t>00007185</t>
  </si>
  <si>
    <t>00006879</t>
  </si>
  <si>
    <t>00000496</t>
  </si>
  <si>
    <t>00000466</t>
  </si>
  <si>
    <t>00000513</t>
  </si>
  <si>
    <t>00018190</t>
  </si>
  <si>
    <t>00000683</t>
  </si>
  <si>
    <t>00000733</t>
  </si>
  <si>
    <t>00007641</t>
  </si>
  <si>
    <t>00005872</t>
  </si>
  <si>
    <t>00005873</t>
  </si>
  <si>
    <t>00000539</t>
  </si>
  <si>
    <t>00002812</t>
  </si>
  <si>
    <t>P.S. SOQUEZANE</t>
  </si>
  <si>
    <t>00000389</t>
  </si>
  <si>
    <t>00006036</t>
  </si>
  <si>
    <t>00003886</t>
  </si>
  <si>
    <t>00005918</t>
  </si>
  <si>
    <t>00005940</t>
  </si>
  <si>
    <t>00005599</t>
  </si>
  <si>
    <t>00002850</t>
  </si>
  <si>
    <t>P.S. UMALZO</t>
  </si>
  <si>
    <t>00007021</t>
  </si>
  <si>
    <t>00004426</t>
  </si>
  <si>
    <t>00000577</t>
  </si>
  <si>
    <t>00023136</t>
  </si>
  <si>
    <t>00005922</t>
  </si>
  <si>
    <t>00005979</t>
  </si>
  <si>
    <t>00007127</t>
  </si>
  <si>
    <t>00006167</t>
  </si>
  <si>
    <t>00000681</t>
  </si>
  <si>
    <t>00000612</t>
  </si>
  <si>
    <t>00000706</t>
  </si>
  <si>
    <t>00010995</t>
  </si>
  <si>
    <t>00010502</t>
  </si>
  <si>
    <t>00000471</t>
  </si>
  <si>
    <t>00000517</t>
  </si>
  <si>
    <t>00000573</t>
  </si>
  <si>
    <t>00005701</t>
  </si>
  <si>
    <t>00001899</t>
  </si>
  <si>
    <t>00006044</t>
  </si>
  <si>
    <t>00000740</t>
  </si>
  <si>
    <t>00000743</t>
  </si>
  <si>
    <t>00004461</t>
  </si>
  <si>
    <t>00007195</t>
  </si>
  <si>
    <t>00023138</t>
  </si>
  <si>
    <t>00005767</t>
  </si>
  <si>
    <t>00005708</t>
  </si>
  <si>
    <t>00005704</t>
  </si>
  <si>
    <t>00006059</t>
  </si>
  <si>
    <t>00005985</t>
  </si>
  <si>
    <t>00006037</t>
  </si>
  <si>
    <t>00000642</t>
  </si>
  <si>
    <t>00000526</t>
  </si>
  <si>
    <t>00002911</t>
  </si>
  <si>
    <t>00005889</t>
  </si>
  <si>
    <t>00000475</t>
  </si>
  <si>
    <t>00002863</t>
  </si>
  <si>
    <t>00000576</t>
  </si>
  <si>
    <t>00001242</t>
  </si>
  <si>
    <t>00001434</t>
  </si>
  <si>
    <t>00001431</t>
  </si>
  <si>
    <t>00006891</t>
  </si>
  <si>
    <t>00001436</t>
  </si>
  <si>
    <t>00001428</t>
  </si>
  <si>
    <t>00001415</t>
  </si>
  <si>
    <t>00001416</t>
  </si>
  <si>
    <t>00001440</t>
  </si>
  <si>
    <t>00001409</t>
  </si>
  <si>
    <t>00001388</t>
  </si>
  <si>
    <t>00001380</t>
  </si>
  <si>
    <t>00001389</t>
  </si>
  <si>
    <t>00001453</t>
  </si>
  <si>
    <t>00001447</t>
  </si>
  <si>
    <t>00001466</t>
  </si>
  <si>
    <t>00001463</t>
  </si>
  <si>
    <t>00001462</t>
  </si>
  <si>
    <t>00007685</t>
  </si>
  <si>
    <t>00005699</t>
  </si>
  <si>
    <t>00005659</t>
  </si>
  <si>
    <t>00002891</t>
  </si>
  <si>
    <t>00000559</t>
  </si>
  <si>
    <t>00007648</t>
  </si>
  <si>
    <t>00002854</t>
  </si>
  <si>
    <t>00000512</t>
  </si>
  <si>
    <t>00000624</t>
  </si>
  <si>
    <t>00000623</t>
  </si>
  <si>
    <t>00000610</t>
  </si>
  <si>
    <t>00000527</t>
  </si>
  <si>
    <t>00000736</t>
  </si>
  <si>
    <t>00006616</t>
  </si>
  <si>
    <t>00005724</t>
  </si>
  <si>
    <t>00005725</t>
  </si>
  <si>
    <t>00000395</t>
  </si>
  <si>
    <t>00006038</t>
  </si>
  <si>
    <t>00006042</t>
  </si>
  <si>
    <t>00006014</t>
  </si>
  <si>
    <t>00005937</t>
  </si>
  <si>
    <t>00000721</t>
  </si>
  <si>
    <t>00005608</t>
  </si>
  <si>
    <t>00016912</t>
  </si>
  <si>
    <t>00000437</t>
  </si>
  <si>
    <t>00000434</t>
  </si>
  <si>
    <t>00000438</t>
  </si>
  <si>
    <t>00006052</t>
  </si>
  <si>
    <t>00006043</t>
  </si>
  <si>
    <t>00004399</t>
  </si>
  <si>
    <t>00004377</t>
  </si>
  <si>
    <t>00005712</t>
  </si>
  <si>
    <t>00005711</t>
  </si>
  <si>
    <t>00005875</t>
  </si>
  <si>
    <t>00000397</t>
  </si>
  <si>
    <t>00004102</t>
  </si>
  <si>
    <t>00000314</t>
  </si>
  <si>
    <t>00001460</t>
  </si>
  <si>
    <t>00001465</t>
  </si>
  <si>
    <t>00001469</t>
  </si>
  <si>
    <t>00001470</t>
  </si>
  <si>
    <t>00001456</t>
  </si>
  <si>
    <t>00001458</t>
  </si>
  <si>
    <t>00005674</t>
  </si>
  <si>
    <t>00021802</t>
  </si>
  <si>
    <t>00000709</t>
  </si>
  <si>
    <t>00000729</t>
  </si>
  <si>
    <t>00000676</t>
  </si>
  <si>
    <t>00000730</t>
  </si>
  <si>
    <t>00000734</t>
  </si>
  <si>
    <t>00000717</t>
  </si>
  <si>
    <t>00001539</t>
  </si>
  <si>
    <t>00000433</t>
  </si>
  <si>
    <t>00002846</t>
  </si>
  <si>
    <t>P.S. QUINISTAQUILLAS</t>
  </si>
  <si>
    <t>00004465</t>
  </si>
  <si>
    <t>00000548</t>
  </si>
  <si>
    <t>00006735</t>
  </si>
  <si>
    <t>00002310</t>
  </si>
  <si>
    <t>00013819</t>
  </si>
  <si>
    <t>00000439</t>
  </si>
  <si>
    <t>00000421</t>
  </si>
  <si>
    <t>00000742</t>
  </si>
  <si>
    <t>00000534</t>
  </si>
  <si>
    <t>00000411</t>
  </si>
  <si>
    <t>00002843</t>
  </si>
  <si>
    <t>C.S. PUQUINA</t>
  </si>
  <si>
    <t>00000556</t>
  </si>
  <si>
    <t>00003447</t>
  </si>
  <si>
    <t>00012668</t>
  </si>
  <si>
    <t>00006824</t>
  </si>
  <si>
    <t>00005898</t>
  </si>
  <si>
    <t>00005603</t>
  </si>
  <si>
    <t>00000381</t>
  </si>
  <si>
    <t>00000693</t>
  </si>
  <si>
    <t>00004456</t>
  </si>
  <si>
    <t>00004458</t>
  </si>
  <si>
    <t>00004457</t>
  </si>
  <si>
    <t>00007183</t>
  </si>
  <si>
    <t>00005353</t>
  </si>
  <si>
    <t>00000485</t>
  </si>
  <si>
    <t>00017678</t>
  </si>
  <si>
    <t>00007186</t>
  </si>
  <si>
    <t>00006876</t>
  </si>
  <si>
    <t>00000494</t>
  </si>
  <si>
    <t>00000489</t>
  </si>
  <si>
    <t>00000487</t>
  </si>
  <si>
    <t>00000615</t>
  </si>
  <si>
    <t>00000661</t>
  </si>
  <si>
    <t>00004464</t>
  </si>
  <si>
    <t>00007757</t>
  </si>
  <si>
    <t>00006068</t>
  </si>
  <si>
    <t>00006077</t>
  </si>
  <si>
    <t>00002811</t>
  </si>
  <si>
    <t>P.S. SACUAYA</t>
  </si>
  <si>
    <t>00000328</t>
  </si>
  <si>
    <t>00000335</t>
  </si>
  <si>
    <t>00000331</t>
  </si>
  <si>
    <t>00021450</t>
  </si>
  <si>
    <t>00000443</t>
  </si>
  <si>
    <t>00000444</t>
  </si>
  <si>
    <t>00005690</t>
  </si>
  <si>
    <t>00005703</t>
  </si>
  <si>
    <t>00005696</t>
  </si>
  <si>
    <t>00005705</t>
  </si>
  <si>
    <t>00005714</t>
  </si>
  <si>
    <t>00005631</t>
  </si>
  <si>
    <t>00005632</t>
  </si>
  <si>
    <t>00005633</t>
  </si>
  <si>
    <t>00005635</t>
  </si>
  <si>
    <t>00005700</t>
  </si>
  <si>
    <t>00005636</t>
  </si>
  <si>
    <t>00002860</t>
  </si>
  <si>
    <t>P.S. ANASCAPA</t>
  </si>
  <si>
    <t>00004501</t>
  </si>
  <si>
    <t>00003721</t>
  </si>
  <si>
    <t>00001056</t>
  </si>
  <si>
    <t>00002845</t>
  </si>
  <si>
    <t>P.S. SANTA ROSA</t>
  </si>
  <si>
    <t>00006556</t>
  </si>
  <si>
    <t>00002950</t>
  </si>
  <si>
    <t>00002069</t>
  </si>
  <si>
    <t>00002826</t>
  </si>
  <si>
    <t>P.S. 28 DE JULIO</t>
  </si>
  <si>
    <t>00000872</t>
  </si>
  <si>
    <t>00002379</t>
  </si>
  <si>
    <t>00006249</t>
  </si>
  <si>
    <t>00002367</t>
  </si>
  <si>
    <t>00006230</t>
  </si>
  <si>
    <t>00000379</t>
  </si>
  <si>
    <t>00004417</t>
  </si>
  <si>
    <t>00004394</t>
  </si>
  <si>
    <t>00003794</t>
  </si>
  <si>
    <t>00002967</t>
  </si>
  <si>
    <t>00003235</t>
  </si>
  <si>
    <t>00007141</t>
  </si>
  <si>
    <t>00003057</t>
  </si>
  <si>
    <t>00004796</t>
  </si>
  <si>
    <t>00003085</t>
  </si>
  <si>
    <t>00000911</t>
  </si>
  <si>
    <t>00002819</t>
  </si>
  <si>
    <t>C.S. ALTO ILO</t>
  </si>
  <si>
    <t>00003580</t>
  </si>
  <si>
    <t>00004481</t>
  </si>
  <si>
    <t>00002619</t>
  </si>
  <si>
    <t>00007217</t>
  </si>
  <si>
    <t>00000463</t>
  </si>
  <si>
    <t>00003185</t>
  </si>
  <si>
    <t>00003203</t>
  </si>
  <si>
    <t>00000013</t>
  </si>
  <si>
    <t>00000009</t>
  </si>
  <si>
    <t>00000147</t>
  </si>
  <si>
    <t>00005692</t>
  </si>
  <si>
    <t>00001878</t>
  </si>
  <si>
    <t>00002370</t>
  </si>
  <si>
    <t>080504</t>
  </si>
  <si>
    <t>00002392</t>
  </si>
  <si>
    <t>080605</t>
  </si>
  <si>
    <t>00006035</t>
  </si>
  <si>
    <t>00006013</t>
  </si>
  <si>
    <t>00003925</t>
  </si>
  <si>
    <t>00004453</t>
  </si>
  <si>
    <t>00002540</t>
  </si>
  <si>
    <t>081301</t>
  </si>
  <si>
    <t>00004276</t>
  </si>
  <si>
    <t>00005003</t>
  </si>
  <si>
    <t>00006637</t>
  </si>
  <si>
    <t>00005351</t>
  </si>
  <si>
    <t>00018791</t>
  </si>
  <si>
    <t>00003046</t>
  </si>
  <si>
    <t>00009680</t>
  </si>
  <si>
    <t>00010111</t>
  </si>
  <si>
    <t>00003320</t>
  </si>
  <si>
    <t>00006138</t>
  </si>
  <si>
    <t>00004762</t>
  </si>
  <si>
    <t>00005313</t>
  </si>
  <si>
    <t>00000690</t>
  </si>
  <si>
    <t>00011166</t>
  </si>
  <si>
    <t>00005515</t>
  </si>
  <si>
    <t>00002919</t>
  </si>
  <si>
    <t>00005602</t>
  </si>
  <si>
    <t>00004519</t>
  </si>
  <si>
    <t>00004687</t>
  </si>
  <si>
    <t>00002602</t>
  </si>
  <si>
    <t>00001868</t>
  </si>
  <si>
    <t>00006251</t>
  </si>
  <si>
    <t>P.S. LA PERLA</t>
  </si>
  <si>
    <t>00002134</t>
  </si>
  <si>
    <t>00002007</t>
  </si>
  <si>
    <t>00006886</t>
  </si>
  <si>
    <t>00006245</t>
  </si>
  <si>
    <t>P.S. BOCANEGRA</t>
  </si>
  <si>
    <t>00003432</t>
  </si>
  <si>
    <t>00003719</t>
  </si>
  <si>
    <t>00004527</t>
  </si>
  <si>
    <t>00006130</t>
  </si>
  <si>
    <t>00012165</t>
  </si>
  <si>
    <t>00003774</t>
  </si>
  <si>
    <t>00001928</t>
  </si>
  <si>
    <t>00007385</t>
  </si>
  <si>
    <t>00009723</t>
  </si>
  <si>
    <t>00002969</t>
  </si>
  <si>
    <t>00006759</t>
  </si>
  <si>
    <t>00007442</t>
  </si>
  <si>
    <t>00000101</t>
  </si>
  <si>
    <t>00011458</t>
  </si>
  <si>
    <t>00003637</t>
  </si>
  <si>
    <t>00005973</t>
  </si>
  <si>
    <t>00000226</t>
  </si>
  <si>
    <t>00007102</t>
  </si>
  <si>
    <t>00011481</t>
  </si>
  <si>
    <t>00003155</t>
  </si>
  <si>
    <t>00004580</t>
  </si>
  <si>
    <t>00013848</t>
  </si>
  <si>
    <t>00000907</t>
  </si>
  <si>
    <t>00003881</t>
  </si>
  <si>
    <t>00001877</t>
  </si>
  <si>
    <t>00001880</t>
  </si>
  <si>
    <t>00001885</t>
  </si>
  <si>
    <t>00000589</t>
  </si>
  <si>
    <t>00004361</t>
  </si>
  <si>
    <t>00004357</t>
  </si>
  <si>
    <t>00002874</t>
  </si>
  <si>
    <t>00006435</t>
  </si>
  <si>
    <t>00006343</t>
  </si>
  <si>
    <t>00006532</t>
  </si>
  <si>
    <t>00003332</t>
  </si>
  <si>
    <t>00006092</t>
  </si>
  <si>
    <t>00004175</t>
  </si>
  <si>
    <t>00001043</t>
  </si>
  <si>
    <t>00001037</t>
  </si>
  <si>
    <t>00004725</t>
  </si>
  <si>
    <t>00004815</t>
  </si>
  <si>
    <t>00001314</t>
  </si>
  <si>
    <t>00001745</t>
  </si>
  <si>
    <t>00005123</t>
  </si>
  <si>
    <t>00005655</t>
  </si>
  <si>
    <t>00003007</t>
  </si>
  <si>
    <t>00001174</t>
  </si>
  <si>
    <t>00003023</t>
  </si>
  <si>
    <t>00002655</t>
  </si>
  <si>
    <t>00000243</t>
  </si>
  <si>
    <t>00002004</t>
  </si>
  <si>
    <t>00002054</t>
  </si>
  <si>
    <t>00004363</t>
  </si>
  <si>
    <t>00004362</t>
  </si>
  <si>
    <t>00004352</t>
  </si>
  <si>
    <t>00004351</t>
  </si>
  <si>
    <t>00004364</t>
  </si>
  <si>
    <t>00001251</t>
  </si>
  <si>
    <t>00001236</t>
  </si>
  <si>
    <t>00001247</t>
  </si>
  <si>
    <t>00001274</t>
  </si>
  <si>
    <t>00001259</t>
  </si>
  <si>
    <t>00001264</t>
  </si>
  <si>
    <t>00001267</t>
  </si>
  <si>
    <t>00001328</t>
  </si>
  <si>
    <t>00001322</t>
  </si>
  <si>
    <t>00001333</t>
  </si>
  <si>
    <t>00001294</t>
  </si>
  <si>
    <t>00007722</t>
  </si>
  <si>
    <t>00001306</t>
  </si>
  <si>
    <t>00001288</t>
  </si>
  <si>
    <t>00001282</t>
  </si>
  <si>
    <t>00001280</t>
  </si>
  <si>
    <t>00001290</t>
  </si>
  <si>
    <t>00001334</t>
  </si>
  <si>
    <t>00001354</t>
  </si>
  <si>
    <t>00001356</t>
  </si>
  <si>
    <t>00001365</t>
  </si>
  <si>
    <t>00001359</t>
  </si>
  <si>
    <t>00001358</t>
  </si>
  <si>
    <t>00007723</t>
  </si>
  <si>
    <t>00001346</t>
  </si>
  <si>
    <t>00001352</t>
  </si>
  <si>
    <t>00001349</t>
  </si>
  <si>
    <t>00001368</t>
  </si>
  <si>
    <t>00003738</t>
  </si>
  <si>
    <t>00004817</t>
  </si>
  <si>
    <t>00003570</t>
  </si>
  <si>
    <t>00007419</t>
  </si>
  <si>
    <t>00002558</t>
  </si>
  <si>
    <t>00003227</t>
  </si>
  <si>
    <t>00005177</t>
  </si>
  <si>
    <t>00000126</t>
  </si>
  <si>
    <t>00000012</t>
  </si>
  <si>
    <t>00006826</t>
  </si>
  <si>
    <t>00000164</t>
  </si>
  <si>
    <t>00003855</t>
  </si>
  <si>
    <t>00001065</t>
  </si>
  <si>
    <t>00007149</t>
  </si>
  <si>
    <t>00004264</t>
  </si>
  <si>
    <t>00004774</t>
  </si>
  <si>
    <t>00000779</t>
  </si>
  <si>
    <t>00003691</t>
  </si>
  <si>
    <t>00003137</t>
  </si>
  <si>
    <t>00007333</t>
  </si>
  <si>
    <t>00000530</t>
  </si>
  <si>
    <t>00004341</t>
  </si>
  <si>
    <t>00004856</t>
  </si>
  <si>
    <t>00001303</t>
  </si>
  <si>
    <t>00001302</t>
  </si>
  <si>
    <t>00001408</t>
  </si>
  <si>
    <t>00001395</t>
  </si>
  <si>
    <t>00001396</t>
  </si>
  <si>
    <t>00001393</t>
  </si>
  <si>
    <t>00001404</t>
  </si>
  <si>
    <t>00014382</t>
  </si>
  <si>
    <t>00001406</t>
  </si>
  <si>
    <t>00001441</t>
  </si>
  <si>
    <t>00001407</t>
  </si>
  <si>
    <t>00001385</t>
  </si>
  <si>
    <t>00001398</t>
  </si>
  <si>
    <t>00001400</t>
  </si>
  <si>
    <t>00001401</t>
  </si>
  <si>
    <t>00001403</t>
  </si>
  <si>
    <t>00001391</t>
  </si>
  <si>
    <t>00001390</t>
  </si>
  <si>
    <t>00001392</t>
  </si>
  <si>
    <t>00001383</t>
  </si>
  <si>
    <t>00001429</t>
  </si>
  <si>
    <t>00001432</t>
  </si>
  <si>
    <t>00001418</t>
  </si>
  <si>
    <t>00001422</t>
  </si>
  <si>
    <t>00001419</t>
  </si>
  <si>
    <t>00001423</t>
  </si>
  <si>
    <t>00001424</t>
  </si>
  <si>
    <t>00001433</t>
  </si>
  <si>
    <t>00001425</t>
  </si>
  <si>
    <t>00000248</t>
  </si>
  <si>
    <t>00000746</t>
  </si>
  <si>
    <t>00003383</t>
  </si>
  <si>
    <t>00004779</t>
  </si>
  <si>
    <t>00004246</t>
  </si>
  <si>
    <t>060806</t>
  </si>
  <si>
    <t>00004563</t>
  </si>
  <si>
    <t>00001341</t>
  </si>
  <si>
    <t>00018006</t>
  </si>
  <si>
    <t>00004886</t>
  </si>
  <si>
    <t>00002233</t>
  </si>
  <si>
    <t>00007140</t>
  </si>
  <si>
    <t>00000370</t>
  </si>
  <si>
    <t>00004726</t>
  </si>
  <si>
    <t>00003141</t>
  </si>
  <si>
    <t>00004505</t>
  </si>
  <si>
    <t>00004340</t>
  </si>
  <si>
    <t>00003756</t>
  </si>
  <si>
    <t>00002988</t>
  </si>
  <si>
    <t>00003183</t>
  </si>
  <si>
    <t>00005428</t>
  </si>
  <si>
    <t>00006549</t>
  </si>
  <si>
    <t>00003022</t>
  </si>
  <si>
    <t>00002066</t>
  </si>
  <si>
    <t>00005904</t>
  </si>
  <si>
    <t>00004799</t>
  </si>
  <si>
    <t>00001866</t>
  </si>
  <si>
    <t>00010936</t>
  </si>
  <si>
    <t>00001237</t>
  </si>
  <si>
    <t>00001279</t>
  </si>
  <si>
    <t>00001263</t>
  </si>
  <si>
    <t>00000299</t>
  </si>
  <si>
    <t>00005458</t>
  </si>
  <si>
    <t>00000209</t>
  </si>
  <si>
    <t>00003047</t>
  </si>
  <si>
    <t>00000159</t>
  </si>
  <si>
    <t>00000927</t>
  </si>
  <si>
    <t>00000664</t>
  </si>
  <si>
    <t>00000560</t>
  </si>
  <si>
    <t>00011368</t>
  </si>
  <si>
    <t>00004832</t>
  </si>
  <si>
    <t>00003623</t>
  </si>
  <si>
    <t>00000004</t>
  </si>
  <si>
    <t>00002564</t>
  </si>
  <si>
    <t>00017084</t>
  </si>
  <si>
    <t>00007251</t>
  </si>
  <si>
    <t>00018739</t>
  </si>
  <si>
    <t>00016827</t>
  </si>
  <si>
    <t>00003708</t>
  </si>
  <si>
    <t>00001293</t>
  </si>
  <si>
    <t>00001297</t>
  </si>
  <si>
    <t>00001312</t>
  </si>
  <si>
    <t>00001296</t>
  </si>
  <si>
    <t>00001262</t>
  </si>
  <si>
    <t>00001286</t>
  </si>
  <si>
    <t>00001335</t>
  </si>
  <si>
    <t>00001271</t>
  </si>
  <si>
    <t>00001272</t>
  </si>
  <si>
    <t>00001281</t>
  </si>
  <si>
    <t>00001366</t>
  </si>
  <si>
    <t>00001345</t>
  </si>
  <si>
    <t>00001353</t>
  </si>
  <si>
    <t>00001361</t>
  </si>
  <si>
    <t>00001363</t>
  </si>
  <si>
    <t>00001357</t>
  </si>
  <si>
    <t>00001369</t>
  </si>
  <si>
    <t>00001374</t>
  </si>
  <si>
    <t>00001338</t>
  </si>
  <si>
    <t>00001377</t>
  </si>
  <si>
    <t>00001379</t>
  </si>
  <si>
    <t>00001351</t>
  </si>
  <si>
    <t>00001371</t>
  </si>
  <si>
    <t>00001370</t>
  </si>
  <si>
    <t>00001367</t>
  </si>
  <si>
    <t>00001373</t>
  </si>
  <si>
    <t>00001376</t>
  </si>
  <si>
    <t>00001372</t>
  </si>
  <si>
    <t>00001375</t>
  </si>
  <si>
    <t>00001387</t>
  </si>
  <si>
    <t>00000363</t>
  </si>
  <si>
    <t>00015169</t>
  </si>
  <si>
    <t>00004284</t>
  </si>
  <si>
    <t>00004241</t>
  </si>
  <si>
    <t>00002837</t>
  </si>
  <si>
    <t>00004881</t>
  </si>
  <si>
    <t>010118</t>
  </si>
  <si>
    <t>00001612</t>
  </si>
  <si>
    <t>00004606</t>
  </si>
  <si>
    <t>00007041</t>
  </si>
  <si>
    <t>00023034</t>
  </si>
  <si>
    <t>00003390</t>
  </si>
  <si>
    <t>00001300</t>
  </si>
  <si>
    <t>00001426</t>
  </si>
  <si>
    <t>00001255</t>
  </si>
  <si>
    <t>00001256</t>
  </si>
  <si>
    <t>00001430</t>
  </si>
  <si>
    <t>00001325</t>
  </si>
  <si>
    <t>00001243</t>
  </si>
  <si>
    <t>00003939</t>
  </si>
  <si>
    <t>00000149</t>
  </si>
  <si>
    <t>00006104</t>
  </si>
  <si>
    <t>00006141</t>
  </si>
  <si>
    <t>00001071</t>
  </si>
  <si>
    <t>00009502</t>
  </si>
  <si>
    <t>00004470</t>
  </si>
  <si>
    <t>00001547</t>
  </si>
  <si>
    <t>00005785</t>
  </si>
  <si>
    <t>00001526</t>
  </si>
  <si>
    <t>00004401</t>
  </si>
  <si>
    <t>00003082</t>
  </si>
  <si>
    <t>00001624</t>
  </si>
  <si>
    <t>00004965</t>
  </si>
  <si>
    <t>00006908</t>
  </si>
  <si>
    <t>00003768</t>
  </si>
  <si>
    <t>00002855</t>
  </si>
  <si>
    <t>P.S. HUATAGUA</t>
  </si>
  <si>
    <t>00003210</t>
  </si>
  <si>
    <t>00003239</t>
  </si>
  <si>
    <t>00006016</t>
  </si>
  <si>
    <t>00004325</t>
  </si>
  <si>
    <t>00004274</t>
  </si>
  <si>
    <t>00006221</t>
  </si>
  <si>
    <t>00004567</t>
  </si>
  <si>
    <t>00007701</t>
  </si>
  <si>
    <t>00003847</t>
  </si>
  <si>
    <t>00003803</t>
  </si>
  <si>
    <t>00003846</t>
  </si>
  <si>
    <t>00003741</t>
  </si>
  <si>
    <t>00001570</t>
  </si>
  <si>
    <t>00001529</t>
  </si>
  <si>
    <t>00000086</t>
  </si>
  <si>
    <t>00004688</t>
  </si>
  <si>
    <t>00000129</t>
  </si>
  <si>
    <t>00005498</t>
  </si>
  <si>
    <t>00006078</t>
  </si>
  <si>
    <t>00005680</t>
  </si>
  <si>
    <t>00006636</t>
  </si>
  <si>
    <t>00006455</t>
  </si>
  <si>
    <t>00017455</t>
  </si>
  <si>
    <t>00003202</t>
  </si>
  <si>
    <t>00004147</t>
  </si>
  <si>
    <t>00002588</t>
  </si>
  <si>
    <t>00003250</t>
  </si>
  <si>
    <t>00010726</t>
  </si>
  <si>
    <t>00000146</t>
  </si>
  <si>
    <t>00000114</t>
  </si>
  <si>
    <t>00002350</t>
  </si>
  <si>
    <t>00002351</t>
  </si>
  <si>
    <t>00004224</t>
  </si>
  <si>
    <t>00003662</t>
  </si>
  <si>
    <t>00000153</t>
  </si>
  <si>
    <t>00003280</t>
  </si>
  <si>
    <t>00003567</t>
  </si>
  <si>
    <t>00002652</t>
  </si>
  <si>
    <t>00000219</t>
  </si>
  <si>
    <t>00006695</t>
  </si>
  <si>
    <t>00002590</t>
  </si>
  <si>
    <t>00006776</t>
  </si>
  <si>
    <t>P.S. PACHAS</t>
  </si>
  <si>
    <t>00002901</t>
  </si>
  <si>
    <t>00006280</t>
  </si>
  <si>
    <t>00005122</t>
  </si>
  <si>
    <t>00000402</t>
  </si>
  <si>
    <t>00007246</t>
  </si>
  <si>
    <t>00011169</t>
  </si>
  <si>
    <t>00000550</t>
  </si>
  <si>
    <t>00000692</t>
  </si>
  <si>
    <t>00000528</t>
  </si>
  <si>
    <t>00003386</t>
  </si>
  <si>
    <t>00002295</t>
  </si>
  <si>
    <t>00003664</t>
  </si>
  <si>
    <t>00010366</t>
  </si>
  <si>
    <t>00004866</t>
  </si>
  <si>
    <t>00005782</t>
  </si>
  <si>
    <t>00002907</t>
  </si>
  <si>
    <t>00007386</t>
  </si>
  <si>
    <t>00002675</t>
  </si>
  <si>
    <t>00005543</t>
  </si>
  <si>
    <t>00003139</t>
  </si>
  <si>
    <t>00002824</t>
  </si>
  <si>
    <t>C.S. SAN FRANCISCO</t>
  </si>
  <si>
    <t>00004349</t>
  </si>
  <si>
    <t>00001027</t>
  </si>
  <si>
    <t>00003429</t>
  </si>
  <si>
    <t>00003473</t>
  </si>
  <si>
    <t>00013851</t>
  </si>
  <si>
    <t>00004678</t>
  </si>
  <si>
    <t>00010997</t>
  </si>
  <si>
    <t>00018297</t>
  </si>
  <si>
    <t>00012943</t>
  </si>
  <si>
    <t>00002206</t>
  </si>
  <si>
    <t>00006039</t>
  </si>
  <si>
    <t>00015311</t>
  </si>
  <si>
    <t>00006677</t>
  </si>
  <si>
    <t>00005068</t>
  </si>
  <si>
    <t>00000273</t>
  </si>
  <si>
    <t>00000298</t>
  </si>
  <si>
    <t>00023635</t>
  </si>
  <si>
    <t>00004968</t>
  </si>
  <si>
    <t>00004904</t>
  </si>
  <si>
    <t>00006446</t>
  </si>
  <si>
    <t>00001210</t>
  </si>
  <si>
    <t>00005623</t>
  </si>
  <si>
    <t>00003542</t>
  </si>
  <si>
    <t>00005039</t>
  </si>
  <si>
    <t>00000782</t>
  </si>
  <si>
    <t>00006262</t>
  </si>
  <si>
    <t>P.S. HIJOS DEL ALMIRANTE GRAU</t>
  </si>
  <si>
    <t>00000183</t>
  </si>
  <si>
    <t>00007344</t>
  </si>
  <si>
    <t>00000205</t>
  </si>
  <si>
    <t>00006720</t>
  </si>
  <si>
    <t>00004963</t>
  </si>
  <si>
    <t>00004589</t>
  </si>
  <si>
    <t>00000111</t>
  </si>
  <si>
    <t>00000107</t>
  </si>
  <si>
    <t>00001891</t>
  </si>
  <si>
    <t>C.S. PAPAYAL</t>
  </si>
  <si>
    <t>00005763</t>
  </si>
  <si>
    <t>00004619</t>
  </si>
  <si>
    <t>00000600</t>
  </si>
  <si>
    <t>00003477</t>
  </si>
  <si>
    <t>00007047</t>
  </si>
  <si>
    <t>00004665</t>
  </si>
  <si>
    <t>00006890</t>
  </si>
  <si>
    <t>00002651</t>
  </si>
  <si>
    <t>00004765</t>
  </si>
  <si>
    <t>00007274</t>
  </si>
  <si>
    <t>00007089</t>
  </si>
  <si>
    <t>00002840</t>
  </si>
  <si>
    <t>P.S. YALAQUE</t>
  </si>
  <si>
    <t>00005338</t>
  </si>
  <si>
    <t>00005262</t>
  </si>
  <si>
    <t>00005233</t>
  </si>
  <si>
    <t>00005228</t>
  </si>
  <si>
    <t>00002574</t>
  </si>
  <si>
    <t>00004760</t>
  </si>
  <si>
    <t>00004691</t>
  </si>
  <si>
    <t>00003512</t>
  </si>
  <si>
    <t>00001729</t>
  </si>
  <si>
    <t>00005091</t>
  </si>
  <si>
    <t>00001179</t>
  </si>
  <si>
    <t>00006944</t>
  </si>
  <si>
    <t>00004860</t>
  </si>
  <si>
    <t>00004554</t>
  </si>
  <si>
    <t>00004110</t>
  </si>
  <si>
    <t>00006937</t>
  </si>
  <si>
    <t>00004723</t>
  </si>
  <si>
    <t>00006606</t>
  </si>
  <si>
    <t>00002241</t>
  </si>
  <si>
    <t>00000427</t>
  </si>
  <si>
    <t>00007113</t>
  </si>
  <si>
    <t>00003789</t>
  </si>
  <si>
    <t>00021349</t>
  </si>
  <si>
    <t>00021348</t>
  </si>
  <si>
    <t>00001546</t>
  </si>
  <si>
    <t>00004979</t>
  </si>
  <si>
    <t>00021934</t>
  </si>
  <si>
    <t>00000072</t>
  </si>
  <si>
    <t>00003080</t>
  </si>
  <si>
    <t>00002147</t>
  </si>
  <si>
    <t>00005621</t>
  </si>
  <si>
    <t>00001676</t>
  </si>
  <si>
    <t>00006197</t>
  </si>
  <si>
    <t>00005693</t>
  </si>
  <si>
    <t>LLIPA</t>
  </si>
  <si>
    <t>00004859</t>
  </si>
  <si>
    <t>00004908</t>
  </si>
  <si>
    <t>00017936</t>
  </si>
  <si>
    <t>00003281</t>
  </si>
  <si>
    <t>00004835</t>
  </si>
  <si>
    <t>00000373</t>
  </si>
  <si>
    <t>00003318</t>
  </si>
  <si>
    <t>00002162</t>
  </si>
  <si>
    <t>00002822</t>
  </si>
  <si>
    <t>P.S. 18 DE MAYO</t>
  </si>
  <si>
    <t>00000128</t>
  </si>
  <si>
    <t>00002045</t>
  </si>
  <si>
    <t>00004391</t>
  </si>
  <si>
    <t>00005208</t>
  </si>
  <si>
    <t>00004994</t>
  </si>
  <si>
    <t>00000413</t>
  </si>
  <si>
    <t>00006168</t>
  </si>
  <si>
    <t>00004735</t>
  </si>
  <si>
    <t>00004583</t>
  </si>
  <si>
    <t>00005810</t>
  </si>
  <si>
    <t>00001116</t>
  </si>
  <si>
    <t>00003962</t>
  </si>
  <si>
    <t>00003266</t>
  </si>
  <si>
    <t>00000257</t>
  </si>
  <si>
    <t>00007030</t>
  </si>
  <si>
    <t>00005694</t>
  </si>
  <si>
    <t>00005798</t>
  </si>
  <si>
    <t>00004484</t>
  </si>
  <si>
    <t>00000195</t>
  </si>
  <si>
    <t>00004948</t>
  </si>
  <si>
    <t>00003758</t>
  </si>
  <si>
    <t>00002569</t>
  </si>
  <si>
    <t>00005447</t>
  </si>
  <si>
    <t>00005525</t>
  </si>
  <si>
    <t>00004177</t>
  </si>
  <si>
    <t>00002730</t>
  </si>
  <si>
    <t>00003914</t>
  </si>
  <si>
    <t>00003650</t>
  </si>
  <si>
    <t>00003666</t>
  </si>
  <si>
    <t>00004644</t>
  </si>
  <si>
    <t>00006832</t>
  </si>
  <si>
    <t>00002614</t>
  </si>
  <si>
    <t>00002889</t>
  </si>
  <si>
    <t>00006577</t>
  </si>
  <si>
    <t>00006814</t>
  </si>
  <si>
    <t>00010880</t>
  </si>
  <si>
    <t>00002838</t>
  </si>
  <si>
    <t>P.S. AMATA</t>
  </si>
  <si>
    <t>00004913</t>
  </si>
  <si>
    <t>00008940</t>
  </si>
  <si>
    <t>00006731</t>
  </si>
  <si>
    <t>00000994</t>
  </si>
  <si>
    <t>00006171</t>
  </si>
  <si>
    <t>00001875</t>
  </si>
  <si>
    <t>00001904</t>
  </si>
  <si>
    <t>00004444</t>
  </si>
  <si>
    <t>00006235</t>
  </si>
  <si>
    <t>00002389</t>
  </si>
  <si>
    <t>080604</t>
  </si>
  <si>
    <t>00001292</t>
  </si>
  <si>
    <t>00006223</t>
  </si>
  <si>
    <t>00005486</t>
  </si>
  <si>
    <t>00005268</t>
  </si>
  <si>
    <t>00006226</t>
  </si>
  <si>
    <t>00006220</t>
  </si>
  <si>
    <t>00006231</t>
  </si>
  <si>
    <t>00001876</t>
  </si>
  <si>
    <t>00004656</t>
  </si>
  <si>
    <t>00006233</t>
  </si>
  <si>
    <t>00002393</t>
  </si>
  <si>
    <t>00004047</t>
  </si>
  <si>
    <t>00005555</t>
  </si>
  <si>
    <t>00004576</t>
  </si>
  <si>
    <t>00003665</t>
  </si>
  <si>
    <t>00001445</t>
  </si>
  <si>
    <t>00006358</t>
  </si>
  <si>
    <t>00003276</t>
  </si>
  <si>
    <t>00006040</t>
  </si>
  <si>
    <t>00004929</t>
  </si>
  <si>
    <t>00009667</t>
  </si>
  <si>
    <t>00003689</t>
  </si>
  <si>
    <t>00002555</t>
  </si>
  <si>
    <t>00002596</t>
  </si>
  <si>
    <t>00003286</t>
  </si>
  <si>
    <t>00002936</t>
  </si>
  <si>
    <t>00001973</t>
  </si>
  <si>
    <t>00000020</t>
  </si>
  <si>
    <t>00003535</t>
  </si>
  <si>
    <t>00007027</t>
  </si>
  <si>
    <t>00006085</t>
  </si>
  <si>
    <t>00007118</t>
  </si>
  <si>
    <t>00001287</t>
  </si>
  <si>
    <t>00003168</t>
  </si>
  <si>
    <t>00003740</t>
  </si>
  <si>
    <t>00001822</t>
  </si>
  <si>
    <t>00005250</t>
  </si>
  <si>
    <t>00005248</t>
  </si>
  <si>
    <t>00000097</t>
  </si>
  <si>
    <t>00004801</t>
  </si>
  <si>
    <t>00002191</t>
  </si>
  <si>
    <t>00005402</t>
  </si>
  <si>
    <t>00000652</t>
  </si>
  <si>
    <t>00006341</t>
  </si>
  <si>
    <t>00004026</t>
  </si>
  <si>
    <t>00003931</t>
  </si>
  <si>
    <t>00005915</t>
  </si>
  <si>
    <t>00004008</t>
  </si>
  <si>
    <t>00004013</t>
  </si>
  <si>
    <t>00004069</t>
  </si>
  <si>
    <t>00006902</t>
  </si>
  <si>
    <t>00011211</t>
  </si>
  <si>
    <t>00004044</t>
  </si>
  <si>
    <t>00004039</t>
  </si>
  <si>
    <t>00004081</t>
  </si>
  <si>
    <t>00004053</t>
  </si>
  <si>
    <t>00003918</t>
  </si>
  <si>
    <t>00003921</t>
  </si>
  <si>
    <t>00007082</t>
  </si>
  <si>
    <t>00001411</t>
  </si>
  <si>
    <t>00004076</t>
  </si>
  <si>
    <t>00007373</t>
  </si>
  <si>
    <t>00003957</t>
  </si>
  <si>
    <t>00006458</t>
  </si>
  <si>
    <t>00003983</t>
  </si>
  <si>
    <t>00000670</t>
  </si>
  <si>
    <t>00023740</t>
  </si>
  <si>
    <t>00004082</t>
  </si>
  <si>
    <t>00004087</t>
  </si>
  <si>
    <t>00007455</t>
  </si>
  <si>
    <t>00011431</t>
  </si>
  <si>
    <t>00011454</t>
  </si>
  <si>
    <t>00005542</t>
  </si>
  <si>
    <t>00004450</t>
  </si>
  <si>
    <t>00003892</t>
  </si>
  <si>
    <t>00003923</t>
  </si>
  <si>
    <t>00002115</t>
  </si>
  <si>
    <t>00006712</t>
  </si>
  <si>
    <t>00004035</t>
  </si>
  <si>
    <t>00003992</t>
  </si>
  <si>
    <t>00004057</t>
  </si>
  <si>
    <t>00007706</t>
  </si>
  <si>
    <t>00009545</t>
  </si>
  <si>
    <t>00007155</t>
  </si>
  <si>
    <t>00004003</t>
  </si>
  <si>
    <t>00004089</t>
  </si>
  <si>
    <t>00005762</t>
  </si>
  <si>
    <t>00005793</t>
  </si>
  <si>
    <t>00022037</t>
  </si>
  <si>
    <t>00003452</t>
  </si>
  <si>
    <t>00004030</t>
  </si>
  <si>
    <t>00013662</t>
  </si>
  <si>
    <t>00006124</t>
  </si>
  <si>
    <t>00000390</t>
  </si>
  <si>
    <t>00000745</t>
  </si>
  <si>
    <t>00004042</t>
  </si>
  <si>
    <t>00000538</t>
  </si>
  <si>
    <t>00005916</t>
  </si>
  <si>
    <t>00000628</t>
  </si>
  <si>
    <t>00000672</t>
  </si>
  <si>
    <t>00000627</t>
  </si>
  <si>
    <t>00007236</t>
  </si>
  <si>
    <t>00003446</t>
  </si>
  <si>
    <t>00019790</t>
  </si>
  <si>
    <t>00000666</t>
  </si>
  <si>
    <t>00005857</t>
  </si>
  <si>
    <t>00007744</t>
  </si>
  <si>
    <t>00003898</t>
  </si>
  <si>
    <t>00004072</t>
  </si>
  <si>
    <t>00007396</t>
  </si>
  <si>
    <t>00004051</t>
  </si>
  <si>
    <t>00003947</t>
  </si>
  <si>
    <t>00003920</t>
  </si>
  <si>
    <t>00000384</t>
  </si>
  <si>
    <t>00011891</t>
  </si>
  <si>
    <t>00004162</t>
  </si>
  <si>
    <t>00016896</t>
  </si>
  <si>
    <t>00002869</t>
  </si>
  <si>
    <t>00002930</t>
  </si>
  <si>
    <t>00002894</t>
  </si>
  <si>
    <t>00004055</t>
  </si>
  <si>
    <t>00002875</t>
  </si>
  <si>
    <t>00002876</t>
  </si>
  <si>
    <t>00002885</t>
  </si>
  <si>
    <t>00002898</t>
  </si>
  <si>
    <t>00002928</t>
  </si>
  <si>
    <t>00005914</t>
  </si>
  <si>
    <t>00006804</t>
  </si>
  <si>
    <t>00004460</t>
  </si>
  <si>
    <t>00004446</t>
  </si>
  <si>
    <t>00004045</t>
  </si>
  <si>
    <t>00005418</t>
  </si>
  <si>
    <t>00000544</t>
  </si>
  <si>
    <t>00005756</t>
  </si>
  <si>
    <t>00006476</t>
  </si>
  <si>
    <t>00003492</t>
  </si>
  <si>
    <t>00017023</t>
  </si>
  <si>
    <t>00000725</t>
  </si>
  <si>
    <t>00004004</t>
  </si>
  <si>
    <t>00003979</t>
  </si>
  <si>
    <t>00004090</t>
  </si>
  <si>
    <t>00007450</t>
  </si>
  <si>
    <t>00003930</t>
  </si>
  <si>
    <t>00006930</t>
  </si>
  <si>
    <t>00005944</t>
  </si>
  <si>
    <t>00004071</t>
  </si>
  <si>
    <t>00007387</t>
  </si>
  <si>
    <t>00004129</t>
  </si>
  <si>
    <t>00011201</t>
  </si>
  <si>
    <t>00005853</t>
  </si>
  <si>
    <t>00006474</t>
  </si>
  <si>
    <t>00005909</t>
  </si>
  <si>
    <t>00012120</t>
  </si>
  <si>
    <t>00000791</t>
  </si>
  <si>
    <t>00006457</t>
  </si>
  <si>
    <t>00004009</t>
  </si>
  <si>
    <t>00003370</t>
  </si>
  <si>
    <t>00004011</t>
  </si>
  <si>
    <t>00004096</t>
  </si>
  <si>
    <t>00011234</t>
  </si>
  <si>
    <t>00000643</t>
  </si>
  <si>
    <t>00000625</t>
  </si>
  <si>
    <t>00023141</t>
  </si>
  <si>
    <t>00000626</t>
  </si>
  <si>
    <t>00000668</t>
  </si>
  <si>
    <t>00004025</t>
  </si>
  <si>
    <t>00003981</t>
  </si>
  <si>
    <t>00006628</t>
  </si>
  <si>
    <t>00003974</t>
  </si>
  <si>
    <t>00003937</t>
  </si>
  <si>
    <t>00023488</t>
  </si>
  <si>
    <t>00003940</t>
  </si>
  <si>
    <t>00002844</t>
  </si>
  <si>
    <t>P.S. CHILATA</t>
  </si>
  <si>
    <t>00002862</t>
  </si>
  <si>
    <t>00000737</t>
  </si>
  <si>
    <t>00000679</t>
  </si>
  <si>
    <t>00004452</t>
  </si>
  <si>
    <t>00000380</t>
  </si>
  <si>
    <t>00009690</t>
  </si>
  <si>
    <t>00004108</t>
  </si>
  <si>
    <t>00003952</t>
  </si>
  <si>
    <t>00009707</t>
  </si>
  <si>
    <t>00005765</t>
  </si>
  <si>
    <t>00002873</t>
  </si>
  <si>
    <t>00004463</t>
  </si>
  <si>
    <t>00004443</t>
  </si>
  <si>
    <t>00004448</t>
  </si>
  <si>
    <t>00017875</t>
  </si>
  <si>
    <t>00003451</t>
  </si>
  <si>
    <t>00000644</t>
  </si>
  <si>
    <t>00000739</t>
  </si>
  <si>
    <t>00000727</t>
  </si>
  <si>
    <t>00005736</t>
  </si>
  <si>
    <t>00004027</t>
  </si>
  <si>
    <t>00003858</t>
  </si>
  <si>
    <t>00004001</t>
  </si>
  <si>
    <t>00000382</t>
  </si>
  <si>
    <t>00004018</t>
  </si>
  <si>
    <t>00006337</t>
  </si>
  <si>
    <t>00000680</t>
  </si>
  <si>
    <t>00006738</t>
  </si>
  <si>
    <t>00003990</t>
  </si>
  <si>
    <t>00004016</t>
  </si>
  <si>
    <t>00004061</t>
  </si>
  <si>
    <t>00004052</t>
  </si>
  <si>
    <t>00007342</t>
  </si>
  <si>
    <t>00007295</t>
  </si>
  <si>
    <t>00003922</t>
  </si>
  <si>
    <t>00007707</t>
  </si>
  <si>
    <t>00003932</t>
  </si>
  <si>
    <t>00011185</t>
  </si>
  <si>
    <t>00003975</t>
  </si>
  <si>
    <t>00006180</t>
  </si>
  <si>
    <t>00005978</t>
  </si>
  <si>
    <t>00004095</t>
  </si>
  <si>
    <t>00000856</t>
  </si>
  <si>
    <t>00005879</t>
  </si>
  <si>
    <t>00004075</t>
  </si>
  <si>
    <t>00004408</t>
  </si>
  <si>
    <t>00001143</t>
  </si>
  <si>
    <t>00011231</t>
  </si>
  <si>
    <t>00003491</t>
  </si>
  <si>
    <t>00003489</t>
  </si>
  <si>
    <t>00003486</t>
  </si>
  <si>
    <t>00005965</t>
  </si>
  <si>
    <t>00007293</t>
  </si>
  <si>
    <t>00007312</t>
  </si>
  <si>
    <t>00011229</t>
  </si>
  <si>
    <t>00009709</t>
  </si>
  <si>
    <t>00005969</t>
  </si>
  <si>
    <t>00003993</t>
  </si>
  <si>
    <t>00003948</t>
  </si>
  <si>
    <t>00004104</t>
  </si>
  <si>
    <t>00003445</t>
  </si>
  <si>
    <t>00005772</t>
  </si>
  <si>
    <t>00004078</t>
  </si>
  <si>
    <t>00004368</t>
  </si>
  <si>
    <t>00004367</t>
  </si>
  <si>
    <t>00016016</t>
  </si>
  <si>
    <t>00005928</t>
  </si>
  <si>
    <t>00003928</t>
  </si>
  <si>
    <t>00004358</t>
  </si>
  <si>
    <t>00005738</t>
  </si>
  <si>
    <t>00009499</t>
  </si>
  <si>
    <t>00004050</t>
  </si>
  <si>
    <t>00004056</t>
  </si>
  <si>
    <t>00007292</t>
  </si>
  <si>
    <t>00003941</t>
  </si>
  <si>
    <t>00009697</t>
  </si>
  <si>
    <t>00003938</t>
  </si>
  <si>
    <t>00007708</t>
  </si>
  <si>
    <t>00003977</t>
  </si>
  <si>
    <t>00003945</t>
  </si>
  <si>
    <t>00003942</t>
  </si>
  <si>
    <t>00002098</t>
  </si>
  <si>
    <t>P.S. LAGRIMAS DE CURUMUY</t>
  </si>
  <si>
    <t>00009504</t>
  </si>
  <si>
    <t>00000862</t>
  </si>
  <si>
    <t>00000570</t>
  </si>
  <si>
    <t>00011225</t>
  </si>
  <si>
    <t>00005923</t>
  </si>
  <si>
    <t>00005868</t>
  </si>
  <si>
    <t>00023146</t>
  </si>
  <si>
    <t>00021104</t>
  </si>
  <si>
    <t>00005885</t>
  </si>
  <si>
    <t>00006062</t>
  </si>
  <si>
    <t>00004063</t>
  </si>
  <si>
    <t>00006997</t>
  </si>
  <si>
    <t>00004455</t>
  </si>
  <si>
    <t>00004445</t>
  </si>
  <si>
    <t>00005759</t>
  </si>
  <si>
    <t>00023747</t>
  </si>
  <si>
    <t>00004028</t>
  </si>
  <si>
    <t>00004029</t>
  </si>
  <si>
    <t>00004005</t>
  </si>
  <si>
    <t>00004021</t>
  </si>
  <si>
    <t>00003986</t>
  </si>
  <si>
    <t>00004032</t>
  </si>
  <si>
    <t>00012083</t>
  </si>
  <si>
    <t>00004070</t>
  </si>
  <si>
    <t>00004046</t>
  </si>
  <si>
    <t>00004059</t>
  </si>
  <si>
    <t>00004093</t>
  </si>
  <si>
    <t>00003944</t>
  </si>
  <si>
    <t>00003949</t>
  </si>
  <si>
    <t>00004339</t>
  </si>
  <si>
    <t>00006466</t>
  </si>
  <si>
    <t>00003997</t>
  </si>
  <si>
    <t>00004062</t>
  </si>
  <si>
    <t>00003934</t>
  </si>
  <si>
    <t>00003936</t>
  </si>
  <si>
    <t>00003951</t>
  </si>
  <si>
    <t>00006914</t>
  </si>
  <si>
    <t>00003960</t>
  </si>
  <si>
    <t>00007705</t>
  </si>
  <si>
    <t>00006630</t>
  </si>
  <si>
    <t>00004091</t>
  </si>
  <si>
    <t>00003953</t>
  </si>
  <si>
    <t>00000877</t>
  </si>
  <si>
    <t>00005732</t>
  </si>
  <si>
    <t>00003450</t>
  </si>
  <si>
    <t>00004125</t>
  </si>
  <si>
    <t>00009501</t>
  </si>
  <si>
    <t>00003927</t>
  </si>
  <si>
    <t>00003961</t>
  </si>
  <si>
    <t>00006823</t>
  </si>
  <si>
    <t>00003954</t>
  </si>
  <si>
    <t>00005415</t>
  </si>
  <si>
    <t>00003924</t>
  </si>
  <si>
    <t>00006361</t>
  </si>
  <si>
    <t>00005758</t>
  </si>
  <si>
    <t>00004111</t>
  </si>
  <si>
    <t>00009698</t>
  </si>
  <si>
    <t>00003972</t>
  </si>
  <si>
    <t>00007317</t>
  </si>
  <si>
    <t>00004449</t>
  </si>
  <si>
    <t>00007022</t>
  </si>
  <si>
    <t>00006389</t>
  </si>
  <si>
    <t>00005148</t>
  </si>
  <si>
    <t>00006419</t>
  </si>
  <si>
    <t>00006362</t>
  </si>
  <si>
    <t>00006538</t>
  </si>
  <si>
    <t>00009654</t>
  </si>
  <si>
    <t>00006374</t>
  </si>
  <si>
    <t>00006277</t>
  </si>
  <si>
    <t>00006416</t>
  </si>
  <si>
    <t>00000631</t>
  </si>
  <si>
    <t>00006589</t>
  </si>
  <si>
    <t>00004212</t>
  </si>
  <si>
    <t>00006300</t>
  </si>
  <si>
    <t>00018379</t>
  </si>
  <si>
    <t>00003795</t>
  </si>
  <si>
    <t>00006370</t>
  </si>
  <si>
    <t>00003382</t>
  </si>
  <si>
    <t>00003461</t>
  </si>
  <si>
    <t>00003458</t>
  </si>
  <si>
    <t>00000602</t>
  </si>
  <si>
    <t>00000671</t>
  </si>
  <si>
    <t>00017073</t>
  </si>
  <si>
    <t>00006595</t>
  </si>
  <si>
    <t>00007741</t>
  </si>
  <si>
    <t>00003377</t>
  </si>
  <si>
    <t>00006527</t>
  </si>
  <si>
    <t>00006528</t>
  </si>
  <si>
    <t>00006478</t>
  </si>
  <si>
    <t>00003404</t>
  </si>
  <si>
    <t>00007703</t>
  </si>
  <si>
    <t>00002701</t>
  </si>
  <si>
    <t>00006437</t>
  </si>
  <si>
    <t>00006601</t>
  </si>
  <si>
    <t>00000974</t>
  </si>
  <si>
    <t>00006519</t>
  </si>
  <si>
    <t>00002707</t>
  </si>
  <si>
    <t>00003468</t>
  </si>
  <si>
    <t>00001106</t>
  </si>
  <si>
    <t>00000604</t>
  </si>
  <si>
    <t>00005771</t>
  </si>
  <si>
    <t>00002900</t>
  </si>
  <si>
    <t>00000841</t>
  </si>
  <si>
    <t>00006270</t>
  </si>
  <si>
    <t>00006624</t>
  </si>
  <si>
    <t>00006184</t>
  </si>
  <si>
    <t>00006409</t>
  </si>
  <si>
    <t>00003636</t>
  </si>
  <si>
    <t>00006335</t>
  </si>
  <si>
    <t>00006356</t>
  </si>
  <si>
    <t>00006432</t>
  </si>
  <si>
    <t>00006407</t>
  </si>
  <si>
    <t>00006350</t>
  </si>
  <si>
    <t>00006492</t>
  </si>
  <si>
    <t>00006109</t>
  </si>
  <si>
    <t>00000412</t>
  </si>
  <si>
    <t>00006423</t>
  </si>
  <si>
    <t>00000845</t>
  </si>
  <si>
    <t>00006363</t>
  </si>
  <si>
    <t>00006373</t>
  </si>
  <si>
    <t>00006390</t>
  </si>
  <si>
    <t>00006626</t>
  </si>
  <si>
    <t>00006586</t>
  </si>
  <si>
    <t>00003465</t>
  </si>
  <si>
    <t>00002917</t>
  </si>
  <si>
    <t>00003422</t>
  </si>
  <si>
    <t>00021227</t>
  </si>
  <si>
    <t>00006603</t>
  </si>
  <si>
    <t>00006292</t>
  </si>
  <si>
    <t>00007297</t>
  </si>
  <si>
    <t>00000828</t>
  </si>
  <si>
    <t>00006366</t>
  </si>
  <si>
    <t>00002933</t>
  </si>
  <si>
    <t>00006395</t>
  </si>
  <si>
    <t>00002700</t>
  </si>
  <si>
    <t>00006278</t>
  </si>
  <si>
    <t>00006348</t>
  </si>
  <si>
    <t>00006516</t>
  </si>
  <si>
    <t>00002848</t>
  </si>
  <si>
    <t>C.S. ICHUÑA</t>
  </si>
  <si>
    <t>00006326</t>
  </si>
  <si>
    <t>00000540</t>
  </si>
  <si>
    <t>00006590</t>
  </si>
  <si>
    <t>00024065</t>
  </si>
  <si>
    <t>00006541</t>
  </si>
  <si>
    <t>00021228</t>
  </si>
  <si>
    <t>00006473</t>
  </si>
  <si>
    <t>00000973</t>
  </si>
  <si>
    <t>00002834</t>
  </si>
  <si>
    <t>C.S. TORATA</t>
  </si>
  <si>
    <t>00003407</t>
  </si>
  <si>
    <t>00003372</t>
  </si>
  <si>
    <t>00006401</t>
  </si>
  <si>
    <t>00006623</t>
  </si>
  <si>
    <t>00009045</t>
  </si>
  <si>
    <t>00006523</t>
  </si>
  <si>
    <t>00005464</t>
  </si>
  <si>
    <t>00006281</t>
  </si>
  <si>
    <t>00006297</t>
  </si>
  <si>
    <t>00006533</t>
  </si>
  <si>
    <t>00000938</t>
  </si>
  <si>
    <t>00000976</t>
  </si>
  <si>
    <t>00000849</t>
  </si>
  <si>
    <t>00002746</t>
  </si>
  <si>
    <t>00006582</t>
  </si>
  <si>
    <t>00006420</t>
  </si>
  <si>
    <t>00006293</t>
  </si>
  <si>
    <t>00000944</t>
  </si>
  <si>
    <t>00006417</t>
  </si>
  <si>
    <t>00006604</t>
  </si>
  <si>
    <t>00021224</t>
  </si>
  <si>
    <t>00015152</t>
  </si>
  <si>
    <t>00006593</t>
  </si>
  <si>
    <t>00006355</t>
  </si>
  <si>
    <t>00000977</t>
  </si>
  <si>
    <t>00006303</t>
  </si>
  <si>
    <t>00003826</t>
  </si>
  <si>
    <t>00023926</t>
  </si>
  <si>
    <t>00000933</t>
  </si>
  <si>
    <t>00000479</t>
  </si>
  <si>
    <t>00006622</t>
  </si>
  <si>
    <t>00006305</t>
  </si>
  <si>
    <t>00003364</t>
  </si>
  <si>
    <t>00006290</t>
  </si>
  <si>
    <t>00000950</t>
  </si>
  <si>
    <t>00000802</t>
  </si>
  <si>
    <t>C.S. JESUS</t>
  </si>
  <si>
    <t>00006625</t>
  </si>
  <si>
    <t>00021225</t>
  </si>
  <si>
    <t>00006520</t>
  </si>
  <si>
    <t>00000941</t>
  </si>
  <si>
    <t>00010328</t>
  </si>
  <si>
    <t>00000846</t>
  </si>
  <si>
    <t>00005764</t>
  </si>
  <si>
    <t>00006584</t>
  </si>
  <si>
    <t>00006386</t>
  </si>
  <si>
    <t>00006511</t>
  </si>
  <si>
    <t>00000723</t>
  </si>
  <si>
    <t>00006317</t>
  </si>
  <si>
    <t>00005753</t>
  </si>
  <si>
    <t>00006539</t>
  </si>
  <si>
    <t>00006537</t>
  </si>
  <si>
    <t>00006357</t>
  </si>
  <si>
    <t>00006393</t>
  </si>
  <si>
    <t>00006334</t>
  </si>
  <si>
    <t>00006333</t>
  </si>
  <si>
    <t>00002280</t>
  </si>
  <si>
    <t>00006465</t>
  </si>
  <si>
    <t>00006485</t>
  </si>
  <si>
    <t>00006529</t>
  </si>
  <si>
    <t>00006545</t>
  </si>
  <si>
    <t>00006405</t>
  </si>
  <si>
    <t>00000757</t>
  </si>
  <si>
    <t>00006467</t>
  </si>
  <si>
    <t>00006546</t>
  </si>
  <si>
    <t>00004196</t>
  </si>
  <si>
    <t>00004200</t>
  </si>
  <si>
    <t>00006600</t>
  </si>
  <si>
    <t>00006345</t>
  </si>
  <si>
    <t>00006347</t>
  </si>
  <si>
    <t>00005830</t>
  </si>
  <si>
    <t>00005827</t>
  </si>
  <si>
    <t>00021226</t>
  </si>
  <si>
    <t>00005321</t>
  </si>
  <si>
    <t>00006504</t>
  </si>
  <si>
    <t>00007162</t>
  </si>
  <si>
    <t>00004199</t>
  </si>
  <si>
    <t>00003361</t>
  </si>
  <si>
    <t>00000665</t>
  </si>
  <si>
    <t>00006380</t>
  </si>
  <si>
    <t>00006585</t>
  </si>
  <si>
    <t>00006602</t>
  </si>
  <si>
    <t>00005787</t>
  </si>
  <si>
    <t>00011491</t>
  </si>
  <si>
    <t>00006371</t>
  </si>
  <si>
    <t>00005432</t>
  </si>
  <si>
    <t>00017706</t>
  </si>
  <si>
    <t>00006596</t>
  </si>
  <si>
    <t>00006346</t>
  </si>
  <si>
    <t>00006505</t>
  </si>
  <si>
    <t>00010110</t>
  </si>
  <si>
    <t>00006403</t>
  </si>
  <si>
    <t>00002934</t>
  </si>
  <si>
    <t>00006810</t>
  </si>
  <si>
    <t>00006321</t>
  </si>
  <si>
    <t>00002722</t>
  </si>
  <si>
    <t>00006525</t>
  </si>
  <si>
    <t>00007036</t>
  </si>
  <si>
    <t>00000978</t>
  </si>
  <si>
    <t>00005359</t>
  </si>
  <si>
    <t>00006675</t>
  </si>
  <si>
    <t>00002702</t>
  </si>
  <si>
    <t>00000552</t>
  </si>
  <si>
    <t>00006301</t>
  </si>
  <si>
    <t>00019650</t>
  </si>
  <si>
    <t>00000807</t>
  </si>
  <si>
    <t>00006388</t>
  </si>
  <si>
    <t>00006422</t>
  </si>
  <si>
    <t>00006400</t>
  </si>
  <si>
    <t>00006394</t>
  </si>
  <si>
    <t>00000864</t>
  </si>
  <si>
    <t>00000852</t>
  </si>
  <si>
    <t>00017799</t>
  </si>
  <si>
    <t>P.S. DANIEL ALCIDES CARRION</t>
  </si>
  <si>
    <t>00006342</t>
  </si>
  <si>
    <t>00002741</t>
  </si>
  <si>
    <t>00023377</t>
  </si>
  <si>
    <t>080104</t>
  </si>
  <si>
    <t>00005913</t>
  </si>
  <si>
    <t>00000713</t>
  </si>
  <si>
    <t>00005449</t>
  </si>
  <si>
    <t>00005328</t>
  </si>
  <si>
    <t>00000424</t>
  </si>
  <si>
    <t>00006302</t>
  </si>
  <si>
    <t>00006412</t>
  </si>
  <si>
    <t>00002926</t>
  </si>
  <si>
    <t>00006597</t>
  </si>
  <si>
    <t>00003388</t>
  </si>
  <si>
    <t>00002129</t>
  </si>
  <si>
    <t>00006375</t>
  </si>
  <si>
    <t>00006463</t>
  </si>
  <si>
    <t>00010516</t>
  </si>
  <si>
    <t>00006621</t>
  </si>
  <si>
    <t>00005566</t>
  </si>
  <si>
    <t>00006479</t>
  </si>
  <si>
    <t>00006322</t>
  </si>
  <si>
    <t>00002772</t>
  </si>
  <si>
    <t>00006508</t>
  </si>
  <si>
    <t>00006421</t>
  </si>
  <si>
    <t>00006588</t>
  </si>
  <si>
    <t>00002096</t>
  </si>
  <si>
    <t>00002117</t>
  </si>
  <si>
    <t>00006408</t>
  </si>
  <si>
    <t>00003466</t>
  </si>
  <si>
    <t>00006509</t>
  </si>
  <si>
    <t>00006319</t>
  </si>
  <si>
    <t>00002706</t>
  </si>
  <si>
    <t>00000842</t>
  </si>
  <si>
    <t>00005851</t>
  </si>
  <si>
    <t>00018493</t>
  </si>
  <si>
    <t>00006524</t>
  </si>
  <si>
    <t>00005541</t>
  </si>
  <si>
    <t>00006344</t>
  </si>
  <si>
    <t>00006402</t>
  </si>
  <si>
    <t>00003409</t>
  </si>
  <si>
    <t>00006472</t>
  </si>
  <si>
    <t>00002867</t>
  </si>
  <si>
    <t>00006276</t>
  </si>
  <si>
    <t>00000551</t>
  </si>
  <si>
    <t>00000957</t>
  </si>
  <si>
    <t>00000621</t>
  </si>
  <si>
    <t>00007739</t>
  </si>
  <si>
    <t>00002724</t>
  </si>
  <si>
    <t>00000915</t>
  </si>
  <si>
    <t>00006785</t>
  </si>
  <si>
    <t>00006477</t>
  </si>
  <si>
    <t>00005792</t>
  </si>
  <si>
    <t>00008333</t>
  </si>
  <si>
    <t>00006444</t>
  </si>
  <si>
    <t>00002159</t>
  </si>
  <si>
    <t>00006187</t>
  </si>
  <si>
    <t>00002905</t>
  </si>
  <si>
    <t>00000781</t>
  </si>
  <si>
    <t>00005737</t>
  </si>
  <si>
    <t>00005790</t>
  </si>
  <si>
    <t>00005317</t>
  </si>
  <si>
    <t>00006592</t>
  </si>
  <si>
    <t>00002929</t>
  </si>
  <si>
    <t>00000949</t>
  </si>
  <si>
    <t>00000755</t>
  </si>
  <si>
    <t>00005941</t>
  </si>
  <si>
    <t>00000922</t>
  </si>
  <si>
    <t>00003367</t>
  </si>
  <si>
    <t>00006708</t>
  </si>
  <si>
    <t>00006424</t>
  </si>
  <si>
    <t>00006448</t>
  </si>
  <si>
    <t>00005441</t>
  </si>
  <si>
    <t>00000601</t>
  </si>
  <si>
    <t>00000878</t>
  </si>
  <si>
    <t>00000886</t>
  </si>
  <si>
    <t>00018492</t>
  </si>
  <si>
    <t>00002751</t>
  </si>
  <si>
    <t>00006349</t>
  </si>
  <si>
    <t>00001812</t>
  </si>
  <si>
    <t>00001820</t>
  </si>
  <si>
    <t>00004099</t>
  </si>
  <si>
    <t>00001606</t>
  </si>
  <si>
    <t>00001605</t>
  </si>
  <si>
    <t>00001601</t>
  </si>
  <si>
    <t>00002916</t>
  </si>
  <si>
    <t>00006934</t>
  </si>
  <si>
    <t>00001863</t>
  </si>
  <si>
    <t>00002102</t>
  </si>
  <si>
    <t>00016899</t>
  </si>
  <si>
    <t>00002789</t>
  </si>
  <si>
    <t>00001067</t>
  </si>
  <si>
    <t>00000883</t>
  </si>
  <si>
    <t>00001542</t>
  </si>
  <si>
    <t>00001638</t>
  </si>
  <si>
    <t>00001635</t>
  </si>
  <si>
    <t>00001646</t>
  </si>
  <si>
    <t>00001637</t>
  </si>
  <si>
    <t>00001595</t>
  </si>
  <si>
    <t>00001490</t>
  </si>
  <si>
    <t>00001707</t>
  </si>
  <si>
    <t>00000836</t>
  </si>
  <si>
    <t>00001035</t>
  </si>
  <si>
    <t>00006641</t>
  </si>
  <si>
    <t>00001523</t>
  </si>
  <si>
    <t>00001530</t>
  </si>
  <si>
    <t>00000759</t>
  </si>
  <si>
    <t>00005275</t>
  </si>
  <si>
    <t>00002400</t>
  </si>
  <si>
    <t>080701</t>
  </si>
  <si>
    <t>00006975</t>
  </si>
  <si>
    <t>00002306</t>
  </si>
  <si>
    <t>00002303</t>
  </si>
  <si>
    <t>00001747</t>
  </si>
  <si>
    <t>00001801</t>
  </si>
  <si>
    <t>00001732</t>
  </si>
  <si>
    <t>00001734</t>
  </si>
  <si>
    <t>00006801</t>
  </si>
  <si>
    <t>00001013</t>
  </si>
  <si>
    <t>00001834</t>
  </si>
  <si>
    <t>00001645</t>
  </si>
  <si>
    <t>00000735</t>
  </si>
  <si>
    <t>00001060</t>
  </si>
  <si>
    <t>00002357</t>
  </si>
  <si>
    <t>00002355</t>
  </si>
  <si>
    <t>00002359</t>
  </si>
  <si>
    <t>00002903</t>
  </si>
  <si>
    <t>00000914</t>
  </si>
  <si>
    <t>00001495</t>
  </si>
  <si>
    <t>00001494</t>
  </si>
  <si>
    <t>00001492</t>
  </si>
  <si>
    <t>00001528</t>
  </si>
  <si>
    <t>00001518</t>
  </si>
  <si>
    <t>00001536</t>
  </si>
  <si>
    <t>00001537</t>
  </si>
  <si>
    <t>00001859</t>
  </si>
  <si>
    <t>00002130</t>
  </si>
  <si>
    <t>00000691</t>
  </si>
  <si>
    <t>00012468</t>
  </si>
  <si>
    <t>00001611</t>
  </si>
  <si>
    <t>00002160</t>
  </si>
  <si>
    <t>00005270</t>
  </si>
  <si>
    <t>00002152</t>
  </si>
  <si>
    <t>00002155</t>
  </si>
  <si>
    <t>00001773</t>
  </si>
  <si>
    <t>00001800</t>
  </si>
  <si>
    <t>00001692</t>
  </si>
  <si>
    <t>00006981</t>
  </si>
  <si>
    <t>00001720</t>
  </si>
  <si>
    <t>00002418</t>
  </si>
  <si>
    <t>00002413</t>
  </si>
  <si>
    <t>00007715</t>
  </si>
  <si>
    <t>00016881</t>
  </si>
  <si>
    <t>00001660</t>
  </si>
  <si>
    <t>00006640</t>
  </si>
  <si>
    <t>00001749</t>
  </si>
  <si>
    <t>00001760</t>
  </si>
  <si>
    <t>00001477</t>
  </si>
  <si>
    <t>00005323</t>
  </si>
  <si>
    <t>00002120</t>
  </si>
  <si>
    <t>00002896</t>
  </si>
  <si>
    <t>00002288</t>
  </si>
  <si>
    <t>00002286</t>
  </si>
  <si>
    <t>00023760</t>
  </si>
  <si>
    <t>00002251</t>
  </si>
  <si>
    <t>00002333</t>
  </si>
  <si>
    <t>00002778</t>
  </si>
  <si>
    <t>00005320</t>
  </si>
  <si>
    <t>00005329</t>
  </si>
  <si>
    <t>00005331</t>
  </si>
  <si>
    <t>00001668</t>
  </si>
  <si>
    <t>00001674</t>
  </si>
  <si>
    <t>00001696</t>
  </si>
  <si>
    <t>00001688</t>
  </si>
  <si>
    <t>00001836</t>
  </si>
  <si>
    <t>00006775</t>
  </si>
  <si>
    <t>00010761</t>
  </si>
  <si>
    <t>00002325</t>
  </si>
  <si>
    <t>080207</t>
  </si>
  <si>
    <t>00006933</t>
  </si>
  <si>
    <t>00002341</t>
  </si>
  <si>
    <t>080401</t>
  </si>
  <si>
    <t>00002403</t>
  </si>
  <si>
    <t>00002546</t>
  </si>
  <si>
    <t>00002551</t>
  </si>
  <si>
    <t>081307</t>
  </si>
  <si>
    <t>00000493</t>
  </si>
  <si>
    <t>00002315</t>
  </si>
  <si>
    <t>00002356</t>
  </si>
  <si>
    <t>00001825</t>
  </si>
  <si>
    <t>00001505</t>
  </si>
  <si>
    <t>00001532</t>
  </si>
  <si>
    <t>00002460</t>
  </si>
  <si>
    <t>080904</t>
  </si>
  <si>
    <t>00005227</t>
  </si>
  <si>
    <t>00001780</t>
  </si>
  <si>
    <t>00006645</t>
  </si>
  <si>
    <t>00006633</t>
  </si>
  <si>
    <t>00002406</t>
  </si>
  <si>
    <t>00016332</t>
  </si>
  <si>
    <t>00002509</t>
  </si>
  <si>
    <t>081009</t>
  </si>
  <si>
    <t>00001711</t>
  </si>
  <si>
    <t>00001709</t>
  </si>
  <si>
    <t>00001716</t>
  </si>
  <si>
    <t>00001737</t>
  </si>
  <si>
    <t>00001714</t>
  </si>
  <si>
    <t>00001715</t>
  </si>
  <si>
    <t>00001728</t>
  </si>
  <si>
    <t>00001797</t>
  </si>
  <si>
    <t>00006932</t>
  </si>
  <si>
    <t>00002461</t>
  </si>
  <si>
    <t>00002480</t>
  </si>
  <si>
    <t>00005384</t>
  </si>
  <si>
    <t>00002465</t>
  </si>
  <si>
    <t>00005393</t>
  </si>
  <si>
    <t>00005387</t>
  </si>
  <si>
    <t>00005234</t>
  </si>
  <si>
    <t>00007239</t>
  </si>
  <si>
    <t>00002428</t>
  </si>
  <si>
    <t>00003856</t>
  </si>
  <si>
    <t>00003860</t>
  </si>
  <si>
    <t>00005363</t>
  </si>
  <si>
    <t>00001810</t>
  </si>
  <si>
    <t>00001770</t>
  </si>
  <si>
    <t>00001796</t>
  </si>
  <si>
    <t>00001792</t>
  </si>
  <si>
    <t>00001782</t>
  </si>
  <si>
    <t>00001850</t>
  </si>
  <si>
    <t>00001851</t>
  </si>
  <si>
    <t>00001785</t>
  </si>
  <si>
    <t>00001793</t>
  </si>
  <si>
    <t>00001699</t>
  </si>
  <si>
    <t>00001702</t>
  </si>
  <si>
    <t>00001687</t>
  </si>
  <si>
    <t>00001689</t>
  </si>
  <si>
    <t>00001562</t>
  </si>
  <si>
    <t>00008283</t>
  </si>
  <si>
    <t>00002474</t>
  </si>
  <si>
    <t>00002925</t>
  </si>
  <si>
    <t>00000673</t>
  </si>
  <si>
    <t>00000684</t>
  </si>
  <si>
    <t>00013066</t>
  </si>
  <si>
    <t>00013067</t>
  </si>
  <si>
    <t>00015235</t>
  </si>
  <si>
    <t>00001650</t>
  </si>
  <si>
    <t>00005999</t>
  </si>
  <si>
    <t>00001560</t>
  </si>
  <si>
    <t>00001574</t>
  </si>
  <si>
    <t>00001559</t>
  </si>
  <si>
    <t>00001568</t>
  </si>
  <si>
    <t>00001759</t>
  </si>
  <si>
    <t>00002717</t>
  </si>
  <si>
    <t>00018795</t>
  </si>
  <si>
    <t>00005374</t>
  </si>
  <si>
    <t>00005380</t>
  </si>
  <si>
    <t>00017922</t>
  </si>
  <si>
    <t>00005386</t>
  </si>
  <si>
    <t>00008908</t>
  </si>
  <si>
    <t>00002429</t>
  </si>
  <si>
    <t>00005388</t>
  </si>
  <si>
    <t>00002433</t>
  </si>
  <si>
    <t>00002425</t>
  </si>
  <si>
    <t>00007240</t>
  </si>
  <si>
    <t>00013827</t>
  </si>
  <si>
    <t>00002788</t>
  </si>
  <si>
    <t>00005364</t>
  </si>
  <si>
    <t>00005282</t>
  </si>
  <si>
    <t>00002300</t>
  </si>
  <si>
    <t>00002320</t>
  </si>
  <si>
    <t>080204</t>
  </si>
  <si>
    <t>00001735</t>
  </si>
  <si>
    <t>00001733</t>
  </si>
  <si>
    <t>00001713</t>
  </si>
  <si>
    <t>00008914</t>
  </si>
  <si>
    <t>00006982</t>
  </si>
  <si>
    <t>00002382</t>
  </si>
  <si>
    <t>00008915</t>
  </si>
  <si>
    <t>00002396</t>
  </si>
  <si>
    <t>080607</t>
  </si>
  <si>
    <t>00019155</t>
  </si>
  <si>
    <t>00002791</t>
  </si>
  <si>
    <t>00001651</t>
  </si>
  <si>
    <t>00006648</t>
  </si>
  <si>
    <t>00001649</t>
  </si>
  <si>
    <t>00001808</t>
  </si>
  <si>
    <t>00005370</t>
  </si>
  <si>
    <t>00002451</t>
  </si>
  <si>
    <t>00002423</t>
  </si>
  <si>
    <t>00002430</t>
  </si>
  <si>
    <t>00007454</t>
  </si>
  <si>
    <t>00005376</t>
  </si>
  <si>
    <t>00001903</t>
  </si>
  <si>
    <t>00007111</t>
  </si>
  <si>
    <t>00005368</t>
  </si>
  <si>
    <t>00002364</t>
  </si>
  <si>
    <t>00002374</t>
  </si>
  <si>
    <t>080507</t>
  </si>
  <si>
    <t>00002373</t>
  </si>
  <si>
    <t>00002377</t>
  </si>
  <si>
    <t>080508</t>
  </si>
  <si>
    <t>00002385</t>
  </si>
  <si>
    <t>080602</t>
  </si>
  <si>
    <t>00005294</t>
  </si>
  <si>
    <t>00001791</t>
  </si>
  <si>
    <t>00001754</t>
  </si>
  <si>
    <t>00007449</t>
  </si>
  <si>
    <t>00006646</t>
  </si>
  <si>
    <t>00001779</t>
  </si>
  <si>
    <t>00001798</t>
  </si>
  <si>
    <t>00001622</t>
  </si>
  <si>
    <t>00002427</t>
  </si>
  <si>
    <t>00002432</t>
  </si>
  <si>
    <t>00002447</t>
  </si>
  <si>
    <t>00002434</t>
  </si>
  <si>
    <t>00003882</t>
  </si>
  <si>
    <t>00018092</t>
  </si>
  <si>
    <t>00012641</t>
  </si>
  <si>
    <t>00011586</t>
  </si>
  <si>
    <t>00003885</t>
  </si>
  <si>
    <t>00005755</t>
  </si>
  <si>
    <t>00002807</t>
  </si>
  <si>
    <t>00005358</t>
  </si>
  <si>
    <t>00001776</t>
  </si>
  <si>
    <t>00005290</t>
  </si>
  <si>
    <t>00000712</t>
  </si>
  <si>
    <t>00001886</t>
  </si>
  <si>
    <t>00006976</t>
  </si>
  <si>
    <t>00013068</t>
  </si>
  <si>
    <t>00013069</t>
  </si>
  <si>
    <t>00002435</t>
  </si>
  <si>
    <t>00002426</t>
  </si>
  <si>
    <t>00002481</t>
  </si>
  <si>
    <t>00002492</t>
  </si>
  <si>
    <t>00002485</t>
  </si>
  <si>
    <t>00002902</t>
  </si>
  <si>
    <t>00001072</t>
  </si>
  <si>
    <t>00001059</t>
  </si>
  <si>
    <t>00001051</t>
  </si>
  <si>
    <t>00001064</t>
  </si>
  <si>
    <t>00001592</t>
  </si>
  <si>
    <t>00001589</t>
  </si>
  <si>
    <t>00001610</t>
  </si>
  <si>
    <t>00011008</t>
  </si>
  <si>
    <t>00013928</t>
  </si>
  <si>
    <t>00001015</t>
  </si>
  <si>
    <t>00001014</t>
  </si>
  <si>
    <t>00001672</t>
  </si>
  <si>
    <t>00001698</t>
  </si>
  <si>
    <t>00001690</t>
  </si>
  <si>
    <t>00001580</t>
  </si>
  <si>
    <t>00002525</t>
  </si>
  <si>
    <t>081202</t>
  </si>
  <si>
    <t>00002538</t>
  </si>
  <si>
    <t>081212</t>
  </si>
  <si>
    <t>00002463</t>
  </si>
  <si>
    <t>00003863</t>
  </si>
  <si>
    <t>00018807</t>
  </si>
  <si>
    <t>00002363</t>
  </si>
  <si>
    <t>00005377</t>
  </si>
  <si>
    <t>00005356</t>
  </si>
  <si>
    <t>00016919</t>
  </si>
  <si>
    <t>00005952</t>
  </si>
  <si>
    <t>00001483</t>
  </si>
  <si>
    <t>00001497</t>
  </si>
  <si>
    <t>00001503</t>
  </si>
  <si>
    <t>00001521</t>
  </si>
  <si>
    <t>00002226</t>
  </si>
  <si>
    <t>00015276</t>
  </si>
  <si>
    <t>00001023</t>
  </si>
  <si>
    <t>00001016</t>
  </si>
  <si>
    <t>00001017</t>
  </si>
  <si>
    <t>00001019</t>
  </si>
  <si>
    <t>00000619</t>
  </si>
  <si>
    <t>00001033</t>
  </si>
  <si>
    <t>00001767</t>
  </si>
  <si>
    <t>00001807</t>
  </si>
  <si>
    <t>00001579</t>
  </si>
  <si>
    <t>00001588</t>
  </si>
  <si>
    <t>00001590</t>
  </si>
  <si>
    <t>00002114</t>
  </si>
  <si>
    <t>00002877</t>
  </si>
  <si>
    <t>00002735</t>
  </si>
  <si>
    <t>00001496</t>
  </si>
  <si>
    <t>00001531</t>
  </si>
  <si>
    <t>00001486</t>
  </si>
  <si>
    <t>00001491</t>
  </si>
  <si>
    <t>00001541</t>
  </si>
  <si>
    <t>00001500</t>
  </si>
  <si>
    <t>00011002</t>
  </si>
  <si>
    <t>00009838</t>
  </si>
  <si>
    <t>00002151</t>
  </si>
  <si>
    <t>00001653</t>
  </si>
  <si>
    <t>00001695</t>
  </si>
  <si>
    <t>00001681</t>
  </si>
  <si>
    <t>00001684</t>
  </si>
  <si>
    <t>00000900</t>
  </si>
  <si>
    <t>00001511</t>
  </si>
  <si>
    <t>00001510</t>
  </si>
  <si>
    <t>00001513</t>
  </si>
  <si>
    <t>00001515</t>
  </si>
  <si>
    <t>00005367</t>
  </si>
  <si>
    <t>00006746</t>
  </si>
  <si>
    <t>00006747</t>
  </si>
  <si>
    <t>00006983</t>
  </si>
  <si>
    <t>00002381</t>
  </si>
  <si>
    <t>00002399</t>
  </si>
  <si>
    <t>00002872</t>
  </si>
  <si>
    <t>00001831</t>
  </si>
  <si>
    <t>00006642</t>
  </si>
  <si>
    <t>00001835</t>
  </si>
  <si>
    <t>00001838</t>
  </si>
  <si>
    <t>00001509</t>
  </si>
  <si>
    <t>00001599</t>
  </si>
  <si>
    <t>00001607</t>
  </si>
  <si>
    <t>00005271</t>
  </si>
  <si>
    <t>00002087</t>
  </si>
  <si>
    <t>00001061</t>
  </si>
  <si>
    <t>00001829</t>
  </si>
  <si>
    <t>00001069</t>
  </si>
  <si>
    <t>00006972</t>
  </si>
  <si>
    <t>080304</t>
  </si>
  <si>
    <t>00001504</t>
  </si>
  <si>
    <t>00001522</t>
  </si>
  <si>
    <t>00001493</t>
  </si>
  <si>
    <t>00001572</t>
  </si>
  <si>
    <t>00001551</t>
  </si>
  <si>
    <t>00001478</t>
  </si>
  <si>
    <t>00001632</t>
  </si>
  <si>
    <t>00001550</t>
  </si>
  <si>
    <t>00005397</t>
  </si>
  <si>
    <t>00013930</t>
  </si>
  <si>
    <t>00005325</t>
  </si>
  <si>
    <t>00005315</t>
  </si>
  <si>
    <t>00013043</t>
  </si>
  <si>
    <t>00002383</t>
  </si>
  <si>
    <t>00001691</t>
  </si>
  <si>
    <t>00001701</t>
  </si>
  <si>
    <t>00001700</t>
  </si>
  <si>
    <t>00001026</t>
  </si>
  <si>
    <t>00006634</t>
  </si>
  <si>
    <t>00001686</t>
  </si>
  <si>
    <t>00001826</t>
  </si>
  <si>
    <t>00001192</t>
  </si>
  <si>
    <t>00005360</t>
  </si>
  <si>
    <t>00005951</t>
  </si>
  <si>
    <t>00001508</t>
  </si>
  <si>
    <t>00001484</t>
  </si>
  <si>
    <t>00001576</t>
  </si>
  <si>
    <t>00001481</t>
  </si>
  <si>
    <t>00011003</t>
  </si>
  <si>
    <t>00001527</t>
  </si>
  <si>
    <t>00016898</t>
  </si>
  <si>
    <t>00001842</t>
  </si>
  <si>
    <t>00002395</t>
  </si>
  <si>
    <t>080606</t>
  </si>
  <si>
    <t>00002420</t>
  </si>
  <si>
    <t>080808</t>
  </si>
  <si>
    <t>00001563</t>
  </si>
  <si>
    <t>00002299</t>
  </si>
  <si>
    <t>080103</t>
  </si>
  <si>
    <t>00012931</t>
  </si>
  <si>
    <t>00002524</t>
  </si>
  <si>
    <t>00002506</t>
  </si>
  <si>
    <t>081006</t>
  </si>
  <si>
    <t>00002517</t>
  </si>
  <si>
    <t>00001066</t>
  </si>
  <si>
    <t>00001805</t>
  </si>
  <si>
    <t>00001641</t>
  </si>
  <si>
    <t>00001772</t>
  </si>
  <si>
    <t>00001766</t>
  </si>
  <si>
    <t>00001806</t>
  </si>
  <si>
    <t>00001654</t>
  </si>
  <si>
    <t>00001845</t>
  </si>
  <si>
    <t>00002409</t>
  </si>
  <si>
    <t>00001907</t>
  </si>
  <si>
    <t>00002411</t>
  </si>
  <si>
    <t>080802</t>
  </si>
  <si>
    <t>00001898</t>
  </si>
  <si>
    <t>00018241</t>
  </si>
  <si>
    <t>00005369</t>
  </si>
  <si>
    <t>00002372</t>
  </si>
  <si>
    <t>080506</t>
  </si>
  <si>
    <t>00002397</t>
  </si>
  <si>
    <t>080608</t>
  </si>
  <si>
    <t>00009963</t>
  </si>
  <si>
    <t>080702</t>
  </si>
  <si>
    <t>00002401</t>
  </si>
  <si>
    <t>00018274</t>
  </si>
  <si>
    <t>00005357</t>
  </si>
  <si>
    <t>00019199</t>
  </si>
  <si>
    <t>00001852</t>
  </si>
  <si>
    <t>00002125</t>
  </si>
  <si>
    <t>00002131</t>
  </si>
  <si>
    <t>00002124</t>
  </si>
  <si>
    <t>00002119</t>
  </si>
  <si>
    <t>00005371</t>
  </si>
  <si>
    <t>00006674</t>
  </si>
  <si>
    <t>00002375</t>
  </si>
  <si>
    <t>00002376</t>
  </si>
  <si>
    <t>00011624</t>
  </si>
  <si>
    <t>00009731</t>
  </si>
  <si>
    <t>00001644</t>
  </si>
  <si>
    <t>00007700</t>
  </si>
  <si>
    <t>080503</t>
  </si>
  <si>
    <t>00019173</t>
  </si>
  <si>
    <t>00015186</t>
  </si>
  <si>
    <t>00001020</t>
  </si>
  <si>
    <t>00001018</t>
  </si>
  <si>
    <t>00006415</t>
  </si>
  <si>
    <t>00005198</t>
  </si>
  <si>
    <t>00001788</t>
  </si>
  <si>
    <t>00001777</t>
  </si>
  <si>
    <t>00001778</t>
  </si>
  <si>
    <t>00009839</t>
  </si>
  <si>
    <t>00006649</t>
  </si>
  <si>
    <t>00009734</t>
  </si>
  <si>
    <t>00013742</t>
  </si>
  <si>
    <t>00001498</t>
  </si>
  <si>
    <t>00018226</t>
  </si>
  <si>
    <t>00002109</t>
  </si>
  <si>
    <t>00002528</t>
  </si>
  <si>
    <t>00002369</t>
  </si>
  <si>
    <t>00001648</t>
  </si>
  <si>
    <t>00001774</t>
  </si>
  <si>
    <t>00001821</t>
  </si>
  <si>
    <t>00001837</t>
  </si>
  <si>
    <t>00000826</t>
  </si>
  <si>
    <t>00000939</t>
  </si>
  <si>
    <t>00001659</t>
  </si>
  <si>
    <t>00005768</t>
  </si>
  <si>
    <t>00002453</t>
  </si>
  <si>
    <t>00013070</t>
  </si>
  <si>
    <t>00002482</t>
  </si>
  <si>
    <t>00002445</t>
  </si>
  <si>
    <t>00001789</t>
  </si>
  <si>
    <t>00001811</t>
  </si>
  <si>
    <t>00001781</t>
  </si>
  <si>
    <t>00001634</t>
  </si>
  <si>
    <t>00001596</t>
  </si>
  <si>
    <t>00001630</t>
  </si>
  <si>
    <t>00001602</t>
  </si>
  <si>
    <t>00001557</t>
  </si>
  <si>
    <t>00001561</t>
  </si>
  <si>
    <t>00001533</t>
  </si>
  <si>
    <t>00001583</t>
  </si>
  <si>
    <t>00001586</t>
  </si>
  <si>
    <t>00001584</t>
  </si>
  <si>
    <t>00001758</t>
  </si>
  <si>
    <t>00008336</t>
  </si>
  <si>
    <t>00001787</t>
  </si>
  <si>
    <t>00006904</t>
  </si>
  <si>
    <t>00001034</t>
  </si>
  <si>
    <t>00001030</t>
  </si>
  <si>
    <t>00001697</t>
  </si>
  <si>
    <t>00005274</t>
  </si>
  <si>
    <t>00001906</t>
  </si>
  <si>
    <t>00006980</t>
  </si>
  <si>
    <t>00002537</t>
  </si>
  <si>
    <t>081211</t>
  </si>
  <si>
    <t>00002523</t>
  </si>
  <si>
    <t>081201</t>
  </si>
  <si>
    <t>00001010</t>
  </si>
  <si>
    <t>00001824</t>
  </si>
  <si>
    <t>00001627</t>
  </si>
  <si>
    <t>00001501</t>
  </si>
  <si>
    <t>00001626</t>
  </si>
  <si>
    <t>00001628</t>
  </si>
  <si>
    <t>00001593</t>
  </si>
  <si>
    <t>00001604</t>
  </si>
  <si>
    <t>00001617</t>
  </si>
  <si>
    <t>00001631</t>
  </si>
  <si>
    <t>00001525</t>
  </si>
  <si>
    <t>00001524</t>
  </si>
  <si>
    <t>00001480</t>
  </si>
  <si>
    <t>00001487</t>
  </si>
  <si>
    <t>00001489</t>
  </si>
  <si>
    <t>00001474</t>
  </si>
  <si>
    <t>00001507</t>
  </si>
  <si>
    <t>00001499</t>
  </si>
  <si>
    <t>00001519</t>
  </si>
  <si>
    <t>00001517</t>
  </si>
  <si>
    <t>00001548</t>
  </si>
  <si>
    <t>00001558</t>
  </si>
  <si>
    <t>00001552</t>
  </si>
  <si>
    <t>00010165</t>
  </si>
  <si>
    <t>00005893</t>
  </si>
  <si>
    <t>00006155</t>
  </si>
  <si>
    <t>00010990</t>
  </si>
  <si>
    <t>00000765</t>
  </si>
  <si>
    <t>00001869</t>
  </si>
  <si>
    <t>00002338</t>
  </si>
  <si>
    <t>080307</t>
  </si>
  <si>
    <t>00021061</t>
  </si>
  <si>
    <t>00016900</t>
  </si>
  <si>
    <t>00005322</t>
  </si>
  <si>
    <t>00005352</t>
  </si>
  <si>
    <t>00006632</t>
  </si>
  <si>
    <t>00007702</t>
  </si>
  <si>
    <t>00001865</t>
  </si>
  <si>
    <t>00005422</t>
  </si>
  <si>
    <t>00005423</t>
  </si>
  <si>
    <t>00005330</t>
  </si>
  <si>
    <t>00012357</t>
  </si>
  <si>
    <t>00005378</t>
  </si>
  <si>
    <t>00013974</t>
  </si>
  <si>
    <t>00013810</t>
  </si>
  <si>
    <t>00019793</t>
  </si>
  <si>
    <t>00002276</t>
  </si>
  <si>
    <t>00000803</t>
  </si>
  <si>
    <t>00002126</t>
  </si>
  <si>
    <t>00006224</t>
  </si>
  <si>
    <t>00008788</t>
  </si>
  <si>
    <t>00005365</t>
  </si>
  <si>
    <t>00017925</t>
  </si>
  <si>
    <t>00006227</t>
  </si>
  <si>
    <t>P.S. LA PUNTA  ( EX-LUIS VALLEJO SANTONI )</t>
  </si>
  <si>
    <t>00000810</t>
  </si>
  <si>
    <t>00002471</t>
  </si>
  <si>
    <t>00005267</t>
  </si>
  <si>
    <t>00002475</t>
  </si>
  <si>
    <t>00002346</t>
  </si>
  <si>
    <t>00007110</t>
  </si>
  <si>
    <t>081209</t>
  </si>
  <si>
    <t>00002529</t>
  </si>
  <si>
    <t>00002535</t>
  </si>
  <si>
    <t>00002499</t>
  </si>
  <si>
    <t>081001</t>
  </si>
  <si>
    <t>00002145</t>
  </si>
  <si>
    <t>00002128</t>
  </si>
  <si>
    <t>00000667</t>
  </si>
  <si>
    <t>00002779</t>
  </si>
  <si>
    <t>00002380</t>
  </si>
  <si>
    <t>00002371</t>
  </si>
  <si>
    <t>080505</t>
  </si>
  <si>
    <t>00001887</t>
  </si>
  <si>
    <t>00016328</t>
  </si>
  <si>
    <t>00001889</t>
  </si>
  <si>
    <t>00002390</t>
  </si>
  <si>
    <t>00002519</t>
  </si>
  <si>
    <t>00002386</t>
  </si>
  <si>
    <t>00000806</t>
  </si>
  <si>
    <t>00002479</t>
  </si>
  <si>
    <t>00005361</t>
  </si>
  <si>
    <t>00011627</t>
  </si>
  <si>
    <t>00002416</t>
  </si>
  <si>
    <t>080805</t>
  </si>
  <si>
    <t>00001897</t>
  </si>
  <si>
    <t>00002352</t>
  </si>
  <si>
    <t>080406</t>
  </si>
  <si>
    <t>00006970</t>
  </si>
  <si>
    <t>00002313</t>
  </si>
  <si>
    <t>00006973</t>
  </si>
  <si>
    <t>00006971</t>
  </si>
  <si>
    <t>00006977</t>
  </si>
  <si>
    <t>081210</t>
  </si>
  <si>
    <t>00002500</t>
  </si>
  <si>
    <t>081002</t>
  </si>
  <si>
    <t>00006978</t>
  </si>
  <si>
    <t>081004</t>
  </si>
  <si>
    <t>00005362</t>
  </si>
  <si>
    <t>00000776</t>
  </si>
  <si>
    <t>00001708</t>
  </si>
  <si>
    <t>00001710</t>
  </si>
  <si>
    <t>00001717</t>
  </si>
  <si>
    <t>00001718</t>
  </si>
  <si>
    <t>00001738</t>
  </si>
  <si>
    <t>00001736</t>
  </si>
  <si>
    <t>00006888</t>
  </si>
  <si>
    <t>00001871</t>
  </si>
  <si>
    <t>00001856</t>
  </si>
  <si>
    <t>00015520</t>
  </si>
  <si>
    <t>00002502</t>
  </si>
  <si>
    <t>00002503</t>
  </si>
  <si>
    <t>00002504</t>
  </si>
  <si>
    <t>081005</t>
  </si>
  <si>
    <t>00002505</t>
  </si>
  <si>
    <t>00002507</t>
  </si>
  <si>
    <t>081007</t>
  </si>
  <si>
    <t>00016325</t>
  </si>
  <si>
    <t>00016329</t>
  </si>
  <si>
    <t>00016334</t>
  </si>
  <si>
    <t>00013825</t>
  </si>
  <si>
    <t>00013794</t>
  </si>
  <si>
    <t>00002787</t>
  </si>
  <si>
    <t>00002454</t>
  </si>
  <si>
    <t>00005289</t>
  </si>
  <si>
    <t>00000898</t>
  </si>
  <si>
    <t>00018091</t>
  </si>
  <si>
    <t>00002487</t>
  </si>
  <si>
    <t>00002490</t>
  </si>
  <si>
    <t>00015844</t>
  </si>
  <si>
    <t>00005279</t>
  </si>
  <si>
    <t>00001748</t>
  </si>
  <si>
    <t>00001752</t>
  </si>
  <si>
    <t>00007266</t>
  </si>
  <si>
    <t>00001753</t>
  </si>
  <si>
    <t>00002518</t>
  </si>
  <si>
    <t>00005291</t>
  </si>
  <si>
    <t>00006748</t>
  </si>
  <si>
    <t>00017816</t>
  </si>
  <si>
    <t>00005350</t>
  </si>
  <si>
    <t>00006282</t>
  </si>
  <si>
    <t>00007042</t>
  </si>
  <si>
    <t>00017632</t>
  </si>
  <si>
    <t>00001901</t>
  </si>
  <si>
    <t>00012932</t>
  </si>
  <si>
    <t>00002539</t>
  </si>
  <si>
    <t>00016646</t>
  </si>
  <si>
    <t>00011350</t>
  </si>
  <si>
    <t>00000813</t>
  </si>
  <si>
    <t>00005953</t>
  </si>
  <si>
    <t>00002293</t>
  </si>
  <si>
    <t>00002458</t>
  </si>
  <si>
    <t>00006950</t>
  </si>
  <si>
    <t>00000937</t>
  </si>
  <si>
    <t>00008913</t>
  </si>
  <si>
    <t>00002408</t>
  </si>
  <si>
    <t>080707</t>
  </si>
  <si>
    <t>00002394</t>
  </si>
  <si>
    <t>00002414</t>
  </si>
  <si>
    <t>00002419</t>
  </si>
  <si>
    <t>080807</t>
  </si>
  <si>
    <t>00019594</t>
  </si>
  <si>
    <t>00005391</t>
  </si>
  <si>
    <t>00016974</t>
  </si>
  <si>
    <t>00001867</t>
  </si>
  <si>
    <t>00005265</t>
  </si>
  <si>
    <t>00005372</t>
  </si>
  <si>
    <t>00011340</t>
  </si>
  <si>
    <t>00018225</t>
  </si>
  <si>
    <t>00002455</t>
  </si>
  <si>
    <t>00002491</t>
  </si>
  <si>
    <t>00005223</t>
  </si>
  <si>
    <t>00003915</t>
  </si>
  <si>
    <t>00015843</t>
  </si>
  <si>
    <t>00000694</t>
  </si>
  <si>
    <t>00000805</t>
  </si>
  <si>
    <t>00018123</t>
  </si>
  <si>
    <t>00001730</t>
  </si>
  <si>
    <t>00001704</t>
  </si>
  <si>
    <t>00001712</t>
  </si>
  <si>
    <t>00001706</t>
  </si>
  <si>
    <t>00001721</t>
  </si>
  <si>
    <t>00001725</t>
  </si>
  <si>
    <t>00001722</t>
  </si>
  <si>
    <t>00002477</t>
  </si>
  <si>
    <t>00002456</t>
  </si>
  <si>
    <t>00005373</t>
  </si>
  <si>
    <t>00011206</t>
  </si>
  <si>
    <t>00011900</t>
  </si>
  <si>
    <t>00000881</t>
  </si>
  <si>
    <t>00000777</t>
  </si>
  <si>
    <t>00005970</t>
  </si>
  <si>
    <t>00002514</t>
  </si>
  <si>
    <t>00002516</t>
  </si>
  <si>
    <t>00002513</t>
  </si>
  <si>
    <t>00002511</t>
  </si>
  <si>
    <t>00002522</t>
  </si>
  <si>
    <t>00002142</t>
  </si>
  <si>
    <t>00000854</t>
  </si>
  <si>
    <t>00013552</t>
  </si>
  <si>
    <t>00002149</t>
  </si>
  <si>
    <t>00006803</t>
  </si>
  <si>
    <t>00007268</t>
  </si>
  <si>
    <t>00007241</t>
  </si>
  <si>
    <t>00005582</t>
  </si>
  <si>
    <t>00002086</t>
  </si>
  <si>
    <t>00002106</t>
  </si>
  <si>
    <t>00005273</t>
  </si>
  <si>
    <t>00001818</t>
  </si>
  <si>
    <t>00006638</t>
  </si>
  <si>
    <t>00001815</t>
  </si>
  <si>
    <t>00005266</t>
  </si>
  <si>
    <t>00000715</t>
  </si>
  <si>
    <t>00000711</t>
  </si>
  <si>
    <t>00002330</t>
  </si>
  <si>
    <t>080302</t>
  </si>
  <si>
    <t>00002093</t>
  </si>
  <si>
    <t>00001814</t>
  </si>
  <si>
    <t>00001846</t>
  </si>
  <si>
    <t>00001844</t>
  </si>
  <si>
    <t>00000897</t>
  </si>
  <si>
    <t>00008285</t>
  </si>
  <si>
    <t>00005295</t>
  </si>
  <si>
    <t>00018298</t>
  </si>
  <si>
    <t>00000955</t>
  </si>
  <si>
    <t>00001847</t>
  </si>
  <si>
    <t>00003854</t>
  </si>
  <si>
    <t>00003857</t>
  </si>
  <si>
    <t>00007631</t>
  </si>
  <si>
    <t>00006931</t>
  </si>
  <si>
    <t>00005242</t>
  </si>
  <si>
    <t>00001857</t>
  </si>
  <si>
    <t>00000954</t>
  </si>
  <si>
    <t>00001855</t>
  </si>
  <si>
    <t>00002123</t>
  </si>
  <si>
    <t>00002332</t>
  </si>
  <si>
    <t>00005298</t>
  </si>
  <si>
    <t>00000830</t>
  </si>
  <si>
    <t>00000686</t>
  </si>
  <si>
    <t>00008284</t>
  </si>
  <si>
    <t>00002496</t>
  </si>
  <si>
    <t>00002498</t>
  </si>
  <si>
    <t>00002354</t>
  </si>
  <si>
    <t>00000876</t>
  </si>
  <si>
    <t>00000930</t>
  </si>
  <si>
    <t>00011237</t>
  </si>
  <si>
    <t>00001858</t>
  </si>
  <si>
    <t>00005269</t>
  </si>
  <si>
    <t>00015170</t>
  </si>
  <si>
    <t>00001872</t>
  </si>
  <si>
    <t>00001870</t>
  </si>
  <si>
    <t>00000837</t>
  </si>
  <si>
    <t>00005324</t>
  </si>
  <si>
    <t>00012148</t>
  </si>
  <si>
    <t>00001854</t>
  </si>
  <si>
    <t>00001817</t>
  </si>
  <si>
    <t>00005354</t>
  </si>
  <si>
    <t>00013808</t>
  </si>
  <si>
    <t>00000817</t>
  </si>
  <si>
    <t>00000829</t>
  </si>
  <si>
    <t>00002156</t>
  </si>
  <si>
    <t>00002317</t>
  </si>
  <si>
    <t>080201</t>
  </si>
  <si>
    <t>00002321</t>
  </si>
  <si>
    <t>080205</t>
  </si>
  <si>
    <t>00000879</t>
  </si>
  <si>
    <t>00015104</t>
  </si>
  <si>
    <t>00002339</t>
  </si>
  <si>
    <t>080308</t>
  </si>
  <si>
    <t>00002137</t>
  </si>
  <si>
    <t>00002139</t>
  </si>
  <si>
    <t>00002118</t>
  </si>
  <si>
    <t>00002140</t>
  </si>
  <si>
    <t>00002133</t>
  </si>
  <si>
    <t>00000763</t>
  </si>
  <si>
    <t>00002470</t>
  </si>
  <si>
    <t>00019174</t>
  </si>
  <si>
    <t>00002292</t>
  </si>
  <si>
    <t>00002308</t>
  </si>
  <si>
    <t>00010762</t>
  </si>
  <si>
    <t>00010759</t>
  </si>
  <si>
    <t>00002360</t>
  </si>
  <si>
    <t>00002132</t>
  </si>
  <si>
    <t>00002153</t>
  </si>
  <si>
    <t>00017902</t>
  </si>
  <si>
    <t>00002344</t>
  </si>
  <si>
    <t>00002342</t>
  </si>
  <si>
    <t>00002345</t>
  </si>
  <si>
    <t>00005235</t>
  </si>
  <si>
    <t>00002094</t>
  </si>
  <si>
    <t>00002322</t>
  </si>
  <si>
    <t>00002324</t>
  </si>
  <si>
    <t>00002550</t>
  </si>
  <si>
    <t>00007699</t>
  </si>
  <si>
    <t>00002323</t>
  </si>
  <si>
    <t>080206</t>
  </si>
  <si>
    <t>00002314</t>
  </si>
  <si>
    <t>080107</t>
  </si>
  <si>
    <t>00010758</t>
  </si>
  <si>
    <t>00002544</t>
  </si>
  <si>
    <t>00002541</t>
  </si>
  <si>
    <t>00006962</t>
  </si>
  <si>
    <t>00002388</t>
  </si>
  <si>
    <t>00006291</t>
  </si>
  <si>
    <t>00002472</t>
  </si>
  <si>
    <t>00002760</t>
  </si>
  <si>
    <t>00012926</t>
  </si>
  <si>
    <t>00002135</t>
  </si>
  <si>
    <t>00002141</t>
  </si>
  <si>
    <t>00005264</t>
  </si>
  <si>
    <t>00002527</t>
  </si>
  <si>
    <t>081204</t>
  </si>
  <si>
    <t>00016335</t>
  </si>
  <si>
    <t>00005278</t>
  </si>
  <si>
    <t>00002391</t>
  </si>
  <si>
    <t>00012924</t>
  </si>
  <si>
    <t>00000669</t>
  </si>
  <si>
    <t>00004049</t>
  </si>
  <si>
    <t>00004066</t>
  </si>
  <si>
    <t>00004073</t>
  </si>
  <si>
    <t>00011497</t>
  </si>
  <si>
    <t>00005081</t>
  </si>
  <si>
    <t>00002024</t>
  </si>
  <si>
    <t>00003871</t>
  </si>
  <si>
    <t>00003870</t>
  </si>
  <si>
    <t>00003868</t>
  </si>
  <si>
    <t>00011209</t>
  </si>
  <si>
    <t>00006820</t>
  </si>
  <si>
    <t>00003901</t>
  </si>
  <si>
    <t>00007340</t>
  </si>
  <si>
    <t>00011351</t>
  </si>
  <si>
    <t>00004117</t>
  </si>
  <si>
    <t>00004060</t>
  </si>
  <si>
    <t>00004347</t>
  </si>
  <si>
    <t>00005381</t>
  </si>
  <si>
    <t>00002468</t>
  </si>
  <si>
    <t>00002466</t>
  </si>
  <si>
    <t>00008907</t>
  </si>
  <si>
    <t>00001881</t>
  </si>
  <si>
    <t>00004245</t>
  </si>
  <si>
    <t>00004836</t>
  </si>
  <si>
    <t>00001170</t>
  </si>
  <si>
    <t>00005287</t>
  </si>
  <si>
    <t>00005522</t>
  </si>
  <si>
    <t>00005505</t>
  </si>
  <si>
    <t>00004031</t>
  </si>
  <si>
    <t>00004022</t>
  </si>
  <si>
    <t>00004020</t>
  </si>
  <si>
    <t>00005126</t>
  </si>
  <si>
    <t>00005129</t>
  </si>
  <si>
    <t>00003861</t>
  </si>
  <si>
    <t>00007406</t>
  </si>
  <si>
    <t>00005656</t>
  </si>
  <si>
    <t>00005646</t>
  </si>
  <si>
    <t>00006852</t>
  </si>
  <si>
    <t>00007109</t>
  </si>
  <si>
    <t>00009892</t>
  </si>
  <si>
    <t>00005379</t>
  </si>
  <si>
    <t>00003880</t>
  </si>
  <si>
    <t>00007343</t>
  </si>
  <si>
    <t>00005383</t>
  </si>
  <si>
    <t>00003888</t>
  </si>
  <si>
    <t>00010038</t>
  </si>
  <si>
    <t>00011236</t>
  </si>
  <si>
    <t>00004302</t>
  </si>
  <si>
    <t>00004304</t>
  </si>
  <si>
    <t>00002437</t>
  </si>
  <si>
    <t>00000769</t>
  </si>
  <si>
    <t>00001122</t>
  </si>
  <si>
    <t>00001093</t>
  </si>
  <si>
    <t>C.S. "SAN CAMILO" - POZUZO</t>
  </si>
  <si>
    <t>00006858</t>
  </si>
  <si>
    <t>00000502</t>
  </si>
  <si>
    <t>00003916</t>
  </si>
  <si>
    <t>00004982</t>
  </si>
  <si>
    <t>00005001</t>
  </si>
  <si>
    <t>00004998</t>
  </si>
  <si>
    <t>00004316</t>
  </si>
  <si>
    <t>00011571</t>
  </si>
  <si>
    <t>00007465</t>
  </si>
  <si>
    <t>00000784</t>
  </si>
  <si>
    <t>00016645</t>
  </si>
  <si>
    <t>00005392</t>
  </si>
  <si>
    <t>00003883</t>
  </si>
  <si>
    <t>00011190</t>
  </si>
  <si>
    <t>00005200</t>
  </si>
  <si>
    <t>00008247</t>
  </si>
  <si>
    <t>00001074</t>
  </si>
  <si>
    <t>00004512</t>
  </si>
  <si>
    <t>00004530</t>
  </si>
  <si>
    <t>00007100</t>
  </si>
  <si>
    <t>00006835</t>
  </si>
  <si>
    <t>00004504</t>
  </si>
  <si>
    <t>00001184</t>
  </si>
  <si>
    <t>00006716</t>
  </si>
  <si>
    <t>00000350</t>
  </si>
  <si>
    <t>00000344</t>
  </si>
  <si>
    <t>00005510</t>
  </si>
  <si>
    <t>00001088</t>
  </si>
  <si>
    <t>00001189</t>
  </si>
  <si>
    <t>00001176</t>
  </si>
  <si>
    <t>00000984</t>
  </si>
  <si>
    <t>00001090</t>
  </si>
  <si>
    <t>00001089</t>
  </si>
  <si>
    <t>00005524</t>
  </si>
  <si>
    <t>00005284</t>
  </si>
  <si>
    <t>00006250</t>
  </si>
  <si>
    <t>00004116</t>
  </si>
  <si>
    <t>00004119</t>
  </si>
  <si>
    <t>00003913</t>
  </si>
  <si>
    <t>00009964</t>
  </si>
  <si>
    <t>00020868</t>
  </si>
  <si>
    <t>00004680</t>
  </si>
  <si>
    <t>00004671</t>
  </si>
  <si>
    <t>00004834</t>
  </si>
  <si>
    <t>00000811</t>
  </si>
  <si>
    <t>00018093</t>
  </si>
  <si>
    <t>00005057</t>
  </si>
  <si>
    <t>010202</t>
  </si>
  <si>
    <t>00002436</t>
  </si>
  <si>
    <t>00001864</t>
  </si>
  <si>
    <t>00007117</t>
  </si>
  <si>
    <t>00001130</t>
  </si>
  <si>
    <t>00001123</t>
  </si>
  <si>
    <t>00018775</t>
  </si>
  <si>
    <t>00017801</t>
  </si>
  <si>
    <t>P.S. AGUARUNA</t>
  </si>
  <si>
    <t>00001155</t>
  </si>
  <si>
    <t>00001136</t>
  </si>
  <si>
    <t>00004258</t>
  </si>
  <si>
    <t>00007179</t>
  </si>
  <si>
    <t>00004989</t>
  </si>
  <si>
    <t>00006787</t>
  </si>
  <si>
    <t>00006942</t>
  </si>
  <si>
    <t>00019285</t>
  </si>
  <si>
    <t>00006718</t>
  </si>
  <si>
    <t>00004067</t>
  </si>
  <si>
    <t>00004068</t>
  </si>
  <si>
    <t>00009968</t>
  </si>
  <si>
    <t>00004315</t>
  </si>
  <si>
    <t>00002031</t>
  </si>
  <si>
    <t>00007750</t>
  </si>
  <si>
    <t>00006867</t>
  </si>
  <si>
    <t>00005071</t>
  </si>
  <si>
    <t>00001186</t>
  </si>
  <si>
    <t>00001180</t>
  </si>
  <si>
    <t>00003893</t>
  </si>
  <si>
    <t>00004522</t>
  </si>
  <si>
    <t>00004043</t>
  </si>
  <si>
    <t>00001098</t>
  </si>
  <si>
    <t>00001172</t>
  </si>
  <si>
    <t>00001162</t>
  </si>
  <si>
    <t>00001166</t>
  </si>
  <si>
    <t>00001157</t>
  </si>
  <si>
    <t>00011573</t>
  </si>
  <si>
    <t>00004298</t>
  </si>
  <si>
    <t>00012905</t>
  </si>
  <si>
    <t>00004085</t>
  </si>
  <si>
    <t>00011188</t>
  </si>
  <si>
    <t>00001119</t>
  </si>
  <si>
    <t>00004219</t>
  </si>
  <si>
    <t>00010007</t>
  </si>
  <si>
    <t>00005056</t>
  </si>
  <si>
    <t>00005476</t>
  </si>
  <si>
    <t>00010965</t>
  </si>
  <si>
    <t>00001153</t>
  </si>
  <si>
    <t>00002431</t>
  </si>
  <si>
    <t>00000835</t>
  </si>
  <si>
    <t>00003872</t>
  </si>
  <si>
    <t>00004098</t>
  </si>
  <si>
    <t>00001137</t>
  </si>
  <si>
    <t>00001141</t>
  </si>
  <si>
    <t>00001139</t>
  </si>
  <si>
    <t>00001135</t>
  </si>
  <si>
    <t>00001145</t>
  </si>
  <si>
    <t>00005684</t>
  </si>
  <si>
    <t>00005236</t>
  </si>
  <si>
    <t>00001158</t>
  </si>
  <si>
    <t>00001128</t>
  </si>
  <si>
    <t>00001142</t>
  </si>
  <si>
    <t>00001125</t>
  </si>
  <si>
    <t>00001150</t>
  </si>
  <si>
    <t>00001149</t>
  </si>
  <si>
    <t>00007167</t>
  </si>
  <si>
    <t>00006995</t>
  </si>
  <si>
    <t>00018165</t>
  </si>
  <si>
    <t>00007017</t>
  </si>
  <si>
    <t>00007045</t>
  </si>
  <si>
    <t>00004269</t>
  </si>
  <si>
    <t>00007286</t>
  </si>
  <si>
    <t>00019614</t>
  </si>
  <si>
    <t>00003866</t>
  </si>
  <si>
    <t>00016135</t>
  </si>
  <si>
    <t>00001101</t>
  </si>
  <si>
    <t>00012900</t>
  </si>
  <si>
    <t>00012904</t>
  </si>
  <si>
    <t>00001118</t>
  </si>
  <si>
    <t>00001126</t>
  </si>
  <si>
    <t>00001121</t>
  </si>
  <si>
    <t>00017813</t>
  </si>
  <si>
    <t>P.S. ACOLLA</t>
  </si>
  <si>
    <t>00001144</t>
  </si>
  <si>
    <t>00004523</t>
  </si>
  <si>
    <t>00006857</t>
  </si>
  <si>
    <t>00004216</t>
  </si>
  <si>
    <t>00001187</t>
  </si>
  <si>
    <t>00004702</t>
  </si>
  <si>
    <t>00005094</t>
  </si>
  <si>
    <t>00004112</t>
  </si>
  <si>
    <t>00005333</t>
  </si>
  <si>
    <t>00004220</t>
  </si>
  <si>
    <t>00010804</t>
  </si>
  <si>
    <t>00004218</t>
  </si>
  <si>
    <t>00004217</t>
  </si>
  <si>
    <t>00001134</t>
  </si>
  <si>
    <t>00001147</t>
  </si>
  <si>
    <t>00004263</t>
  </si>
  <si>
    <t>00004272</t>
  </si>
  <si>
    <t>00004271</t>
  </si>
  <si>
    <t>00007338</t>
  </si>
  <si>
    <t>00007336</t>
  </si>
  <si>
    <t>00004036</t>
  </si>
  <si>
    <t>00004275</t>
  </si>
  <si>
    <t>00001138</t>
  </si>
  <si>
    <t>00001165</t>
  </si>
  <si>
    <t>00001146</t>
  </si>
  <si>
    <t>00001096</t>
  </si>
  <si>
    <t>00001183</t>
  </si>
  <si>
    <t>00001182</t>
  </si>
  <si>
    <t>00001177</t>
  </si>
  <si>
    <t>00004266</t>
  </si>
  <si>
    <t>00004083</t>
  </si>
  <si>
    <t>00005662</t>
  </si>
  <si>
    <t>00005653</t>
  </si>
  <si>
    <t>00001148</t>
  </si>
  <si>
    <t>00001107</t>
  </si>
  <si>
    <t>00001080</t>
  </si>
  <si>
    <t>00001075</t>
  </si>
  <si>
    <t>00001077</t>
  </si>
  <si>
    <t>00001103</t>
  </si>
  <si>
    <t>00001100</t>
  </si>
  <si>
    <t>00005221</t>
  </si>
  <si>
    <t>00007171</t>
  </si>
  <si>
    <t>00004826</t>
  </si>
  <si>
    <t>00007283</t>
  </si>
  <si>
    <t>00005479</t>
  </si>
  <si>
    <t>00007370</t>
  </si>
  <si>
    <t>00007273</t>
  </si>
  <si>
    <t>00004107</t>
  </si>
  <si>
    <t>00005141</t>
  </si>
  <si>
    <t>00001860</t>
  </si>
  <si>
    <t>00017800</t>
  </si>
  <si>
    <t>P.S. VALLE NASARATEGUI</t>
  </si>
  <si>
    <t>00001120</t>
  </si>
  <si>
    <t>00001159</t>
  </si>
  <si>
    <t>00004257</t>
  </si>
  <si>
    <t>00007649</t>
  </si>
  <si>
    <t>00005013</t>
  </si>
  <si>
    <t>00006960</t>
  </si>
  <si>
    <t>00004109</t>
  </si>
  <si>
    <t>00007108</t>
  </si>
  <si>
    <t>00004105</t>
  </si>
  <si>
    <t>00001849</t>
  </si>
  <si>
    <t>00007106</t>
  </si>
  <si>
    <t>00019549</t>
  </si>
  <si>
    <t>00023956</t>
  </si>
  <si>
    <t>00004273</t>
  </si>
  <si>
    <t>00006673</t>
  </si>
  <si>
    <t>00004764</t>
  </si>
  <si>
    <t>00005038</t>
  </si>
  <si>
    <t>00005031</t>
  </si>
  <si>
    <t>00005033</t>
  </si>
  <si>
    <t>00006866</t>
  </si>
  <si>
    <t>00001097</t>
  </si>
  <si>
    <t>00004297</t>
  </si>
  <si>
    <t>00004299</t>
  </si>
  <si>
    <t>00001078</t>
  </si>
  <si>
    <t>00001079</t>
  </si>
  <si>
    <t>00001076</t>
  </si>
  <si>
    <t>00001073</t>
  </si>
  <si>
    <t>00001949</t>
  </si>
  <si>
    <t>00004128</t>
  </si>
  <si>
    <t>00001161</t>
  </si>
  <si>
    <t>00001173</t>
  </si>
  <si>
    <t>00004106</t>
  </si>
  <si>
    <t>00007390</t>
  </si>
  <si>
    <t>00007393</t>
  </si>
  <si>
    <t>00004127</t>
  </si>
  <si>
    <t>00004123</t>
  </si>
  <si>
    <t>00007210</t>
  </si>
  <si>
    <t>00011570</t>
  </si>
  <si>
    <t>00001104</t>
  </si>
  <si>
    <t>00005504</t>
  </si>
  <si>
    <t>00009893</t>
  </si>
  <si>
    <t>00016975</t>
  </si>
  <si>
    <t>00007116</t>
  </si>
  <si>
    <t>00006742</t>
  </si>
  <si>
    <t>00002768</t>
  </si>
  <si>
    <t>00004587</t>
  </si>
  <si>
    <t>00004261</t>
  </si>
  <si>
    <t>00004973</t>
  </si>
  <si>
    <t>00007698</t>
  </si>
  <si>
    <t>00004287</t>
  </si>
  <si>
    <t>00005201</t>
  </si>
  <si>
    <t>00000499</t>
  </si>
  <si>
    <t>00001156</t>
  </si>
  <si>
    <t>00001168</t>
  </si>
  <si>
    <t>00001169</t>
  </si>
  <si>
    <t>00001167</t>
  </si>
  <si>
    <t>00001163</t>
  </si>
  <si>
    <t>00006721</t>
  </si>
  <si>
    <t>00004037</t>
  </si>
  <si>
    <t>00019286</t>
  </si>
  <si>
    <t>00010008</t>
  </si>
  <si>
    <t>00018118</t>
  </si>
  <si>
    <t>00002927</t>
  </si>
  <si>
    <t>00005133</t>
  </si>
  <si>
    <t>00005075</t>
  </si>
  <si>
    <t>00016139</t>
  </si>
  <si>
    <t>00016138</t>
  </si>
  <si>
    <t>00001087</t>
  </si>
  <si>
    <t>00007019</t>
  </si>
  <si>
    <t>00007291</t>
  </si>
  <si>
    <t>00007289</t>
  </si>
  <si>
    <t>00013663</t>
  </si>
  <si>
    <t>00005131</t>
  </si>
  <si>
    <t>00006629</t>
  </si>
  <si>
    <t>00007243</t>
  </si>
  <si>
    <t>00005508</t>
  </si>
  <si>
    <t>00005514</t>
  </si>
  <si>
    <t>00001985</t>
  </si>
  <si>
    <t>00000338</t>
  </si>
  <si>
    <t>00007125</t>
  </si>
  <si>
    <t>00001188</t>
  </si>
  <si>
    <t>00004130</t>
  </si>
  <si>
    <t>00000337</t>
  </si>
  <si>
    <t>00001081</t>
  </si>
  <si>
    <t>00001083</t>
  </si>
  <si>
    <t>00001084</t>
  </si>
  <si>
    <t>00001082</t>
  </si>
  <si>
    <t>00001091</t>
  </si>
  <si>
    <t>00002771</t>
  </si>
  <si>
    <t>00004231</t>
  </si>
  <si>
    <t>00013058</t>
  </si>
  <si>
    <t>00001178</t>
  </si>
  <si>
    <t>00016137</t>
  </si>
  <si>
    <t>00006822</t>
  </si>
  <si>
    <t>00002438</t>
  </si>
  <si>
    <t>00002440</t>
  </si>
  <si>
    <t>00002443</t>
  </si>
  <si>
    <t>00002442</t>
  </si>
  <si>
    <t>00000985</t>
  </si>
  <si>
    <t>00001085</t>
  </si>
  <si>
    <t>00000767</t>
  </si>
  <si>
    <t>00003864</t>
  </si>
  <si>
    <t>00005063</t>
  </si>
  <si>
    <t>010203</t>
  </si>
  <si>
    <t>00004101</t>
  </si>
  <si>
    <t>00003894</t>
  </si>
  <si>
    <t>00005202</t>
  </si>
  <si>
    <t>00002450</t>
  </si>
  <si>
    <t>00002449</t>
  </si>
  <si>
    <t>00002446</t>
  </si>
  <si>
    <t>00000995</t>
  </si>
  <si>
    <t>00003879</t>
  </si>
  <si>
    <t>00006821</t>
  </si>
  <si>
    <t>00018806</t>
  </si>
  <si>
    <t>00007327</t>
  </si>
  <si>
    <t>00004092</t>
  </si>
  <si>
    <t>00004094</t>
  </si>
  <si>
    <t>00019233</t>
  </si>
  <si>
    <t>00007258</t>
  </si>
  <si>
    <t>00008909</t>
  </si>
  <si>
    <t>00002439</t>
  </si>
  <si>
    <t>00015842</t>
  </si>
  <si>
    <t>00002424</t>
  </si>
  <si>
    <t>00002489</t>
  </si>
  <si>
    <t>00003890</t>
  </si>
  <si>
    <t>00016723</t>
  </si>
  <si>
    <t>00003909</t>
  </si>
  <si>
    <t>00005220</t>
  </si>
  <si>
    <t>00005382</t>
  </si>
  <si>
    <t>00006885</t>
  </si>
  <si>
    <t>00018884</t>
  </si>
  <si>
    <t>00004006</t>
  </si>
  <si>
    <t>00000506</t>
  </si>
  <si>
    <t>00004048</t>
  </si>
  <si>
    <t>00003873</t>
  </si>
  <si>
    <t>00001981</t>
  </si>
  <si>
    <t>00005521</t>
  </si>
  <si>
    <t>00005519</t>
  </si>
  <si>
    <t>00005283</t>
  </si>
  <si>
    <t>00016831</t>
  </si>
  <si>
    <t>00005285</t>
  </si>
  <si>
    <t>00009453</t>
  </si>
  <si>
    <t>00006106</t>
  </si>
  <si>
    <t>00006669</t>
  </si>
  <si>
    <t>00018912</t>
  </si>
  <si>
    <t>00000491</t>
  </si>
  <si>
    <t>00004054</t>
  </si>
  <si>
    <t>00011071</t>
  </si>
  <si>
    <t>00005230</t>
  </si>
  <si>
    <t>00007294</t>
  </si>
  <si>
    <t>00006722</t>
  </si>
  <si>
    <t>00005239</t>
  </si>
  <si>
    <t>00005193</t>
  </si>
  <si>
    <t>010204</t>
  </si>
  <si>
    <t>00018915</t>
  </si>
  <si>
    <t>00005648</t>
  </si>
  <si>
    <t>00005660</t>
  </si>
  <si>
    <t>00005652</t>
  </si>
  <si>
    <t>00002832</t>
  </si>
  <si>
    <t>C.S. SAMEGUA</t>
  </si>
  <si>
    <t>00005420</t>
  </si>
  <si>
    <t>00004007</t>
  </si>
  <si>
    <t>00001998</t>
  </si>
  <si>
    <t>00005831</t>
  </si>
  <si>
    <t>00001933</t>
  </si>
  <si>
    <t>00000490</t>
  </si>
  <si>
    <t>00000766</t>
  </si>
  <si>
    <t>00000863</t>
  </si>
  <si>
    <t>00004015</t>
  </si>
  <si>
    <t>00005143</t>
  </si>
  <si>
    <t>00005506</t>
  </si>
  <si>
    <t>00005507</t>
  </si>
  <si>
    <t>00002057</t>
  </si>
  <si>
    <t>00005334</t>
  </si>
  <si>
    <t>00005417</t>
  </si>
  <si>
    <t>00009814</t>
  </si>
  <si>
    <t>00005130</t>
  </si>
  <si>
    <t>00013021</t>
  </si>
  <si>
    <t>00017633</t>
  </si>
  <si>
    <t>00007395</t>
  </si>
  <si>
    <t>00004088</t>
  </si>
  <si>
    <t>00003875</t>
  </si>
  <si>
    <t>00007308</t>
  </si>
  <si>
    <t>00018987</t>
  </si>
  <si>
    <t>00003895</t>
  </si>
  <si>
    <t>00011197</t>
  </si>
  <si>
    <t>00016204</t>
  </si>
  <si>
    <t>00004115</t>
  </si>
  <si>
    <t>00004120</t>
  </si>
  <si>
    <t>00004121</t>
  </si>
  <si>
    <t>00000352</t>
  </si>
  <si>
    <t>00006711</t>
  </si>
  <si>
    <t>00000339</t>
  </si>
  <si>
    <t>00000343</t>
  </si>
  <si>
    <t>00000348</t>
  </si>
  <si>
    <t>00000345</t>
  </si>
  <si>
    <t>00000346</t>
  </si>
  <si>
    <t>00014383</t>
  </si>
  <si>
    <t>00004086</t>
  </si>
  <si>
    <t>00003865</t>
  </si>
  <si>
    <t>00009713</t>
  </si>
  <si>
    <t>00003874</t>
  </si>
  <si>
    <t>00005610</t>
  </si>
  <si>
    <t>00001063</t>
  </si>
  <si>
    <t>00005503</t>
  </si>
  <si>
    <t>00007324</t>
  </si>
  <si>
    <t>00001912</t>
  </si>
  <si>
    <t>00009466</t>
  </si>
  <si>
    <t>00005518</t>
  </si>
  <si>
    <t>00005516</t>
  </si>
  <si>
    <t>00009454</t>
  </si>
  <si>
    <t>00005654</t>
  </si>
  <si>
    <t>00007466</t>
  </si>
  <si>
    <t>00007725</t>
  </si>
  <si>
    <t>00005110</t>
  </si>
  <si>
    <t>00011207</t>
  </si>
  <si>
    <t>00007301</t>
  </si>
  <si>
    <t>00006808</t>
  </si>
  <si>
    <t>00005142</t>
  </si>
  <si>
    <t>00004126</t>
  </si>
  <si>
    <t>00007371</t>
  </si>
  <si>
    <t>00000786</t>
  </si>
  <si>
    <t>00000500</t>
  </si>
  <si>
    <t>00004118</t>
  </si>
  <si>
    <t>00018914</t>
  </si>
  <si>
    <t>00003910</t>
  </si>
  <si>
    <t>00003912</t>
  </si>
  <si>
    <t>00007361</t>
  </si>
  <si>
    <t>00004034</t>
  </si>
  <si>
    <t>00007272</t>
  </si>
  <si>
    <t>00002704</t>
  </si>
  <si>
    <t>00005340</t>
  </si>
  <si>
    <t>00005218</t>
  </si>
  <si>
    <t>00000347</t>
  </si>
  <si>
    <t>00002022</t>
  </si>
  <si>
    <t>00007388</t>
  </si>
  <si>
    <t>00018911</t>
  </si>
  <si>
    <t>00004038</t>
  </si>
  <si>
    <t>00004041</t>
  </si>
  <si>
    <t>00004064</t>
  </si>
  <si>
    <t>00005060</t>
  </si>
  <si>
    <t>00001336</t>
  </si>
  <si>
    <t>00002071</t>
  </si>
  <si>
    <t>00005950</t>
  </si>
  <si>
    <t>00007394</t>
  </si>
  <si>
    <t>00003896</t>
  </si>
  <si>
    <t>00003904</t>
  </si>
  <si>
    <t>00012644</t>
  </si>
  <si>
    <t>00007341</t>
  </si>
  <si>
    <t>00005098</t>
  </si>
  <si>
    <t>00000859</t>
  </si>
  <si>
    <t>00005342</t>
  </si>
  <si>
    <t>00002586</t>
  </si>
  <si>
    <t>00000374</t>
  </si>
  <si>
    <t>00000426</t>
  </si>
  <si>
    <t>00007173</t>
  </si>
  <si>
    <t>00005067</t>
  </si>
  <si>
    <t>00006953</t>
  </si>
  <si>
    <t>00015377</t>
  </si>
  <si>
    <t>00019070</t>
  </si>
  <si>
    <t>00005544</t>
  </si>
  <si>
    <t>00000569</t>
  </si>
  <si>
    <t>00002952</t>
  </si>
  <si>
    <t>00013802</t>
  </si>
  <si>
    <t>00005477</t>
  </si>
  <si>
    <t>00005135</t>
  </si>
  <si>
    <t>00000460</t>
  </si>
  <si>
    <t>00005336</t>
  </si>
  <si>
    <t>00006683</t>
  </si>
  <si>
    <t>00016453</t>
  </si>
  <si>
    <t>00004437</t>
  </si>
  <si>
    <t>00003112</t>
  </si>
  <si>
    <t>00020924</t>
  </si>
  <si>
    <t>00005401</t>
  </si>
  <si>
    <t>00003371</t>
  </si>
  <si>
    <t>00005259</t>
  </si>
  <si>
    <t>00002866</t>
  </si>
  <si>
    <t>00005337</t>
  </si>
  <si>
    <t>00003963</t>
  </si>
  <si>
    <t>00011943</t>
  </si>
  <si>
    <t>00000572</t>
  </si>
  <si>
    <t>00005053</t>
  </si>
  <si>
    <t>00005092</t>
  </si>
  <si>
    <t>00002870</t>
  </si>
  <si>
    <t>00002865</t>
  </si>
  <si>
    <t>00001965</t>
  </si>
  <si>
    <t>00003988</t>
  </si>
  <si>
    <t>00019125</t>
  </si>
  <si>
    <t>00019837</t>
  </si>
  <si>
    <t>00000511</t>
  </si>
  <si>
    <t>00000462</t>
  </si>
  <si>
    <t>00008789</t>
  </si>
  <si>
    <t>00005421</t>
  </si>
  <si>
    <t>00003897</t>
  </si>
  <si>
    <t>00003991</t>
  </si>
  <si>
    <t>00003995</t>
  </si>
  <si>
    <t>00011212</t>
  </si>
  <si>
    <t>00000814</t>
  </si>
  <si>
    <t>00000465</t>
  </si>
  <si>
    <t>00006384</t>
  </si>
  <si>
    <t>00005534</t>
  </si>
  <si>
    <t>00005403</t>
  </si>
  <si>
    <t>00004943</t>
  </si>
  <si>
    <t>00005526</t>
  </si>
  <si>
    <t>00004410</t>
  </si>
  <si>
    <t>00000857</t>
  </si>
  <si>
    <t>00004423</t>
  </si>
  <si>
    <t>00000966</t>
  </si>
  <si>
    <t>00006418</t>
  </si>
  <si>
    <t>00003405</t>
  </si>
  <si>
    <t>00007284</t>
  </si>
  <si>
    <t>00003965</t>
  </si>
  <si>
    <t>00009854</t>
  </si>
  <si>
    <t>00003379</t>
  </si>
  <si>
    <t>00002072</t>
  </si>
  <si>
    <t>00005490</t>
  </si>
  <si>
    <t>00005499</t>
  </si>
  <si>
    <t>00002820</t>
  </si>
  <si>
    <t>C.S. PAMPA INALAMBRICA</t>
  </si>
  <si>
    <t>00018768</t>
  </si>
  <si>
    <t>00002337</t>
  </si>
  <si>
    <t>00005495</t>
  </si>
  <si>
    <t>00006382</t>
  </si>
  <si>
    <t>00006427</t>
  </si>
  <si>
    <t>00006449</t>
  </si>
  <si>
    <t>00001378</t>
  </si>
  <si>
    <t>00005120</t>
  </si>
  <si>
    <t>00016609</t>
  </si>
  <si>
    <t>00013126</t>
  </si>
  <si>
    <t>00000464</t>
  </si>
  <si>
    <t>00005138</t>
  </si>
  <si>
    <t>00005116</t>
  </si>
  <si>
    <t>00005097</t>
  </si>
  <si>
    <t>00010765</t>
  </si>
  <si>
    <t>00005099</t>
  </si>
  <si>
    <t>00005112</t>
  </si>
  <si>
    <t>00016908</t>
  </si>
  <si>
    <t>00000988</t>
  </si>
  <si>
    <t>00005686</t>
  </si>
  <si>
    <t>00007197</t>
  </si>
  <si>
    <t>00018872</t>
  </si>
  <si>
    <t>00005111</t>
  </si>
  <si>
    <t>00007461</t>
  </si>
  <si>
    <t>00005049</t>
  </si>
  <si>
    <t>00007288</t>
  </si>
  <si>
    <t>00001047</t>
  </si>
  <si>
    <t>00001196</t>
  </si>
  <si>
    <t>00005121</t>
  </si>
  <si>
    <t>00003985</t>
  </si>
  <si>
    <t>00007223</t>
  </si>
  <si>
    <t>00005117</t>
  </si>
  <si>
    <t>00001230</t>
  </si>
  <si>
    <t>00000990</t>
  </si>
  <si>
    <t>00000987</t>
  </si>
  <si>
    <t>00001974</t>
  </si>
  <si>
    <t>00005280</t>
  </si>
  <si>
    <t>00005281</t>
  </si>
  <si>
    <t>00005301</t>
  </si>
  <si>
    <t>00005084</t>
  </si>
  <si>
    <t>00001339</t>
  </si>
  <si>
    <t>00011971</t>
  </si>
  <si>
    <t>00000488</t>
  </si>
  <si>
    <t>00001225</t>
  </si>
  <si>
    <t>00005416</t>
  </si>
  <si>
    <t>00007043</t>
  </si>
  <si>
    <t>00006806</t>
  </si>
  <si>
    <t>00005408</t>
  </si>
  <si>
    <t>00001048</t>
  </si>
  <si>
    <t>00001050</t>
  </si>
  <si>
    <t>00007250</t>
  </si>
  <si>
    <t>00017903</t>
  </si>
  <si>
    <t>00007311</t>
  </si>
  <si>
    <t>00001204</t>
  </si>
  <si>
    <t>00005424</t>
  </si>
  <si>
    <t>00005103</t>
  </si>
  <si>
    <t>00005413</t>
  </si>
  <si>
    <t>00004425</t>
  </si>
  <si>
    <t>00005500</t>
  </si>
  <si>
    <t>00002068</t>
  </si>
  <si>
    <t>00001963</t>
  </si>
  <si>
    <t>00001962</t>
  </si>
  <si>
    <t>00005300</t>
  </si>
  <si>
    <t>00000484</t>
  </si>
  <si>
    <t>00004382</t>
  </si>
  <si>
    <t>00000474</t>
  </si>
  <si>
    <t>00006805</t>
  </si>
  <si>
    <t>00021800</t>
  </si>
  <si>
    <t>00000440</t>
  </si>
  <si>
    <t>00011138</t>
  </si>
  <si>
    <t>00001914</t>
  </si>
  <si>
    <t>00003144</t>
  </si>
  <si>
    <t>00005482</t>
  </si>
  <si>
    <t>00001195</t>
  </si>
  <si>
    <t>00001049</t>
  </si>
  <si>
    <t>00001925</t>
  </si>
  <si>
    <t>00004097</t>
  </si>
  <si>
    <t>00001193</t>
  </si>
  <si>
    <t>00001228</t>
  </si>
  <si>
    <t>00001213</t>
  </si>
  <si>
    <t>00003996</t>
  </si>
  <si>
    <t>00005070</t>
  </si>
  <si>
    <t>00021814</t>
  </si>
  <si>
    <t>00007184</t>
  </si>
  <si>
    <t>00000895</t>
  </si>
  <si>
    <t>00005489</t>
  </si>
  <si>
    <t>00004415</t>
  </si>
  <si>
    <t>00005128</t>
  </si>
  <si>
    <t>00005409</t>
  </si>
  <si>
    <t>00005474</t>
  </si>
  <si>
    <t>00003976</t>
  </si>
  <si>
    <t>00004019</t>
  </si>
  <si>
    <t>00005475</t>
  </si>
  <si>
    <t>00003980</t>
  </si>
  <si>
    <t>00001913</t>
  </si>
  <si>
    <t>00005425</t>
  </si>
  <si>
    <t>00001052</t>
  </si>
  <si>
    <t>00016729</t>
  </si>
  <si>
    <t>00005532</t>
  </si>
  <si>
    <t>00003984</t>
  </si>
  <si>
    <t>00000861</t>
  </si>
  <si>
    <t>00005288</t>
  </si>
  <si>
    <t>00000860</t>
  </si>
  <si>
    <t>00016937</t>
  </si>
  <si>
    <t>00005560</t>
  </si>
  <si>
    <t>00004375</t>
  </si>
  <si>
    <t>00005105</t>
  </si>
  <si>
    <t>00004365</t>
  </si>
  <si>
    <t>00005127</t>
  </si>
  <si>
    <t>00009282</t>
  </si>
  <si>
    <t>00007364</t>
  </si>
  <si>
    <t>00005114</t>
  </si>
  <si>
    <t>00005470</t>
  </si>
  <si>
    <t>00001924</t>
  </si>
  <si>
    <t>00000516</t>
  </si>
  <si>
    <t>00005789</t>
  </si>
  <si>
    <t>00001915</t>
  </si>
  <si>
    <t>00011202</t>
  </si>
  <si>
    <t>00001964</t>
  </si>
  <si>
    <t>00005113</t>
  </si>
  <si>
    <t>00004346</t>
  </si>
  <si>
    <t>00004419</t>
  </si>
  <si>
    <t>00005345</t>
  </si>
  <si>
    <t>00003946</t>
  </si>
  <si>
    <t>00002793</t>
  </si>
  <si>
    <t>00000482</t>
  </si>
  <si>
    <t>00000480</t>
  </si>
  <si>
    <t>00000595</t>
  </si>
  <si>
    <t>00013576</t>
  </si>
  <si>
    <t>00006681</t>
  </si>
  <si>
    <t>00005045</t>
  </si>
  <si>
    <t>00000477</t>
  </si>
  <si>
    <t>00006430</t>
  </si>
  <si>
    <t>00005430</t>
  </si>
  <si>
    <t>00004432</t>
  </si>
  <si>
    <t>00004436</t>
  </si>
  <si>
    <t>00004024</t>
  </si>
  <si>
    <t>00005302</t>
  </si>
  <si>
    <t>00005136</t>
  </si>
  <si>
    <t>00001922</t>
  </si>
  <si>
    <t>00006884</t>
  </si>
  <si>
    <t>00005109</t>
  </si>
  <si>
    <t>00000486</t>
  </si>
  <si>
    <t>00005533</t>
  </si>
  <si>
    <t>00005531</t>
  </si>
  <si>
    <t>00005348</t>
  </si>
  <si>
    <t>00005344</t>
  </si>
  <si>
    <t>00023969</t>
  </si>
  <si>
    <t>00000593</t>
  </si>
  <si>
    <t>00003402</t>
  </si>
  <si>
    <t>00003406</t>
  </si>
  <si>
    <t>00021803</t>
  </si>
  <si>
    <t>00003950</t>
  </si>
  <si>
    <t>00000497</t>
  </si>
  <si>
    <t>00013863</t>
  </si>
  <si>
    <t>00013864</t>
  </si>
  <si>
    <t>00006452</t>
  </si>
  <si>
    <t>00006901</t>
  </si>
  <si>
    <t>00000495</t>
  </si>
  <si>
    <t>00005390</t>
  </si>
  <si>
    <t>00000522</t>
  </si>
  <si>
    <t>00003368</t>
  </si>
  <si>
    <t>00006877</t>
  </si>
  <si>
    <t>00006404</t>
  </si>
  <si>
    <t>00000498</t>
  </si>
  <si>
    <t>00009689</t>
  </si>
  <si>
    <t>00000449</t>
  </si>
  <si>
    <t>00005545</t>
  </si>
  <si>
    <t>00000510</t>
  </si>
  <si>
    <t>00007420</t>
  </si>
  <si>
    <t>00004397</t>
  </si>
  <si>
    <t>00011769</t>
  </si>
  <si>
    <t>00011942</t>
  </si>
  <si>
    <t>00003967</t>
  </si>
  <si>
    <t>00005794</t>
  </si>
  <si>
    <t>00005530</t>
  </si>
  <si>
    <t>00006275</t>
  </si>
  <si>
    <t>00019836</t>
  </si>
  <si>
    <t>00006518</t>
  </si>
  <si>
    <t>00001967</t>
  </si>
  <si>
    <t>00005050</t>
  </si>
  <si>
    <t>00011205</t>
  </si>
  <si>
    <t>00007457</t>
  </si>
  <si>
    <t>00005255</t>
  </si>
  <si>
    <t>00001342</t>
  </si>
  <si>
    <t>00004378</t>
  </si>
  <si>
    <t>00003412</t>
  </si>
  <si>
    <t>00007134</t>
  </si>
  <si>
    <t>00013862</t>
  </si>
  <si>
    <t>00001931</t>
  </si>
  <si>
    <t>00012146</t>
  </si>
  <si>
    <t>00018426</t>
  </si>
  <si>
    <t>00000481</t>
  </si>
  <si>
    <t>00005443</t>
  </si>
  <si>
    <t>00000501</t>
  </si>
  <si>
    <t>00005398</t>
  </si>
  <si>
    <t>00011343</t>
  </si>
  <si>
    <t>00017341</t>
  </si>
  <si>
    <t>00002868</t>
  </si>
  <si>
    <t>00006381</t>
  </si>
  <si>
    <t>00011210</t>
  </si>
  <si>
    <t>00017149</t>
  </si>
  <si>
    <t>00007222</t>
  </si>
  <si>
    <t>00004387</t>
  </si>
  <si>
    <t>00001911</t>
  </si>
  <si>
    <t>00000504</t>
  </si>
  <si>
    <t>00004416</t>
  </si>
  <si>
    <t>00018513</t>
  </si>
  <si>
    <t>00004405</t>
  </si>
  <si>
    <t>00004392</t>
  </si>
  <si>
    <t>00017586</t>
  </si>
  <si>
    <t>00005095</t>
  </si>
  <si>
    <t>00005252</t>
  </si>
  <si>
    <t>00021806</t>
  </si>
  <si>
    <t>00021801</t>
  </si>
  <si>
    <t>00006332</t>
  </si>
  <si>
    <t>00005339</t>
  </si>
  <si>
    <t>00000503</t>
  </si>
  <si>
    <t>00019844</t>
  </si>
  <si>
    <t>00004418</t>
  </si>
  <si>
    <t>00004412</t>
  </si>
  <si>
    <t>00005450</t>
  </si>
  <si>
    <t>00005565</t>
  </si>
  <si>
    <t>00005134</t>
  </si>
  <si>
    <t>00016911</t>
  </si>
  <si>
    <t>00011688</t>
  </si>
  <si>
    <t>00000587</t>
  </si>
  <si>
    <t>00003999</t>
  </si>
  <si>
    <t>00005132</t>
  </si>
  <si>
    <t>00001948</t>
  </si>
  <si>
    <t>00005394</t>
  </si>
  <si>
    <t>00004398</t>
  </si>
  <si>
    <t>00010095</t>
  </si>
  <si>
    <t>00000341</t>
  </si>
  <si>
    <t>00005513</t>
  </si>
  <si>
    <t>00005529</t>
  </si>
  <si>
    <t>00005346</t>
  </si>
  <si>
    <t>00000430</t>
  </si>
  <si>
    <t>00001932</t>
  </si>
  <si>
    <t>00001927</t>
  </si>
  <si>
    <t>00011909</t>
  </si>
  <si>
    <t>00003365</t>
  </si>
  <si>
    <t>00008445</t>
  </si>
  <si>
    <t>00011944</t>
  </si>
  <si>
    <t>00011768</t>
  </si>
  <si>
    <t>00000562</t>
  </si>
  <si>
    <t>00021805</t>
  </si>
  <si>
    <t>00007081</t>
  </si>
  <si>
    <t>00004428</t>
  </si>
  <si>
    <t>00019203</t>
  </si>
  <si>
    <t>00005096</t>
  </si>
  <si>
    <t>00005412</t>
  </si>
  <si>
    <t>00002545</t>
  </si>
  <si>
    <t>081303</t>
  </si>
  <si>
    <t>00005305</t>
  </si>
  <si>
    <t>00000882</t>
  </si>
  <si>
    <t>00000492</t>
  </si>
  <si>
    <t>00000902</t>
  </si>
  <si>
    <t>00001947</t>
  </si>
  <si>
    <t>00005304</t>
  </si>
  <si>
    <t>00006436</t>
  </si>
  <si>
    <t>00000865</t>
  </si>
  <si>
    <t>00003969</t>
  </si>
  <si>
    <t>00018311</t>
  </si>
  <si>
    <t>00000547</t>
  </si>
  <si>
    <t>00000582</t>
  </si>
  <si>
    <t>00000983</t>
  </si>
  <si>
    <t>00013577</t>
  </si>
  <si>
    <t>00011945</t>
  </si>
  <si>
    <t>00005399</t>
  </si>
  <si>
    <t>00006903</t>
  </si>
  <si>
    <t>00005491</t>
  </si>
  <si>
    <t>00000435</t>
  </si>
  <si>
    <t>00000436</t>
  </si>
  <si>
    <t>00005488</t>
  </si>
  <si>
    <t>00017604</t>
  </si>
  <si>
    <t>00000523</t>
  </si>
  <si>
    <t>00000529</t>
  </si>
  <si>
    <t>00005501</t>
  </si>
  <si>
    <t>00005106</t>
  </si>
  <si>
    <t>00007310</t>
  </si>
  <si>
    <t>00017587</t>
  </si>
  <si>
    <t>00000483</t>
  </si>
  <si>
    <t>00000478</t>
  </si>
  <si>
    <t>00003385</t>
  </si>
  <si>
    <t>00005104</t>
  </si>
  <si>
    <t>00004438</t>
  </si>
  <si>
    <t>00006807</t>
  </si>
  <si>
    <t>00003958</t>
  </si>
  <si>
    <t>00005257</t>
  </si>
  <si>
    <t>00005389</t>
  </si>
  <si>
    <t>00005253</t>
  </si>
  <si>
    <t>00000505</t>
  </si>
  <si>
    <t>00003959</t>
  </si>
  <si>
    <t>00005256</t>
  </si>
  <si>
    <t>00017340</t>
  </si>
  <si>
    <t>00003410</t>
  </si>
  <si>
    <t>00000431</t>
  </si>
  <si>
    <t>00003970</t>
  </si>
  <si>
    <t>00006442</t>
  </si>
  <si>
    <t>00007731</t>
  </si>
  <si>
    <t>P.S. LOS ANGELES - ILO</t>
  </si>
  <si>
    <t>00003968</t>
  </si>
  <si>
    <t>00005260</t>
  </si>
  <si>
    <t>00011199</t>
  </si>
  <si>
    <t>00002265</t>
  </si>
  <si>
    <t>00002228</t>
  </si>
  <si>
    <t>00002847</t>
  </si>
  <si>
    <t>00006425</t>
  </si>
  <si>
    <t>00001340</t>
  </si>
  <si>
    <t>00001657</t>
  </si>
  <si>
    <t>00001115</t>
  </si>
  <si>
    <t>00015275</t>
  </si>
  <si>
    <t>00005047</t>
  </si>
  <si>
    <t>00007227</t>
  </si>
  <si>
    <t>00002786</t>
  </si>
  <si>
    <t>00007008</t>
  </si>
  <si>
    <t>00005062</t>
  </si>
  <si>
    <t>00000409</t>
  </si>
  <si>
    <t>00004228</t>
  </si>
  <si>
    <t>00005077</t>
  </si>
  <si>
    <t>00005076</t>
  </si>
  <si>
    <t>00006501</t>
  </si>
  <si>
    <t>00002782</t>
  </si>
  <si>
    <t>00002784</t>
  </si>
  <si>
    <t>00006487</t>
  </si>
  <si>
    <t>00005090</t>
  </si>
  <si>
    <t>00006710</t>
  </si>
  <si>
    <t>00007375</t>
  </si>
  <si>
    <t>00001215</t>
  </si>
  <si>
    <t>00001041</t>
  </si>
  <si>
    <t>00001216</t>
  </si>
  <si>
    <t>00007444</t>
  </si>
  <si>
    <t>00007383</t>
  </si>
  <si>
    <t>00002277</t>
  </si>
  <si>
    <t>00007007</t>
  </si>
  <si>
    <t>00005540</t>
  </si>
  <si>
    <t>00005082</t>
  </si>
  <si>
    <t>00002781</t>
  </si>
  <si>
    <t>00014210</t>
  </si>
  <si>
    <t>00002557</t>
  </si>
  <si>
    <t>00005073</t>
  </si>
  <si>
    <t>00007234</t>
  </si>
  <si>
    <t>00005074</t>
  </si>
  <si>
    <t>00007392</t>
  </si>
  <si>
    <t>00002179</t>
  </si>
  <si>
    <t>00007758</t>
  </si>
  <si>
    <t>00000310</t>
  </si>
  <si>
    <t>00000361</t>
  </si>
  <si>
    <t>00000356</t>
  </si>
  <si>
    <t>00005078</t>
  </si>
  <si>
    <t>00005410</t>
  </si>
  <si>
    <t>00005406</t>
  </si>
  <si>
    <t>00002767</t>
  </si>
  <si>
    <t>00002263</t>
  </si>
  <si>
    <t>00007005</t>
  </si>
  <si>
    <t>00005064</t>
  </si>
  <si>
    <t>00005079</t>
  </si>
  <si>
    <t>00014208</t>
  </si>
  <si>
    <t>00001114</t>
  </si>
  <si>
    <t>00001109</t>
  </si>
  <si>
    <t>00015281</t>
  </si>
  <si>
    <t>00007136</t>
  </si>
  <si>
    <t>00007233</t>
  </si>
  <si>
    <t>00002197</t>
  </si>
  <si>
    <t>00002164</t>
  </si>
  <si>
    <t>00007194</t>
  </si>
  <si>
    <t>00005087</t>
  </si>
  <si>
    <t>00001110</t>
  </si>
  <si>
    <t>00007305</t>
  </si>
  <si>
    <t>00002258</t>
  </si>
  <si>
    <t>00002257</t>
  </si>
  <si>
    <t>00002253</t>
  </si>
  <si>
    <t>00002250</t>
  </si>
  <si>
    <t>00005728</t>
  </si>
  <si>
    <t>00000893</t>
  </si>
  <si>
    <t>00005046</t>
  </si>
  <si>
    <t>00001111</t>
  </si>
  <si>
    <t>00001112</t>
  </si>
  <si>
    <t>00001108</t>
  </si>
  <si>
    <t>00000993</t>
  </si>
  <si>
    <t>00001038</t>
  </si>
  <si>
    <t>00001201</t>
  </si>
  <si>
    <t>00000320</t>
  </si>
  <si>
    <t>00005437</t>
  </si>
  <si>
    <t>00004946</t>
  </si>
  <si>
    <t>00002163</t>
  </si>
  <si>
    <t>00015981</t>
  </si>
  <si>
    <t>00002268</t>
  </si>
  <si>
    <t>00002252</t>
  </si>
  <si>
    <t>00002266</t>
  </si>
  <si>
    <t>00001005</t>
  </si>
  <si>
    <t>00001207</t>
  </si>
  <si>
    <t>00007009</t>
  </si>
  <si>
    <t>00006493</t>
  </si>
  <si>
    <t>00001002</t>
  </si>
  <si>
    <t>00002785</t>
  </si>
  <si>
    <t>00005568</t>
  </si>
  <si>
    <t>00001001</t>
  </si>
  <si>
    <t>00001032</t>
  </si>
  <si>
    <t>00015993</t>
  </si>
  <si>
    <t>00001007</t>
  </si>
  <si>
    <t>00001003</t>
  </si>
  <si>
    <t>00005080</t>
  </si>
  <si>
    <t>00001209</t>
  </si>
  <si>
    <t>00006497</t>
  </si>
  <si>
    <t>00002170</t>
  </si>
  <si>
    <t>00006486</t>
  </si>
  <si>
    <t>00001191</t>
  </si>
  <si>
    <t>00002264</t>
  </si>
  <si>
    <t>00002256</t>
  </si>
  <si>
    <t>00005595</t>
  </si>
  <si>
    <t>00016970</t>
  </si>
  <si>
    <t>00002185</t>
  </si>
  <si>
    <t>00005829</t>
  </si>
  <si>
    <t>00005828</t>
  </si>
  <si>
    <t>00002802</t>
  </si>
  <si>
    <t>00002805</t>
  </si>
  <si>
    <t>00002800</t>
  </si>
  <si>
    <t>00002796</t>
  </si>
  <si>
    <t>00005536</t>
  </si>
  <si>
    <t>00002721</t>
  </si>
  <si>
    <t>00007264</t>
  </si>
  <si>
    <t>00005055</t>
  </si>
  <si>
    <t>00000362</t>
  </si>
  <si>
    <t>00001197</t>
  </si>
  <si>
    <t>00001208</t>
  </si>
  <si>
    <t>00001006</t>
  </si>
  <si>
    <t>00001036</t>
  </si>
  <si>
    <t>00000996</t>
  </si>
  <si>
    <t>00002260</t>
  </si>
  <si>
    <t>00005407</t>
  </si>
  <si>
    <t>00000771</t>
  </si>
  <si>
    <t>00000992</t>
  </si>
  <si>
    <t>00007759</t>
  </si>
  <si>
    <t>00004944</t>
  </si>
  <si>
    <t>00005085</t>
  </si>
  <si>
    <t>00007644</t>
  </si>
  <si>
    <t>00006494</t>
  </si>
  <si>
    <t>00006496</t>
  </si>
  <si>
    <t>00002193</t>
  </si>
  <si>
    <t>00014385</t>
  </si>
  <si>
    <t>00005089</t>
  </si>
  <si>
    <t>00007435</t>
  </si>
  <si>
    <t>00000358</t>
  </si>
  <si>
    <t>00005590</t>
  </si>
  <si>
    <t>00000889</t>
  </si>
  <si>
    <t>00002245</t>
  </si>
  <si>
    <t>00005446</t>
  </si>
  <si>
    <t>00006521</t>
  </si>
  <si>
    <t>00005086</t>
  </si>
  <si>
    <t>00005594</t>
  </si>
  <si>
    <t>00000404</t>
  </si>
  <si>
    <t>00005061</t>
  </si>
  <si>
    <t>00000425</t>
  </si>
  <si>
    <t>00006491</t>
  </si>
  <si>
    <t>00007004</t>
  </si>
  <si>
    <t>00005766</t>
  </si>
  <si>
    <t>00002229</t>
  </si>
  <si>
    <t>00007003</t>
  </si>
  <si>
    <t>00000355</t>
  </si>
  <si>
    <t>00005048</t>
  </si>
  <si>
    <t>00007299</t>
  </si>
  <si>
    <t>00005065</t>
  </si>
  <si>
    <t>00006488</t>
  </si>
  <si>
    <t>00014209</t>
  </si>
  <si>
    <t>00002230</t>
  </si>
  <si>
    <t>00002244</t>
  </si>
  <si>
    <t>00005537</t>
  </si>
  <si>
    <t>00001976</t>
  </si>
  <si>
    <t>00001968</t>
  </si>
  <si>
    <t>00006542</t>
  </si>
  <si>
    <t>00006768</t>
  </si>
  <si>
    <t>00000332</t>
  </si>
  <si>
    <t>00000334</t>
  </si>
  <si>
    <t>00000318</t>
  </si>
  <si>
    <t>00005083</t>
  </si>
  <si>
    <t>00004233</t>
  </si>
  <si>
    <t>00006719</t>
  </si>
  <si>
    <t>00002243</t>
  </si>
  <si>
    <t>00003413</t>
  </si>
  <si>
    <t>00000319</t>
  </si>
  <si>
    <t>00002238</t>
  </si>
  <si>
    <t>00002169</t>
  </si>
  <si>
    <t>00002242</t>
  </si>
  <si>
    <t>00004869</t>
  </si>
  <si>
    <t>00005054</t>
  </si>
  <si>
    <t>00005059</t>
  </si>
  <si>
    <t>00007263</t>
  </si>
  <si>
    <t>00000774</t>
  </si>
  <si>
    <t>00000322</t>
  </si>
  <si>
    <t>00006490</t>
  </si>
  <si>
    <t>00004292</t>
  </si>
  <si>
    <t>00007228</t>
  </si>
  <si>
    <t>00007010</t>
  </si>
  <si>
    <t>00007727</t>
  </si>
  <si>
    <t>00005411</t>
  </si>
  <si>
    <t>00007231</t>
  </si>
  <si>
    <t>00007002</t>
  </si>
  <si>
    <t>00000567</t>
  </si>
  <si>
    <t>00005052</t>
  </si>
  <si>
    <t>00007006</t>
  </si>
  <si>
    <t>00007080</t>
  </si>
  <si>
    <t>00007262</t>
  </si>
  <si>
    <t>00005593</t>
  </si>
  <si>
    <t>00005058</t>
  </si>
  <si>
    <t>00005569</t>
  </si>
  <si>
    <t>00007229</t>
  </si>
  <si>
    <t>00000324</t>
  </si>
  <si>
    <t>00003394</t>
  </si>
  <si>
    <t>00000383</t>
  </si>
  <si>
    <t>00005601</t>
  </si>
  <si>
    <t>00007001</t>
  </si>
  <si>
    <t>00005194</t>
  </si>
  <si>
    <t>00005597</t>
  </si>
  <si>
    <t>00007276</t>
  </si>
  <si>
    <t>00002281</t>
  </si>
  <si>
    <t>00002273</t>
  </si>
  <si>
    <t>00002271</t>
  </si>
  <si>
    <t>00007208</t>
  </si>
  <si>
    <t>00005589</t>
  </si>
  <si>
    <t>00005585</t>
  </si>
  <si>
    <t>00002060</t>
  </si>
  <si>
    <t>00002255</t>
  </si>
  <si>
    <t>00002254</t>
  </si>
  <si>
    <t>00002282</t>
  </si>
  <si>
    <t>00000891</t>
  </si>
  <si>
    <t>00006984</t>
  </si>
  <si>
    <t>00007112</t>
  </si>
  <si>
    <t>00005466</t>
  </si>
  <si>
    <t>00005457</t>
  </si>
  <si>
    <t>00002737</t>
  </si>
  <si>
    <t>00004977</t>
  </si>
  <si>
    <t>00005456</t>
  </si>
  <si>
    <t>00001942</t>
  </si>
  <si>
    <t>00002404</t>
  </si>
  <si>
    <t>00005579</t>
  </si>
  <si>
    <t>00013264</t>
  </si>
  <si>
    <t>00002765</t>
  </si>
  <si>
    <t>00016969</t>
  </si>
  <si>
    <t>00005580</t>
  </si>
  <si>
    <t>00005427</t>
  </si>
  <si>
    <t>00015280</t>
  </si>
  <si>
    <t>00015277</t>
  </si>
  <si>
    <t>00005741</t>
  </si>
  <si>
    <t>00005826</t>
  </si>
  <si>
    <t>00003346</t>
  </si>
  <si>
    <t>00005436</t>
  </si>
  <si>
    <t>00005562</t>
  </si>
  <si>
    <t>00003393</t>
  </si>
  <si>
    <t>00002285</t>
  </si>
  <si>
    <t>00002284</t>
  </si>
  <si>
    <t>00005563</t>
  </si>
  <si>
    <t>00002279</t>
  </si>
  <si>
    <t>00005584</t>
  </si>
  <si>
    <t>00015392</t>
  </si>
  <si>
    <t>00005583</t>
  </si>
  <si>
    <t>00005735</t>
  </si>
  <si>
    <t>00002759</t>
  </si>
  <si>
    <t>00005462</t>
  </si>
  <si>
    <t>00002497</t>
  </si>
  <si>
    <t>00007453</t>
  </si>
  <si>
    <t>00007147</t>
  </si>
  <si>
    <t>00024054</t>
  </si>
  <si>
    <t>00005727</t>
  </si>
  <si>
    <t>00001990</t>
  </si>
  <si>
    <t>00007643</t>
  </si>
  <si>
    <t>00003395</t>
  </si>
  <si>
    <t>00002259</t>
  </si>
  <si>
    <t>00010937</t>
  </si>
  <si>
    <t>00005442</t>
  </si>
  <si>
    <t>00002804</t>
  </si>
  <si>
    <t>00005461</t>
  </si>
  <si>
    <t>00002267</t>
  </si>
  <si>
    <t>00002261</t>
  </si>
  <si>
    <t>00005592</t>
  </si>
  <si>
    <t>00002486</t>
  </si>
  <si>
    <t>00002742</t>
  </si>
  <si>
    <t>00002739</t>
  </si>
  <si>
    <t>00002806</t>
  </si>
  <si>
    <t>00002484</t>
  </si>
  <si>
    <t>00002536</t>
  </si>
  <si>
    <t>00000884</t>
  </si>
  <si>
    <t>00005158</t>
  </si>
  <si>
    <t>00005733</t>
  </si>
  <si>
    <t>00005591</t>
  </si>
  <si>
    <t>00001992</t>
  </si>
  <si>
    <t>00005156</t>
  </si>
  <si>
    <t>00018539</t>
  </si>
  <si>
    <t>00018538</t>
  </si>
  <si>
    <t>00005163</t>
  </si>
  <si>
    <t>00002269</t>
  </si>
  <si>
    <t>00005173</t>
  </si>
  <si>
    <t>00005174</t>
  </si>
  <si>
    <t>00005165</t>
  </si>
  <si>
    <t>00005185</t>
  </si>
  <si>
    <t>00005548</t>
  </si>
  <si>
    <t>00000894</t>
  </si>
  <si>
    <t>00002275</t>
  </si>
  <si>
    <t>00002770</t>
  </si>
  <si>
    <t>00002262</t>
  </si>
  <si>
    <t>00002763</t>
  </si>
  <si>
    <t>00002764</t>
  </si>
  <si>
    <t>00005167</t>
  </si>
  <si>
    <t>00002736</t>
  </si>
  <si>
    <t>00002738</t>
  </si>
  <si>
    <t>00002407</t>
  </si>
  <si>
    <t>00000885</t>
  </si>
  <si>
    <t>00005153</t>
  </si>
  <si>
    <t>00002780</t>
  </si>
  <si>
    <t>00002748</t>
  </si>
  <si>
    <t>00002798</t>
  </si>
  <si>
    <t>00002801</t>
  </si>
  <si>
    <t>00005187</t>
  </si>
  <si>
    <t>00004262</t>
  </si>
  <si>
    <t>00005729</t>
  </si>
  <si>
    <t>00002758</t>
  </si>
  <si>
    <t>00005581</t>
  </si>
  <si>
    <t>00001980</t>
  </si>
  <si>
    <t>00005168</t>
  </si>
  <si>
    <t>00005184</t>
  </si>
  <si>
    <t>00005434</t>
  </si>
  <si>
    <t>00005172</t>
  </si>
  <si>
    <t>00000768</t>
  </si>
  <si>
    <t>00005170</t>
  </si>
  <si>
    <t>00005169</t>
  </si>
  <si>
    <t>00023142</t>
  </si>
  <si>
    <t>00005433</t>
  </si>
  <si>
    <t>00015959</t>
  </si>
  <si>
    <t>00002011</t>
  </si>
  <si>
    <t>00002287</t>
  </si>
  <si>
    <t>00002283</t>
  </si>
  <si>
    <t>00002278</t>
  </si>
  <si>
    <t>00002274</t>
  </si>
  <si>
    <t>00002272</t>
  </si>
  <si>
    <t>I. ASPECTOS GENERALES</t>
  </si>
  <si>
    <t>II.  IDENTIFICACIÓN</t>
  </si>
  <si>
    <t>10.   DESCRIPCIÓN DE ALTERNATIVAS DE SOLUCIÓN</t>
  </si>
  <si>
    <t>III.  FORMULACIÓN</t>
  </si>
  <si>
    <t>Principales parámetros y supuestos considerados para la proyección de la demanda</t>
  </si>
  <si>
    <t>Para la proyección de la demanda en el período de funcionamiento, previamente se halla la población demandante efectiva, la cual se obtiene multiplicando la población demandante potencial por el porcentaje de búsqueda de atención obtenida de la última ENAHO publicada por el INEI. Para calcular la demanda, a partir de la población demandante efectiva, se multiplica esta última por los ratios de concentración correspondientes. Se asume que la tasa de crecimiento de la población permanecerá constante en el horizonte de evaluación; así como el perfil epidemiológico y las tendencias de morbilidad del área de influencia.</t>
  </si>
  <si>
    <t>Fuentes de información empleadas.</t>
  </si>
  <si>
    <t>INEI, ENAHO, estándares técncios de programación de atenciones,  normas técnicas de servicios de salud, valores referenciales del volumen de producción optimizada, metas de PpR.</t>
  </si>
  <si>
    <t>Principales parámetros y supuestos considerados para la proyección de la oferta</t>
  </si>
  <si>
    <t>La oferta “sin proyecto”, se ha determinado en base a la capacidad instalada para producir servicios de salud a través de la disponibilidad y estado de conservación de recursos físicos (infraestructura y equipamiento) y la disponibilidad efectiva de recursos humanos, considerando el “recurso limitante”; es decir, aquel cuya capacidad es menor en número de atenciones por año. La Oferta Optimizada es la máxima capacidad que se puede lograr con los recursos disponibles en la situación “sin proyecto”, luego de realizar mejoras en la gestión o gastos no significativos que no constituyan proyectos de inversión.</t>
  </si>
  <si>
    <t>Análisis de la situación actual, situación de los recursos humanos, situación de los recursos físicos, Listado de valores referenciales del volumen de producción optimizada de los servicios de salud de la Directiva Administrativa N°199-MINSA-DGSP-V.01.</t>
  </si>
  <si>
    <t>IV. EVALUACIÓN</t>
  </si>
  <si>
    <t>No corresponde</t>
  </si>
  <si>
    <t>Lacustre</t>
  </si>
  <si>
    <t>Canoa</t>
  </si>
  <si>
    <t>Avioneta</t>
  </si>
  <si>
    <t>Peque Peque</t>
  </si>
  <si>
    <t>Hidroavión</t>
  </si>
  <si>
    <t>Población Demanda efectiva de atención (Atendido)</t>
  </si>
  <si>
    <t>ATENCIONES</t>
  </si>
  <si>
    <t>2. POBLACIÓN DEMANDANTE EFECTIVA</t>
  </si>
  <si>
    <t>2.1 POBLACIÓN DEMANDANTE DE SERVICIOS RECUPERATIVOS</t>
  </si>
  <si>
    <t>2.2 POBLACIÓN DEMANDANTE DE SERVICIOS PREVENTIVOS - PROMOCIONALES</t>
  </si>
  <si>
    <t>3. ESTIMACIÓN DE LA DEMANDA EFECTIVA DE CONSULTA EXTERNA</t>
  </si>
  <si>
    <t>3.1. Consulta ambulatoria por médico general</t>
  </si>
  <si>
    <t>3.3. Atención ambulatoria por obstetra</t>
  </si>
  <si>
    <t>4. ESTIMACIÓN DE LA DEMANDA EFECTIVA DE EMERGENCIA</t>
  </si>
  <si>
    <t>4.2 Observación Emergencia</t>
  </si>
  <si>
    <t>5. ESTIMACIÓN DE LA DEMANDA EFECTIVA PARA SERVICIOS DE APOYO</t>
  </si>
  <si>
    <t>Distribución por Edad y/o Condición (Habitantes)</t>
  </si>
  <si>
    <t>RECURSOS HUMANOS SEGÚN GRUPO OCUPACIONAL</t>
  </si>
  <si>
    <t>Remuneración Anual</t>
  </si>
  <si>
    <r>
      <t>m</t>
    </r>
    <r>
      <rPr>
        <vertAlign val="superscript"/>
        <sz val="8"/>
        <rFont val="Calibri"/>
        <family val="2"/>
        <scheme val="minor"/>
      </rPr>
      <t>2</t>
    </r>
  </si>
  <si>
    <t>DEPARTAMENTO</t>
  </si>
  <si>
    <t>PROVINCIA</t>
  </si>
  <si>
    <t>DISTRITO</t>
  </si>
  <si>
    <t>Amazonas</t>
  </si>
  <si>
    <t>Chachapoyas</t>
  </si>
  <si>
    <t>Asunción</t>
  </si>
  <si>
    <t>Balsas</t>
  </si>
  <si>
    <t>Cheto</t>
  </si>
  <si>
    <t>Chiliquin</t>
  </si>
  <si>
    <t>Chuquibamba</t>
  </si>
  <si>
    <t>Granada</t>
  </si>
  <si>
    <t>Huancas</t>
  </si>
  <si>
    <t>La Jalca</t>
  </si>
  <si>
    <t>Leimebamba</t>
  </si>
  <si>
    <t>Levanto</t>
  </si>
  <si>
    <t>Magdalena</t>
  </si>
  <si>
    <t>Mariscal Castilla</t>
  </si>
  <si>
    <t>Molinopampa</t>
  </si>
  <si>
    <t>Montevideo</t>
  </si>
  <si>
    <t>Olleros</t>
  </si>
  <si>
    <t>Quinjalca</t>
  </si>
  <si>
    <t>San Francisco de Daguas</t>
  </si>
  <si>
    <t>San Isidro de Maino</t>
  </si>
  <si>
    <t>Soloco</t>
  </si>
  <si>
    <t>Sonche</t>
  </si>
  <si>
    <t>Bagua</t>
  </si>
  <si>
    <t>Aramango</t>
  </si>
  <si>
    <t>Copallin</t>
  </si>
  <si>
    <t>El Parco</t>
  </si>
  <si>
    <t>Imaza</t>
  </si>
  <si>
    <t>La Peca</t>
  </si>
  <si>
    <t xml:space="preserve">0103 </t>
  </si>
  <si>
    <t>Bongará</t>
  </si>
  <si>
    <t>Jumbilla</t>
  </si>
  <si>
    <t>Chisquilla</t>
  </si>
  <si>
    <t>Churuja</t>
  </si>
  <si>
    <t>Corosha</t>
  </si>
  <si>
    <t>Cuispes</t>
  </si>
  <si>
    <t>Florida</t>
  </si>
  <si>
    <t>Jazan</t>
  </si>
  <si>
    <t>Recta</t>
  </si>
  <si>
    <t>San Carlos</t>
  </si>
  <si>
    <t>Shipasbamba</t>
  </si>
  <si>
    <t>Valera</t>
  </si>
  <si>
    <t>Yambrasbamba</t>
  </si>
  <si>
    <t xml:space="preserve">0104 </t>
  </si>
  <si>
    <t>Condorcanqui</t>
  </si>
  <si>
    <t>Nieva</t>
  </si>
  <si>
    <t>El Cenepa</t>
  </si>
  <si>
    <t>Río Santiago</t>
  </si>
  <si>
    <t xml:space="preserve">0105 </t>
  </si>
  <si>
    <t>Luya</t>
  </si>
  <si>
    <t>Lamud</t>
  </si>
  <si>
    <t>Camporredondo</t>
  </si>
  <si>
    <t>Cocabamba</t>
  </si>
  <si>
    <t>Colcamar</t>
  </si>
  <si>
    <t>Conila</t>
  </si>
  <si>
    <t>Inguilpata</t>
  </si>
  <si>
    <t>Longuita</t>
  </si>
  <si>
    <t>Lonya Chico</t>
  </si>
  <si>
    <t>Luya Viejo</t>
  </si>
  <si>
    <t>María</t>
  </si>
  <si>
    <t>Ocalli</t>
  </si>
  <si>
    <t>Ocumal</t>
  </si>
  <si>
    <t>Pisuquia</t>
  </si>
  <si>
    <t>Providencia</t>
  </si>
  <si>
    <t>San Cristóbal</t>
  </si>
  <si>
    <t>San Francisco de Yeso</t>
  </si>
  <si>
    <t>San Jerónimo</t>
  </si>
  <si>
    <t>San Juan de Lopecancha</t>
  </si>
  <si>
    <t>Santa Catalina</t>
  </si>
  <si>
    <t>Santo Tomas</t>
  </si>
  <si>
    <t>Tingo</t>
  </si>
  <si>
    <t>Trita</t>
  </si>
  <si>
    <t xml:space="preserve">0106 </t>
  </si>
  <si>
    <t>Rodríguez de Mendoza</t>
  </si>
  <si>
    <t>San Nicolás</t>
  </si>
  <si>
    <t>Chirimoto</t>
  </si>
  <si>
    <t>Cochamal</t>
  </si>
  <si>
    <t>Huambo</t>
  </si>
  <si>
    <t>Limabamba</t>
  </si>
  <si>
    <t>Longar</t>
  </si>
  <si>
    <t>Mariscal Benavides</t>
  </si>
  <si>
    <t>Milpuc</t>
  </si>
  <si>
    <t>Omia</t>
  </si>
  <si>
    <t>Santa Rosa</t>
  </si>
  <si>
    <t>Totora</t>
  </si>
  <si>
    <t>Vista Alegre</t>
  </si>
  <si>
    <t xml:space="preserve">0107 </t>
  </si>
  <si>
    <t>Utcubamba</t>
  </si>
  <si>
    <t>Bagua Grande</t>
  </si>
  <si>
    <t>Cajaruro</t>
  </si>
  <si>
    <t>Cumba</t>
  </si>
  <si>
    <t>El Milagro</t>
  </si>
  <si>
    <t>Jamalca</t>
  </si>
  <si>
    <t>Lonya Grande</t>
  </si>
  <si>
    <t>Yamon</t>
  </si>
  <si>
    <t>Cochabamba</t>
  </si>
  <si>
    <t>Anta</t>
  </si>
  <si>
    <t>Pariahuanca</t>
  </si>
  <si>
    <t>San Luis</t>
  </si>
  <si>
    <t>Aco</t>
  </si>
  <si>
    <t>San Marcos</t>
  </si>
  <si>
    <t>Huata</t>
  </si>
  <si>
    <t>Santa Cruz</t>
  </si>
  <si>
    <t>Llama</t>
  </si>
  <si>
    <t>Cochas</t>
  </si>
  <si>
    <t>San Pedro</t>
  </si>
  <si>
    <t>Cabana</t>
  </si>
  <si>
    <t>Acobamba</t>
  </si>
  <si>
    <t>Huayllabamba</t>
  </si>
  <si>
    <t>San Juan</t>
  </si>
  <si>
    <t>Oropesa</t>
  </si>
  <si>
    <t>Lucre</t>
  </si>
  <si>
    <t>Ocobamba</t>
  </si>
  <si>
    <t>El Porvenir</t>
  </si>
  <si>
    <t>San Antonio</t>
  </si>
  <si>
    <t>Vilcabamba</t>
  </si>
  <si>
    <t>Miraflores</t>
  </si>
  <si>
    <t>Mariscal Cáceres</t>
  </si>
  <si>
    <t>Coporaque</t>
  </si>
  <si>
    <t>Pampamarca</t>
  </si>
  <si>
    <t>San Juan Bautista</t>
  </si>
  <si>
    <t>San Miguel</t>
  </si>
  <si>
    <t>Leoncio Prado</t>
  </si>
  <si>
    <t>Santa Lucia</t>
  </si>
  <si>
    <t>Lampa</t>
  </si>
  <si>
    <t>Sucre</t>
  </si>
  <si>
    <t>Belén</t>
  </si>
  <si>
    <t>Colca</t>
  </si>
  <si>
    <t>Concepción</t>
  </si>
  <si>
    <t xml:space="preserve">06  </t>
  </si>
  <si>
    <t>Cajamarca</t>
  </si>
  <si>
    <t xml:space="preserve">0601 </t>
  </si>
  <si>
    <t>Chetilla</t>
  </si>
  <si>
    <t>Cospan</t>
  </si>
  <si>
    <t>Encañada</t>
  </si>
  <si>
    <t>Jesús</t>
  </si>
  <si>
    <t>Llacanora</t>
  </si>
  <si>
    <t>Los Baños del Inca</t>
  </si>
  <si>
    <t>Matara</t>
  </si>
  <si>
    <t>Namora</t>
  </si>
  <si>
    <t xml:space="preserve">0602 </t>
  </si>
  <si>
    <t>Cajabamba</t>
  </si>
  <si>
    <t>Cachachi</t>
  </si>
  <si>
    <t>Condebamba</t>
  </si>
  <si>
    <t>Sitacocha</t>
  </si>
  <si>
    <t xml:space="preserve">0603 </t>
  </si>
  <si>
    <t>Celendín</t>
  </si>
  <si>
    <t>Chumuch</t>
  </si>
  <si>
    <t>Cortegana</t>
  </si>
  <si>
    <t>Huasmin</t>
  </si>
  <si>
    <t>Jorge Chávez</t>
  </si>
  <si>
    <t>José Gálvez</t>
  </si>
  <si>
    <t>Miguel Iglesias</t>
  </si>
  <si>
    <t>Oxamarca</t>
  </si>
  <si>
    <t>Sorochuco</t>
  </si>
  <si>
    <t>Utco</t>
  </si>
  <si>
    <t>La Libertad de Pallan</t>
  </si>
  <si>
    <t xml:space="preserve">0604 </t>
  </si>
  <si>
    <t>Chota</t>
  </si>
  <si>
    <t>Anguia</t>
  </si>
  <si>
    <t>Chadin</t>
  </si>
  <si>
    <t>Chiguirip</t>
  </si>
  <si>
    <t>Chimban</t>
  </si>
  <si>
    <t>Choropampa</t>
  </si>
  <si>
    <t>Conchan</t>
  </si>
  <si>
    <t>Huambos</t>
  </si>
  <si>
    <t>Lajas</t>
  </si>
  <si>
    <t>Miracosta</t>
  </si>
  <si>
    <t>Paccha</t>
  </si>
  <si>
    <t>Pion</t>
  </si>
  <si>
    <t>Querocoto</t>
  </si>
  <si>
    <t>San Juan de Licupis</t>
  </si>
  <si>
    <t>Tacabamba</t>
  </si>
  <si>
    <t>Tocmoche</t>
  </si>
  <si>
    <t>Chalamarca</t>
  </si>
  <si>
    <t xml:space="preserve">0605 </t>
  </si>
  <si>
    <t>Contumazá</t>
  </si>
  <si>
    <t>Contumaza</t>
  </si>
  <si>
    <t>Chilete</t>
  </si>
  <si>
    <t>Cupisnique</t>
  </si>
  <si>
    <t>Guzmango</t>
  </si>
  <si>
    <t>San Benito</t>
  </si>
  <si>
    <t>Santa Cruz de Toledo</t>
  </si>
  <si>
    <t>Tantarica</t>
  </si>
  <si>
    <t>Yonan</t>
  </si>
  <si>
    <t xml:space="preserve">0606 </t>
  </si>
  <si>
    <t>Cutervo</t>
  </si>
  <si>
    <t>Callayuc</t>
  </si>
  <si>
    <t>Choros</t>
  </si>
  <si>
    <t>Cujillo</t>
  </si>
  <si>
    <t>La Ramada</t>
  </si>
  <si>
    <t>Pimpingos</t>
  </si>
  <si>
    <t>Querocotillo</t>
  </si>
  <si>
    <t>San Andrés de Cutervo</t>
  </si>
  <si>
    <t>San Juan de Cutervo</t>
  </si>
  <si>
    <t>San Luis de Lucma</t>
  </si>
  <si>
    <t>Santo Domingo de la Capilla</t>
  </si>
  <si>
    <t>Socota</t>
  </si>
  <si>
    <t>Toribio Casanova</t>
  </si>
  <si>
    <t xml:space="preserve">0607 </t>
  </si>
  <si>
    <t>Hualgayoc</t>
  </si>
  <si>
    <t>Bambamarca</t>
  </si>
  <si>
    <t>Chugur</t>
  </si>
  <si>
    <t xml:space="preserve">0608 </t>
  </si>
  <si>
    <t>Jaén</t>
  </si>
  <si>
    <t>Bellavista</t>
  </si>
  <si>
    <t>Chontali</t>
  </si>
  <si>
    <t>Colasay</t>
  </si>
  <si>
    <t>Huabal</t>
  </si>
  <si>
    <t>Las Pirias</t>
  </si>
  <si>
    <t>Pomahuaca</t>
  </si>
  <si>
    <t>Pucara</t>
  </si>
  <si>
    <t>Sallique</t>
  </si>
  <si>
    <t>San Felipe</t>
  </si>
  <si>
    <t>San José del Alto</t>
  </si>
  <si>
    <t xml:space="preserve">0609 </t>
  </si>
  <si>
    <t>San Ignacio</t>
  </si>
  <si>
    <t>Chirinos</t>
  </si>
  <si>
    <t>Huarango</t>
  </si>
  <si>
    <t>La Coipa</t>
  </si>
  <si>
    <t>Namballe</t>
  </si>
  <si>
    <t>San José de Lourdes</t>
  </si>
  <si>
    <t>Tabaconas</t>
  </si>
  <si>
    <t xml:space="preserve">0610 </t>
  </si>
  <si>
    <t>Pedro Gálvez</t>
  </si>
  <si>
    <t>Chancay</t>
  </si>
  <si>
    <t>Eduardo Villanueva</t>
  </si>
  <si>
    <t>Gregorio Pita</t>
  </si>
  <si>
    <t>Ichocan</t>
  </si>
  <si>
    <t>José Manuel Quiroz</t>
  </si>
  <si>
    <t>José Sabogal</t>
  </si>
  <si>
    <t xml:space="preserve">0611 </t>
  </si>
  <si>
    <t>Bolívar</t>
  </si>
  <si>
    <t>Calquis</t>
  </si>
  <si>
    <t>Catilluc</t>
  </si>
  <si>
    <t>El Prado</t>
  </si>
  <si>
    <t>La Florida</t>
  </si>
  <si>
    <t>Llapa</t>
  </si>
  <si>
    <t>Nanchoc</t>
  </si>
  <si>
    <t>Niepos</t>
  </si>
  <si>
    <t>San Gregorio</t>
  </si>
  <si>
    <t>San Silvestre de Cochan</t>
  </si>
  <si>
    <t>Tongod</t>
  </si>
  <si>
    <t>Unión Agua Blanca</t>
  </si>
  <si>
    <t xml:space="preserve">0612 </t>
  </si>
  <si>
    <t>San Pablo</t>
  </si>
  <si>
    <t>San Bernardino</t>
  </si>
  <si>
    <t>Tumbaden</t>
  </si>
  <si>
    <t xml:space="preserve">0613 </t>
  </si>
  <si>
    <t>Andabamba</t>
  </si>
  <si>
    <t>Catache</t>
  </si>
  <si>
    <t>Chancaybaños</t>
  </si>
  <si>
    <t>La Esperanza</t>
  </si>
  <si>
    <t>Ninabamba</t>
  </si>
  <si>
    <t>Pulan</t>
  </si>
  <si>
    <t>Saucepampa</t>
  </si>
  <si>
    <t>Sexi</t>
  </si>
  <si>
    <t>Uticyacu</t>
  </si>
  <si>
    <t>Yauyucan</t>
  </si>
  <si>
    <t xml:space="preserve">08  </t>
  </si>
  <si>
    <t>Cusco</t>
  </si>
  <si>
    <t xml:space="preserve">0801 </t>
  </si>
  <si>
    <t>Ccorca</t>
  </si>
  <si>
    <t>Poroy</t>
  </si>
  <si>
    <t>San Sebastian</t>
  </si>
  <si>
    <t>Santiago</t>
  </si>
  <si>
    <t>Saylla</t>
  </si>
  <si>
    <t>Wanchaq</t>
  </si>
  <si>
    <t xml:space="preserve">0802 </t>
  </si>
  <si>
    <t>Acomayo</t>
  </si>
  <si>
    <t>Acopia</t>
  </si>
  <si>
    <t>Acos</t>
  </si>
  <si>
    <t>Mosoc Llacta</t>
  </si>
  <si>
    <t>Pomacanchi</t>
  </si>
  <si>
    <t>Rondocan</t>
  </si>
  <si>
    <t>Sangarara</t>
  </si>
  <si>
    <t xml:space="preserve">0803 </t>
  </si>
  <si>
    <t>Ancahuasi</t>
  </si>
  <si>
    <t>Cachimayo</t>
  </si>
  <si>
    <t>Chinchaypujio</t>
  </si>
  <si>
    <t>Huarocondo</t>
  </si>
  <si>
    <t>Limatambo</t>
  </si>
  <si>
    <t>Mollepata</t>
  </si>
  <si>
    <t>Pucyura</t>
  </si>
  <si>
    <t>Zurite</t>
  </si>
  <si>
    <t xml:space="preserve">0804 </t>
  </si>
  <si>
    <t>Calca</t>
  </si>
  <si>
    <t>Coya</t>
  </si>
  <si>
    <t>Lamay</t>
  </si>
  <si>
    <t>Lares</t>
  </si>
  <si>
    <t>Pisac</t>
  </si>
  <si>
    <t>San Salvador</t>
  </si>
  <si>
    <t>Taray</t>
  </si>
  <si>
    <t>Yanatile</t>
  </si>
  <si>
    <t xml:space="preserve">0805 </t>
  </si>
  <si>
    <t>Canas</t>
  </si>
  <si>
    <t>Yanaoca</t>
  </si>
  <si>
    <t>Checca</t>
  </si>
  <si>
    <t>Kunturkanki</t>
  </si>
  <si>
    <t>Langui</t>
  </si>
  <si>
    <t>Layo</t>
  </si>
  <si>
    <t>Quehue</t>
  </si>
  <si>
    <t>Tupac Amaru</t>
  </si>
  <si>
    <t xml:space="preserve">0806 </t>
  </si>
  <si>
    <t>Canchis</t>
  </si>
  <si>
    <t>Sicuani</t>
  </si>
  <si>
    <t>Checacupe</t>
  </si>
  <si>
    <t>Combapata</t>
  </si>
  <si>
    <t>Marangani</t>
  </si>
  <si>
    <t>Pitumarca</t>
  </si>
  <si>
    <t>Tinta</t>
  </si>
  <si>
    <t xml:space="preserve">0807 </t>
  </si>
  <si>
    <t>Chumbivilcas</t>
  </si>
  <si>
    <t>Capacmarca</t>
  </si>
  <si>
    <t>Chamaca</t>
  </si>
  <si>
    <t>Colquemarca</t>
  </si>
  <si>
    <t>Livitaca</t>
  </si>
  <si>
    <t>Llusco</t>
  </si>
  <si>
    <t>Quiñota</t>
  </si>
  <si>
    <t>Velille</t>
  </si>
  <si>
    <t xml:space="preserve">0808 </t>
  </si>
  <si>
    <t>Espinar</t>
  </si>
  <si>
    <t>Condoroma</t>
  </si>
  <si>
    <t>Ocoruro</t>
  </si>
  <si>
    <t>Pallpata</t>
  </si>
  <si>
    <t>Pichigua</t>
  </si>
  <si>
    <t>Suyckutambo</t>
  </si>
  <si>
    <t>Alto Pichigua</t>
  </si>
  <si>
    <t xml:space="preserve">0809 </t>
  </si>
  <si>
    <t>La Convención</t>
  </si>
  <si>
    <t>Santa Ana</t>
  </si>
  <si>
    <t>Echarate</t>
  </si>
  <si>
    <t>Huayopata</t>
  </si>
  <si>
    <t>Maranura</t>
  </si>
  <si>
    <t>Quellouno</t>
  </si>
  <si>
    <t>Kimbiri</t>
  </si>
  <si>
    <t>Santa Teresa</t>
  </si>
  <si>
    <t>Pichari</t>
  </si>
  <si>
    <t>080911</t>
  </si>
  <si>
    <t>Inkawasi</t>
  </si>
  <si>
    <t>080912</t>
  </si>
  <si>
    <t>Villa Virgen</t>
  </si>
  <si>
    <t>080913</t>
  </si>
  <si>
    <t>Villa Kintiarina</t>
  </si>
  <si>
    <t xml:space="preserve">0810 </t>
  </si>
  <si>
    <t>Paruro</t>
  </si>
  <si>
    <t>Accha</t>
  </si>
  <si>
    <t>Ccapi</t>
  </si>
  <si>
    <t>Colcha</t>
  </si>
  <si>
    <t>Huanoquite</t>
  </si>
  <si>
    <t>Omacha</t>
  </si>
  <si>
    <t>Paccaritambo</t>
  </si>
  <si>
    <t>Pillpinto</t>
  </si>
  <si>
    <t>Yaurisque</t>
  </si>
  <si>
    <t xml:space="preserve">0811 </t>
  </si>
  <si>
    <t>Paucartambo</t>
  </si>
  <si>
    <t>Caicay</t>
  </si>
  <si>
    <t>Challabamba</t>
  </si>
  <si>
    <t>Colquepata</t>
  </si>
  <si>
    <t>Huancarani</t>
  </si>
  <si>
    <t>Kosñipata</t>
  </si>
  <si>
    <t xml:space="preserve">0812 </t>
  </si>
  <si>
    <t>Quispicanchi</t>
  </si>
  <si>
    <t>Urcos</t>
  </si>
  <si>
    <t>Andahuaylillas</t>
  </si>
  <si>
    <t>Camanti</t>
  </si>
  <si>
    <t>Ccarhuayo</t>
  </si>
  <si>
    <t>Ccatca</t>
  </si>
  <si>
    <t>Cusipata</t>
  </si>
  <si>
    <t>Huaro</t>
  </si>
  <si>
    <t>Marcapata</t>
  </si>
  <si>
    <t>Ocongate</t>
  </si>
  <si>
    <t>Quiquijana</t>
  </si>
  <si>
    <t xml:space="preserve">0813 </t>
  </si>
  <si>
    <t>Urubamba</t>
  </si>
  <si>
    <t>Chinchero</t>
  </si>
  <si>
    <t>Machupicchu</t>
  </si>
  <si>
    <t>Maras</t>
  </si>
  <si>
    <t>Ollantaytambo</t>
  </si>
  <si>
    <t>Yucay</t>
  </si>
  <si>
    <t>Palca</t>
  </si>
  <si>
    <t>Yauli</t>
  </si>
  <si>
    <t xml:space="preserve">10  </t>
  </si>
  <si>
    <t>Huánuco</t>
  </si>
  <si>
    <t xml:space="preserve">1001 </t>
  </si>
  <si>
    <t>Huanuco</t>
  </si>
  <si>
    <t>Amarilis</t>
  </si>
  <si>
    <t>Chinchao</t>
  </si>
  <si>
    <t>Churubamba</t>
  </si>
  <si>
    <t>Margos</t>
  </si>
  <si>
    <t>Quisqui (Kichki)</t>
  </si>
  <si>
    <t>San Francisco de Cayran</t>
  </si>
  <si>
    <t>San Pedro de Chaulan</t>
  </si>
  <si>
    <t>Santa María del Valle</t>
  </si>
  <si>
    <t>Yarumayo</t>
  </si>
  <si>
    <t>Pillco Marca</t>
  </si>
  <si>
    <t>Yacus</t>
  </si>
  <si>
    <t>San Pablo de Pillao</t>
  </si>
  <si>
    <t>Ambo</t>
  </si>
  <si>
    <t>Cayna</t>
  </si>
  <si>
    <t>Colpas</t>
  </si>
  <si>
    <t>Conchamarca</t>
  </si>
  <si>
    <t>Huacar</t>
  </si>
  <si>
    <t>San Francisco</t>
  </si>
  <si>
    <t>San Rafael</t>
  </si>
  <si>
    <t>Tomay Kichwa</t>
  </si>
  <si>
    <t>Dos de Mayo</t>
  </si>
  <si>
    <t>La Unión</t>
  </si>
  <si>
    <t>Chuquis</t>
  </si>
  <si>
    <t>Marías</t>
  </si>
  <si>
    <t>Pachas</t>
  </si>
  <si>
    <t>Quivilla</t>
  </si>
  <si>
    <t>Ripan</t>
  </si>
  <si>
    <t>Shunqui</t>
  </si>
  <si>
    <t>Sillapata</t>
  </si>
  <si>
    <t>Yanas</t>
  </si>
  <si>
    <t>Huacaybamba</t>
  </si>
  <si>
    <t>Canchabamba</t>
  </si>
  <si>
    <t>Pinra</t>
  </si>
  <si>
    <t>Huamalíes</t>
  </si>
  <si>
    <t>Llata</t>
  </si>
  <si>
    <t>Arancay</t>
  </si>
  <si>
    <t>Chavín de Pariarca</t>
  </si>
  <si>
    <t>Jacas Grande</t>
  </si>
  <si>
    <t>Jircan</t>
  </si>
  <si>
    <t>Monzón</t>
  </si>
  <si>
    <t>Punchao</t>
  </si>
  <si>
    <t>Puños</t>
  </si>
  <si>
    <t>Singa</t>
  </si>
  <si>
    <t>Tantamayo</t>
  </si>
  <si>
    <t>Rupa-Rupa</t>
  </si>
  <si>
    <t>Daniel Alomía Robles</t>
  </si>
  <si>
    <t>Hermílio Valdizan</t>
  </si>
  <si>
    <t>José Crespo y Castillo</t>
  </si>
  <si>
    <t>Luyando</t>
  </si>
  <si>
    <t>Mariano Damaso Beraun</t>
  </si>
  <si>
    <t>Pucayacu</t>
  </si>
  <si>
    <t>Castillo Grande</t>
  </si>
  <si>
    <t>Marañón</t>
  </si>
  <si>
    <t>Huacrachuco</t>
  </si>
  <si>
    <t>Cholon</t>
  </si>
  <si>
    <t>San Buenaventura</t>
  </si>
  <si>
    <t>La Morada</t>
  </si>
  <si>
    <t>Santa Rosa de Alto Yanajanca</t>
  </si>
  <si>
    <t>Pachitea</t>
  </si>
  <si>
    <t>Panao</t>
  </si>
  <si>
    <t>Chaglla</t>
  </si>
  <si>
    <t>Molino</t>
  </si>
  <si>
    <t>Umari</t>
  </si>
  <si>
    <t>Puerto Inca</t>
  </si>
  <si>
    <t>Codo del Pozuzo</t>
  </si>
  <si>
    <t>Honoria</t>
  </si>
  <si>
    <t>Tournavista</t>
  </si>
  <si>
    <t>Yuyapichis</t>
  </si>
  <si>
    <t>Lauricocha</t>
  </si>
  <si>
    <t>Baños</t>
  </si>
  <si>
    <t>Jivia</t>
  </si>
  <si>
    <t>Queropalca</t>
  </si>
  <si>
    <t>Rondos</t>
  </si>
  <si>
    <t>San Francisco de Asís</t>
  </si>
  <si>
    <t>San Miguel de Cauri</t>
  </si>
  <si>
    <t>Yarowilca</t>
  </si>
  <si>
    <t>Chavinillo</t>
  </si>
  <si>
    <t>Cahuac</t>
  </si>
  <si>
    <t>Chacabamba</t>
  </si>
  <si>
    <t>Aparicio Pomares</t>
  </si>
  <si>
    <t>Jacas Chico</t>
  </si>
  <si>
    <t>Obas</t>
  </si>
  <si>
    <t>Choras</t>
  </si>
  <si>
    <t>Junín</t>
  </si>
  <si>
    <t>Huancayo</t>
  </si>
  <si>
    <t>Carhuacallanga</t>
  </si>
  <si>
    <t>Chacapampa</t>
  </si>
  <si>
    <t>Chicche</t>
  </si>
  <si>
    <t>Chilca</t>
  </si>
  <si>
    <t>Chongos Alto</t>
  </si>
  <si>
    <t>Chupuro</t>
  </si>
  <si>
    <t>Cullhuas</t>
  </si>
  <si>
    <t>El Tambo</t>
  </si>
  <si>
    <t>Huacrapuquio</t>
  </si>
  <si>
    <t>Hualhuas</t>
  </si>
  <si>
    <t>Huancan</t>
  </si>
  <si>
    <t>Huasicancha</t>
  </si>
  <si>
    <t>Huayucachi</t>
  </si>
  <si>
    <t>Ingenio</t>
  </si>
  <si>
    <t>Pilcomayo</t>
  </si>
  <si>
    <t>Quichuay</t>
  </si>
  <si>
    <t>Quilcas</t>
  </si>
  <si>
    <t>San Agustín</t>
  </si>
  <si>
    <t>San Jerónimo de Tunan</t>
  </si>
  <si>
    <t>Saño</t>
  </si>
  <si>
    <t>Sapallanga</t>
  </si>
  <si>
    <t>Sicaya</t>
  </si>
  <si>
    <t>Santo Domingo de Acobamba</t>
  </si>
  <si>
    <t>Viques</t>
  </si>
  <si>
    <t>Andamarca</t>
  </si>
  <si>
    <t>Chambara</t>
  </si>
  <si>
    <t>Comas</t>
  </si>
  <si>
    <t>Heroínas Toledo</t>
  </si>
  <si>
    <t>Manzanares</t>
  </si>
  <si>
    <t>Matahuasi</t>
  </si>
  <si>
    <t>Mito</t>
  </si>
  <si>
    <t>Nueve de Julio</t>
  </si>
  <si>
    <t>Orcotuna</t>
  </si>
  <si>
    <t>San José de Quero</t>
  </si>
  <si>
    <t>Santa Rosa de Ocopa</t>
  </si>
  <si>
    <t>Chanchamayo</t>
  </si>
  <si>
    <t>Perene</t>
  </si>
  <si>
    <t>Pichanaqui</t>
  </si>
  <si>
    <t>San Luis de Shuaro</t>
  </si>
  <si>
    <t>San Ramón</t>
  </si>
  <si>
    <t>Vitoc</t>
  </si>
  <si>
    <t>Jauja</t>
  </si>
  <si>
    <t>Acolla</t>
  </si>
  <si>
    <t>Apata</t>
  </si>
  <si>
    <t>Ataura</t>
  </si>
  <si>
    <t>Canchayllo</t>
  </si>
  <si>
    <t>Curicaca</t>
  </si>
  <si>
    <t>El Mantaro</t>
  </si>
  <si>
    <t>Huamali</t>
  </si>
  <si>
    <t>Huaripampa</t>
  </si>
  <si>
    <t>Huertas</t>
  </si>
  <si>
    <t>Janjaillo</t>
  </si>
  <si>
    <t>Julcán</t>
  </si>
  <si>
    <t>Leonor Ordóñez</t>
  </si>
  <si>
    <t>Llocllapampa</t>
  </si>
  <si>
    <t>Marco</t>
  </si>
  <si>
    <t>Masma</t>
  </si>
  <si>
    <t>Masma Chicche</t>
  </si>
  <si>
    <t>Molinos</t>
  </si>
  <si>
    <t>Monobamba</t>
  </si>
  <si>
    <t>Muqui</t>
  </si>
  <si>
    <t>Muquiyauyo</t>
  </si>
  <si>
    <t>Paca</t>
  </si>
  <si>
    <t>Pancan</t>
  </si>
  <si>
    <t>Parco</t>
  </si>
  <si>
    <t>Pomacancha</t>
  </si>
  <si>
    <t>Ricran</t>
  </si>
  <si>
    <t>San Lorenzo</t>
  </si>
  <si>
    <t>San Pedro de Chunan</t>
  </si>
  <si>
    <t>Sausa</t>
  </si>
  <si>
    <t>Sincos</t>
  </si>
  <si>
    <t>Tunan Marca</t>
  </si>
  <si>
    <t>Yauyos</t>
  </si>
  <si>
    <t>Junin</t>
  </si>
  <si>
    <t>Carhuamayo</t>
  </si>
  <si>
    <t>Ondores</t>
  </si>
  <si>
    <t>Ulcumayo</t>
  </si>
  <si>
    <t>Satipo</t>
  </si>
  <si>
    <t>Coviriali</t>
  </si>
  <si>
    <t>Llaylla</t>
  </si>
  <si>
    <t>Mazamari</t>
  </si>
  <si>
    <t>Pampa Hermosa</t>
  </si>
  <si>
    <t>Pangoa</t>
  </si>
  <si>
    <t>Río Negro</t>
  </si>
  <si>
    <t>Río Tambo</t>
  </si>
  <si>
    <t>Vizcatan del Ene</t>
  </si>
  <si>
    <t>Tarma</t>
  </si>
  <si>
    <t>Huaricolca</t>
  </si>
  <si>
    <t>Huasahuasi</t>
  </si>
  <si>
    <t>Palcamayo</t>
  </si>
  <si>
    <t>San Pedro de Cajas</t>
  </si>
  <si>
    <t>Tapo</t>
  </si>
  <si>
    <t>La Oroya</t>
  </si>
  <si>
    <t>Chacapalpa</t>
  </si>
  <si>
    <t>Huay-Huay</t>
  </si>
  <si>
    <t>Marcapomacocha</t>
  </si>
  <si>
    <t>Morococha</t>
  </si>
  <si>
    <t>Santa Bárbara de Carhuacayan</t>
  </si>
  <si>
    <t>Santa Rosa de Sacco</t>
  </si>
  <si>
    <t>Suitucancha</t>
  </si>
  <si>
    <t>Chupaca</t>
  </si>
  <si>
    <t>Ahuac</t>
  </si>
  <si>
    <t>Chongos Bajo</t>
  </si>
  <si>
    <t>Huachac</t>
  </si>
  <si>
    <t>Huamancaca Chico</t>
  </si>
  <si>
    <t>San Juan de Iscos</t>
  </si>
  <si>
    <t>San Juan de Jarpa</t>
  </si>
  <si>
    <t>Tres de Diciembre</t>
  </si>
  <si>
    <t>Yanacancha</t>
  </si>
  <si>
    <t>San José</t>
  </si>
  <si>
    <t>Lagunas</t>
  </si>
  <si>
    <t>Barranca</t>
  </si>
  <si>
    <t>Ayaviri</t>
  </si>
  <si>
    <t>Azángaro</t>
  </si>
  <si>
    <t>Loreto</t>
  </si>
  <si>
    <t>Maynas</t>
  </si>
  <si>
    <t>Iquitos</t>
  </si>
  <si>
    <t>Alto Nanay</t>
  </si>
  <si>
    <t>Fernando Lores</t>
  </si>
  <si>
    <t>Indiana</t>
  </si>
  <si>
    <t>Las Amazonas</t>
  </si>
  <si>
    <t>Mazan</t>
  </si>
  <si>
    <t>Napo</t>
  </si>
  <si>
    <t>Punchana</t>
  </si>
  <si>
    <t>Torres Causana</t>
  </si>
  <si>
    <t>Alto Amazonas</t>
  </si>
  <si>
    <t>Yurimaguas</t>
  </si>
  <si>
    <t>Balsapuerto</t>
  </si>
  <si>
    <t>Jeberos</t>
  </si>
  <si>
    <t>Teniente Cesar López Rojas</t>
  </si>
  <si>
    <t>Nauta</t>
  </si>
  <si>
    <t>Parinari</t>
  </si>
  <si>
    <t>Tigre</t>
  </si>
  <si>
    <t>Trompeteros</t>
  </si>
  <si>
    <t>Urarinas</t>
  </si>
  <si>
    <t>Mariscal Ramón Castilla</t>
  </si>
  <si>
    <t>Ramón Castilla</t>
  </si>
  <si>
    <t>Pebas</t>
  </si>
  <si>
    <t>Yavari</t>
  </si>
  <si>
    <t>Requena</t>
  </si>
  <si>
    <t>Alto Tapiche</t>
  </si>
  <si>
    <t>Capelo</t>
  </si>
  <si>
    <t>Emilio San Martín</t>
  </si>
  <si>
    <t>Maquia</t>
  </si>
  <si>
    <t>Puinahua</t>
  </si>
  <si>
    <t>Saquena</t>
  </si>
  <si>
    <t>Soplin</t>
  </si>
  <si>
    <t>Tapiche</t>
  </si>
  <si>
    <t>Jenaro Herrera</t>
  </si>
  <si>
    <t>Yaquerana</t>
  </si>
  <si>
    <t>Ucayali</t>
  </si>
  <si>
    <t>Contamana</t>
  </si>
  <si>
    <t>Inahuaya</t>
  </si>
  <si>
    <t>Padre Márquez</t>
  </si>
  <si>
    <t>Sarayacu</t>
  </si>
  <si>
    <t>Vargas Guerra</t>
  </si>
  <si>
    <t>Datem del Marañón</t>
  </si>
  <si>
    <t>Cahuapanas</t>
  </si>
  <si>
    <t>Manseriche</t>
  </si>
  <si>
    <t>Morona</t>
  </si>
  <si>
    <t>Pastaza</t>
  </si>
  <si>
    <t>Andoas</t>
  </si>
  <si>
    <t>Putumayo</t>
  </si>
  <si>
    <t>Rosa Panduro</t>
  </si>
  <si>
    <t>Teniente Manuel Clavero</t>
  </si>
  <si>
    <t>Yaguas</t>
  </si>
  <si>
    <t>Madre de Dios</t>
  </si>
  <si>
    <t>Tambopata</t>
  </si>
  <si>
    <t>Inambari</t>
  </si>
  <si>
    <t>Las Piedras</t>
  </si>
  <si>
    <t>Laberinto</t>
  </si>
  <si>
    <t>Manu</t>
  </si>
  <si>
    <t>Fitzcarrald</t>
  </si>
  <si>
    <t>Huepetuhe</t>
  </si>
  <si>
    <t>Tahuamanu</t>
  </si>
  <si>
    <t>Iñapari</t>
  </si>
  <si>
    <t>Iberia</t>
  </si>
  <si>
    <t>Pasco</t>
  </si>
  <si>
    <t>Chaupimarca</t>
  </si>
  <si>
    <t>Huachon</t>
  </si>
  <si>
    <t>Huariaca</t>
  </si>
  <si>
    <t>Huayllay</t>
  </si>
  <si>
    <t>Ninacaca</t>
  </si>
  <si>
    <t>Pallanchacra</t>
  </si>
  <si>
    <t>San Francisco de Asís de Yarusyacan</t>
  </si>
  <si>
    <t>Simon Bolívar</t>
  </si>
  <si>
    <t>Ticlacayan</t>
  </si>
  <si>
    <t>Tinyahuarco</t>
  </si>
  <si>
    <t>Vicco</t>
  </si>
  <si>
    <t>Daniel Alcides Carrión</t>
  </si>
  <si>
    <t>Yanahuanca</t>
  </si>
  <si>
    <t>Chacayan</t>
  </si>
  <si>
    <t>Goyllarisquizga</t>
  </si>
  <si>
    <t>Paucar</t>
  </si>
  <si>
    <t>San Pedro de Pillao</t>
  </si>
  <si>
    <t>Santa Ana de Tusi</t>
  </si>
  <si>
    <t>Tapuc</t>
  </si>
  <si>
    <t>Oxapampa</t>
  </si>
  <si>
    <t>Chontabamba</t>
  </si>
  <si>
    <t>Huancabamba</t>
  </si>
  <si>
    <t>Palcazu</t>
  </si>
  <si>
    <t>Pozuzo</t>
  </si>
  <si>
    <t>Puerto Bermúdez</t>
  </si>
  <si>
    <t>Villa Rica</t>
  </si>
  <si>
    <t>Constitución</t>
  </si>
  <si>
    <t>Buenos Aires</t>
  </si>
  <si>
    <t>Puno</t>
  </si>
  <si>
    <t>Acora</t>
  </si>
  <si>
    <t>Amantani</t>
  </si>
  <si>
    <t>Atuncolla</t>
  </si>
  <si>
    <t>Capachica</t>
  </si>
  <si>
    <t>Chucuito</t>
  </si>
  <si>
    <t>Coata</t>
  </si>
  <si>
    <t>Mañazo</t>
  </si>
  <si>
    <t>Paucarcolla</t>
  </si>
  <si>
    <t>Pichacani</t>
  </si>
  <si>
    <t>Plateria</t>
  </si>
  <si>
    <t>Tiquillaca</t>
  </si>
  <si>
    <t>Vilque</t>
  </si>
  <si>
    <t>Achaya</t>
  </si>
  <si>
    <t>Arapa</t>
  </si>
  <si>
    <t>Asillo</t>
  </si>
  <si>
    <t>Caminaca</t>
  </si>
  <si>
    <t>Chupa</t>
  </si>
  <si>
    <t>José Domingo Choquehuanca</t>
  </si>
  <si>
    <t>Muñani</t>
  </si>
  <si>
    <t>Potoni</t>
  </si>
  <si>
    <t>Saman</t>
  </si>
  <si>
    <t>San Anton</t>
  </si>
  <si>
    <t>San Juan de Salinas</t>
  </si>
  <si>
    <t>Santiago de Pupuja</t>
  </si>
  <si>
    <t>Tirapata</t>
  </si>
  <si>
    <t>Carabaya</t>
  </si>
  <si>
    <t>Macusani</t>
  </si>
  <si>
    <t>Ajoyani</t>
  </si>
  <si>
    <t>Ayapata</t>
  </si>
  <si>
    <t>Coasa</t>
  </si>
  <si>
    <t>Corani</t>
  </si>
  <si>
    <t>Crucero</t>
  </si>
  <si>
    <t>Ituata</t>
  </si>
  <si>
    <t>Ollachea</t>
  </si>
  <si>
    <t>San Gaban</t>
  </si>
  <si>
    <t>Usicayos</t>
  </si>
  <si>
    <t>Juli</t>
  </si>
  <si>
    <t>Desaguadero</t>
  </si>
  <si>
    <t>Huacullani</t>
  </si>
  <si>
    <t>Kelluyo</t>
  </si>
  <si>
    <t>Pisacoma</t>
  </si>
  <si>
    <t>Pomata</t>
  </si>
  <si>
    <t>Zepita</t>
  </si>
  <si>
    <t>El Collao</t>
  </si>
  <si>
    <t>Ilave</t>
  </si>
  <si>
    <t>Capazo</t>
  </si>
  <si>
    <t>Pilcuyo</t>
  </si>
  <si>
    <t>Conduriri</t>
  </si>
  <si>
    <t>Huancané</t>
  </si>
  <si>
    <t>Huancane</t>
  </si>
  <si>
    <t>Cojata</t>
  </si>
  <si>
    <t>Huatasani</t>
  </si>
  <si>
    <t>Inchupalla</t>
  </si>
  <si>
    <t>Pusi</t>
  </si>
  <si>
    <t>Rosaspata</t>
  </si>
  <si>
    <t>Taraco</t>
  </si>
  <si>
    <t>Vilque Chico</t>
  </si>
  <si>
    <t>Cabanilla</t>
  </si>
  <si>
    <t>Calapuja</t>
  </si>
  <si>
    <t>Nicasio</t>
  </si>
  <si>
    <t>Ocuviri</t>
  </si>
  <si>
    <t>Paratia</t>
  </si>
  <si>
    <t>Vilavila</t>
  </si>
  <si>
    <t>Melgar</t>
  </si>
  <si>
    <t>Antauta</t>
  </si>
  <si>
    <t>Cupi</t>
  </si>
  <si>
    <t>Llalli</t>
  </si>
  <si>
    <t>Macari</t>
  </si>
  <si>
    <t>Nuñoa</t>
  </si>
  <si>
    <t>Orurillo</t>
  </si>
  <si>
    <t>Umachiri</t>
  </si>
  <si>
    <t>Moho</t>
  </si>
  <si>
    <t>Conima</t>
  </si>
  <si>
    <t>Huayrapata</t>
  </si>
  <si>
    <t>Tilali</t>
  </si>
  <si>
    <t>San Antonio de Putina</t>
  </si>
  <si>
    <t>Putina</t>
  </si>
  <si>
    <t>Ananea</t>
  </si>
  <si>
    <t>Pedro Vilca Apaza</t>
  </si>
  <si>
    <t>Quilcapuncu</t>
  </si>
  <si>
    <t>Sina</t>
  </si>
  <si>
    <t>San Román</t>
  </si>
  <si>
    <t>Juliaca</t>
  </si>
  <si>
    <t>Cabanillas</t>
  </si>
  <si>
    <t>Caracoto</t>
  </si>
  <si>
    <t>Sandia</t>
  </si>
  <si>
    <t>Cuyocuyo</t>
  </si>
  <si>
    <t>Limbani</t>
  </si>
  <si>
    <t>Patambuco</t>
  </si>
  <si>
    <t>Phara</t>
  </si>
  <si>
    <t>Quiaca</t>
  </si>
  <si>
    <t>San Juan del Oro</t>
  </si>
  <si>
    <t>Yanahuaya</t>
  </si>
  <si>
    <t>Alto Inambari</t>
  </si>
  <si>
    <t>San Pedro de Putina Punco</t>
  </si>
  <si>
    <t>Yunguyo</t>
  </si>
  <si>
    <t>Anapia</t>
  </si>
  <si>
    <t>Copani</t>
  </si>
  <si>
    <t>Cuturapi</t>
  </si>
  <si>
    <t>Ollaraya</t>
  </si>
  <si>
    <t>Tinicachi</t>
  </si>
  <si>
    <t>Unicachi</t>
  </si>
  <si>
    <t>San Martín</t>
  </si>
  <si>
    <t>Moyobamba</t>
  </si>
  <si>
    <t>Calzada</t>
  </si>
  <si>
    <t>Habana</t>
  </si>
  <si>
    <t>Jepelacio</t>
  </si>
  <si>
    <t>Soritor</t>
  </si>
  <si>
    <t>Yantalo</t>
  </si>
  <si>
    <t>Alto Biavo</t>
  </si>
  <si>
    <t>Bajo Biavo</t>
  </si>
  <si>
    <t>Huallaga</t>
  </si>
  <si>
    <t>El Dorado</t>
  </si>
  <si>
    <t>San José de Sisa</t>
  </si>
  <si>
    <t>Agua Blanca</t>
  </si>
  <si>
    <t>Shatoja</t>
  </si>
  <si>
    <t>Saposoa</t>
  </si>
  <si>
    <t>Alto Saposoa</t>
  </si>
  <si>
    <t>El Eslabón</t>
  </si>
  <si>
    <t>Piscoyacu</t>
  </si>
  <si>
    <t>Sacanche</t>
  </si>
  <si>
    <t>Tingo de Saposoa</t>
  </si>
  <si>
    <t>Lamas</t>
  </si>
  <si>
    <t>Alonso de Alvarado</t>
  </si>
  <si>
    <t>Barranquita</t>
  </si>
  <si>
    <t>Caynarachi</t>
  </si>
  <si>
    <t>Cuñumbuqui</t>
  </si>
  <si>
    <t>Pinto Recodo</t>
  </si>
  <si>
    <t>Rumisapa</t>
  </si>
  <si>
    <t>San Roque de Cumbaza</t>
  </si>
  <si>
    <t>Shanao</t>
  </si>
  <si>
    <t>Tabalosos</t>
  </si>
  <si>
    <t>Zapatero</t>
  </si>
  <si>
    <t>Juanjuí</t>
  </si>
  <si>
    <t>Campanilla</t>
  </si>
  <si>
    <t>Huicungo</t>
  </si>
  <si>
    <t>Pachiza</t>
  </si>
  <si>
    <t>Pajarillo</t>
  </si>
  <si>
    <t>Picota</t>
  </si>
  <si>
    <t>Caspisapa</t>
  </si>
  <si>
    <t>Pilluana</t>
  </si>
  <si>
    <t>Pucacaca</t>
  </si>
  <si>
    <t>San Hilarión</t>
  </si>
  <si>
    <t>Shamboyacu</t>
  </si>
  <si>
    <t>Tingo de Ponasa</t>
  </si>
  <si>
    <t>Tres Unidos</t>
  </si>
  <si>
    <t>Rioja</t>
  </si>
  <si>
    <t>Awajun</t>
  </si>
  <si>
    <t>Elías Soplin Vargas</t>
  </si>
  <si>
    <t>Nueva Cajamarca</t>
  </si>
  <si>
    <t>Pardo Miguel</t>
  </si>
  <si>
    <t>Posic</t>
  </si>
  <si>
    <t>San Fernando</t>
  </si>
  <si>
    <t>Yorongos</t>
  </si>
  <si>
    <t>Yuracyacu</t>
  </si>
  <si>
    <t>Tarapoto</t>
  </si>
  <si>
    <t>Alberto Leveau</t>
  </si>
  <si>
    <t>Cacatachi</t>
  </si>
  <si>
    <t>Chazuta</t>
  </si>
  <si>
    <t>Chipurana</t>
  </si>
  <si>
    <t>Huimbayoc</t>
  </si>
  <si>
    <t>Juan Guerra</t>
  </si>
  <si>
    <t>La Banda de Shilcayo</t>
  </si>
  <si>
    <t>Morales</t>
  </si>
  <si>
    <t>Papaplaya</t>
  </si>
  <si>
    <t>Sauce</t>
  </si>
  <si>
    <t>Shapaja</t>
  </si>
  <si>
    <t>Tocache</t>
  </si>
  <si>
    <t>Nuevo Progreso</t>
  </si>
  <si>
    <t>Polvora</t>
  </si>
  <si>
    <t>Shunte</t>
  </si>
  <si>
    <t>Uchiza</t>
  </si>
  <si>
    <t>Coronel Portillo</t>
  </si>
  <si>
    <t>Calleria</t>
  </si>
  <si>
    <t>Campoverde</t>
  </si>
  <si>
    <t>Iparia</t>
  </si>
  <si>
    <t>Masisea</t>
  </si>
  <si>
    <t>Yarinacocha</t>
  </si>
  <si>
    <t>Nueva Requena</t>
  </si>
  <si>
    <t>Manantay</t>
  </si>
  <si>
    <t>Atalaya</t>
  </si>
  <si>
    <t>Raymondi</t>
  </si>
  <si>
    <t>Sepahua</t>
  </si>
  <si>
    <t>Tahuania</t>
  </si>
  <si>
    <t>Yurua</t>
  </si>
  <si>
    <t>Padre Abad</t>
  </si>
  <si>
    <t>Irazola</t>
  </si>
  <si>
    <t>Curimana</t>
  </si>
  <si>
    <t>Neshuya</t>
  </si>
  <si>
    <t>Alexander Von Humboldt</t>
  </si>
  <si>
    <t>Purús</t>
  </si>
  <si>
    <t>Purus</t>
  </si>
  <si>
    <t>28 DÍAS</t>
  </si>
  <si>
    <t>10 - 14</t>
  </si>
  <si>
    <t>P.S. MACHENTE</t>
  </si>
  <si>
    <t>P.S. JOSE OLAYA</t>
  </si>
  <si>
    <t>P.S. CACHIACO</t>
  </si>
  <si>
    <t>C.S. SAN JOSE</t>
  </si>
  <si>
    <t>P.S. SACSAMARCA</t>
  </si>
  <si>
    <t>P.S. SANTA FE</t>
  </si>
  <si>
    <t>P.S. VENTANILLA ESTE</t>
  </si>
  <si>
    <t>P.S. HUAYABO</t>
  </si>
  <si>
    <t>C.S. SESQUICENTENARIO</t>
  </si>
  <si>
    <t>P.S. EL INGENIO</t>
  </si>
  <si>
    <t>P.S. TERNIQUE</t>
  </si>
  <si>
    <t>P.S. NUEVO PROGRESO</t>
  </si>
  <si>
    <t>C.S. MATERNO INFANTIL PACHACUTEC  PERU-COREA</t>
  </si>
  <si>
    <t>C.S. NESTOR GAMBETTA</t>
  </si>
  <si>
    <t>P.S. LAS FLORES</t>
  </si>
  <si>
    <t>P.S. ANGUSILLA</t>
  </si>
  <si>
    <t>P.S. PUERTO AMARGURA</t>
  </si>
  <si>
    <t>P.S. PADRE COCHA</t>
  </si>
  <si>
    <t>C.S. PALCAMAYO</t>
  </si>
  <si>
    <t>C.S. BELLAVISTA PERU COREA</t>
  </si>
  <si>
    <t>C.S. ALBERTO BARTON</t>
  </si>
  <si>
    <t>P.S. VILLA JESUS</t>
  </si>
  <si>
    <t>P.S. SANTIAGO DE TUCUMA</t>
  </si>
  <si>
    <t>P.S. CHAPAIRA</t>
  </si>
  <si>
    <t>P.S. TELAPACCHA</t>
  </si>
  <si>
    <t>C.S. ASCENSION</t>
  </si>
  <si>
    <t>P.S. HUACHOCOLPA</t>
  </si>
  <si>
    <t>P.S. MARCOPATA</t>
  </si>
  <si>
    <t>P.S. SABILA</t>
  </si>
  <si>
    <t>P.S. LOMA GRANDE</t>
  </si>
  <si>
    <t>P.S. SAN ANTONIO DE SUCCHIRCA</t>
  </si>
  <si>
    <t>Año 1</t>
  </si>
  <si>
    <t>Año 2</t>
  </si>
  <si>
    <t>COBERTURA DE ATENCION DE LA POBLACIÓN</t>
  </si>
  <si>
    <t>NIVEL DE ATENCIÓN</t>
  </si>
  <si>
    <t>POB. DEMANDANTE POTENCIAL</t>
  </si>
  <si>
    <t>POB. DEMANDANTE EFECTIVA</t>
  </si>
  <si>
    <t>% Ajuste de población que busca atención</t>
  </si>
  <si>
    <t>Ratio Concentración</t>
  </si>
  <si>
    <t>% Atenciones de Consulta Externa que se convierten en Demanda de Atenciones de Emergencia</t>
  </si>
  <si>
    <t>ÁNCASH</t>
  </si>
  <si>
    <t>APURÍMAC</t>
  </si>
  <si>
    <t>HUÁNUCO</t>
  </si>
  <si>
    <t>JUNÍN</t>
  </si>
  <si>
    <t>SAN MARTÍN</t>
  </si>
  <si>
    <t>Establecimiento de salud construido</t>
  </si>
  <si>
    <t>Establecimiento de salud equipado</t>
  </si>
  <si>
    <t>Población asignada al ES</t>
  </si>
  <si>
    <t xml:space="preserve">Teleconsulta por médico </t>
  </si>
  <si>
    <t>4.1 Urgencias y Emergencias</t>
  </si>
  <si>
    <t>RIS/RED/MICRORRED</t>
  </si>
  <si>
    <t>INVERSIÓN TOTAL</t>
  </si>
  <si>
    <t>Medidas consideradas en el proyecto para mitigar el riesgo</t>
  </si>
  <si>
    <t>La población no accede a los servicios salud en forma adecuada y oportuna</t>
  </si>
  <si>
    <t>Adecuado acceso de la población a los servicios de salud en el ámbito de influencia</t>
  </si>
  <si>
    <t>Año 0</t>
  </si>
  <si>
    <t>Consultorio de Teleconsultas</t>
  </si>
  <si>
    <t>TEL 2</t>
  </si>
  <si>
    <t>AÑO</t>
  </si>
  <si>
    <t xml:space="preserve">TOTAL DE ATENCIONES MEDICAS </t>
  </si>
  <si>
    <t>% REFERENCIAS</t>
  </si>
  <si>
    <t>PSICOLOGÍA</t>
  </si>
  <si>
    <t>PSC 1</t>
  </si>
  <si>
    <t>Preventivo*</t>
  </si>
  <si>
    <t>Total Atenciones Psicología Preventivos + Recuperativos</t>
  </si>
  <si>
    <t>NUT1 CONSULTORIO DE NUTRICION</t>
  </si>
  <si>
    <t>NUT1</t>
  </si>
  <si>
    <t xml:space="preserve">CONSULTORIO MULTIFUINCIONAL </t>
  </si>
  <si>
    <t>Población P1</t>
  </si>
  <si>
    <t>Niño de 8-11 años</t>
  </si>
  <si>
    <t>Adolescentes 12 - 17 años</t>
  </si>
  <si>
    <t>Atención Pregestacional a MEF</t>
  </si>
  <si>
    <t>Atención Gestantes</t>
  </si>
  <si>
    <t>Total Preventivo</t>
  </si>
  <si>
    <t xml:space="preserve">Población demandante efectiva </t>
  </si>
  <si>
    <t>P2 de Mediana Complejidad</t>
  </si>
  <si>
    <t>Demanda Efectiva</t>
  </si>
  <si>
    <t>Consejería Nutricional CRED</t>
  </si>
  <si>
    <t>Consejería Nutricional Gestantes</t>
  </si>
  <si>
    <t>Consejería Nutricional Adolescentes</t>
  </si>
  <si>
    <t>Consejería Nutricional Adulto Mayor</t>
  </si>
  <si>
    <t>Atenciones de Nutrición Consejería</t>
  </si>
  <si>
    <t>Desnutrición Crónica</t>
  </si>
  <si>
    <t>SALA DE ECOGRAFIA OBSTETRICA</t>
  </si>
  <si>
    <t>PRO 2c</t>
  </si>
  <si>
    <t>SALA DE RADIOLOGIA CONVENCIONAL SIMPLE</t>
  </si>
  <si>
    <t>SRX 1b</t>
  </si>
  <si>
    <t>Ecografía Obstétrica</t>
  </si>
  <si>
    <t>Radiografía</t>
  </si>
  <si>
    <t>Histórico</t>
  </si>
  <si>
    <t>Ratio =</t>
  </si>
  <si>
    <t>Gestantes Programadas</t>
  </si>
  <si>
    <t>Cobertura</t>
  </si>
  <si>
    <t>Ecografía Obstètrica</t>
  </si>
  <si>
    <t>Consulta Externa</t>
  </si>
  <si>
    <t>Emergencia</t>
  </si>
  <si>
    <t>Teleconsulta Médica</t>
  </si>
  <si>
    <t xml:space="preserve">Consultorio Multifuncional </t>
  </si>
  <si>
    <t>Sala de Procedimiento de Enfermería</t>
  </si>
  <si>
    <t xml:space="preserve">Topico de Urgencia y Emergencia </t>
  </si>
  <si>
    <t xml:space="preserve">Sala de Observación </t>
  </si>
  <si>
    <t>Laboratorio</t>
  </si>
  <si>
    <t xml:space="preserve">Desinfección y Esterilización </t>
  </si>
  <si>
    <t>Ecografía General</t>
  </si>
  <si>
    <t xml:space="preserve">TELECONSULTA MÉDICA </t>
  </si>
  <si>
    <t>CONSULTORIO MULTIFUNCIONAL</t>
  </si>
  <si>
    <t xml:space="preserve">SALA DE PROCEDIMIENTOS DE ENFERMERIA </t>
  </si>
  <si>
    <t>Procedimientos de Enfermería</t>
  </si>
  <si>
    <t>Total Sala de Procedimientos de Enfermería</t>
  </si>
  <si>
    <t>Nebulización</t>
  </si>
  <si>
    <t>Rehidratación</t>
  </si>
  <si>
    <t>Inyectables</t>
  </si>
  <si>
    <t>SALA DE OBSERVACIÓN</t>
  </si>
  <si>
    <t xml:space="preserve">RADIOLOGIA Y ECOGRAFIA </t>
  </si>
  <si>
    <t>ECOGRAFIA GENERAL</t>
  </si>
  <si>
    <t xml:space="preserve">RADIOGRAFIA </t>
  </si>
  <si>
    <t>PROCEDIMIENTO DE LABORATIRO CLINICO</t>
  </si>
  <si>
    <t xml:space="preserve">Consultorio de Medicina General </t>
  </si>
  <si>
    <t xml:space="preserve">Teleconsultorio </t>
  </si>
  <si>
    <t xml:space="preserve">Atención ambulatoria por profesionales de la salud </t>
  </si>
  <si>
    <t>Nutrición, Psicología, entre otros</t>
  </si>
  <si>
    <t xml:space="preserve">ATENCIÓN DE URGENCIA Y EMERGENCIA </t>
  </si>
  <si>
    <t xml:space="preserve">Atención de urgencia y emergencia por médico general </t>
  </si>
  <si>
    <t xml:space="preserve">Sala de Procedimiento de Enfermeria </t>
  </si>
  <si>
    <t xml:space="preserve">Tópico de Emergencia y Urgencia </t>
  </si>
  <si>
    <t>ATENCIÓN DE PARTO (Parto Inminente)</t>
  </si>
  <si>
    <t xml:space="preserve">Atención de parto vaginal con médico general y obstetra </t>
  </si>
  <si>
    <t xml:space="preserve">Sala de Parto Multifuncional </t>
  </si>
  <si>
    <t xml:space="preserve">Atención del recién nacido en área de observación </t>
  </si>
  <si>
    <t xml:space="preserve">Atención al recién Nacido </t>
  </si>
  <si>
    <t xml:space="preserve">Ecografía </t>
  </si>
  <si>
    <t xml:space="preserve">Radiografía </t>
  </si>
  <si>
    <t xml:space="preserve">Considerar un área de almacenamiento para el equipo de rayos X rodable </t>
  </si>
  <si>
    <t xml:space="preserve">Almacen Especial de Medicamentos </t>
  </si>
  <si>
    <t>Expediente Técnico o Documento Equivalente</t>
  </si>
  <si>
    <t>Tipo de Factor Productivo</t>
  </si>
  <si>
    <t>Unidad Física (Unidad de Producción)</t>
  </si>
  <si>
    <t>Dimensión Física (Tamaño)</t>
  </si>
  <si>
    <t>Acción Sobre los Activos</t>
  </si>
  <si>
    <t>PRODUCTO/COMPONENTE</t>
  </si>
  <si>
    <t>Instalación de consultorio</t>
  </si>
  <si>
    <t>Instalación de sala de procedimientos</t>
  </si>
  <si>
    <t>Instalación de tópico</t>
  </si>
  <si>
    <t>Sala</t>
  </si>
  <si>
    <t>Instalación de laboratorio</t>
  </si>
  <si>
    <t>Instalación de ambiente para diagnóstico por imágenes</t>
  </si>
  <si>
    <t>Instalación de almacén de medicamentos</t>
  </si>
  <si>
    <t>Instalación de área administrativa</t>
  </si>
  <si>
    <t>Instalación de ambiente para desinfección y esterilización</t>
  </si>
  <si>
    <t>Instalación de ambientes de servicios generales</t>
  </si>
  <si>
    <t>Instalación de ambientes complementarios</t>
  </si>
  <si>
    <t>Región Natural</t>
  </si>
  <si>
    <t>POBLACIÓN FEMENINA</t>
  </si>
  <si>
    <t>Egreso</t>
  </si>
  <si>
    <t>Instalación de sala de observación</t>
  </si>
  <si>
    <t>Almacén</t>
  </si>
  <si>
    <t>090601</t>
  </si>
  <si>
    <t>090201</t>
  </si>
  <si>
    <t>090101</t>
  </si>
  <si>
    <t>090102</t>
  </si>
  <si>
    <t>Promedio Anual de Beneficiarios</t>
  </si>
  <si>
    <t>Médico Cirujano</t>
  </si>
  <si>
    <t>Nutricionista</t>
  </si>
  <si>
    <t>Psicólogo</t>
  </si>
  <si>
    <t>Lic. en Enfermería</t>
  </si>
  <si>
    <t>Técnico de Radiografía</t>
  </si>
  <si>
    <t>Técnico de Enfermería</t>
  </si>
  <si>
    <t>Personal Adminsitrativo</t>
  </si>
  <si>
    <t>Personal de Limpieza</t>
  </si>
  <si>
    <t>Técnico Informático</t>
  </si>
  <si>
    <t xml:space="preserve">RADIOGRAFÍA </t>
  </si>
  <si>
    <t xml:space="preserve">ECOGRAFÍA  GENERAL Y DOPPLER </t>
  </si>
  <si>
    <t xml:space="preserve">ECOGRAFÍA Y RADIOGRAFÍA </t>
  </si>
  <si>
    <t>020102</t>
  </si>
  <si>
    <t>030102</t>
  </si>
  <si>
    <t>030101</t>
  </si>
  <si>
    <t>050101</t>
  </si>
  <si>
    <t>040101</t>
  </si>
  <si>
    <t>Código Único RENIPRESS</t>
  </si>
  <si>
    <t>Coordenadas Geográficas del ES</t>
  </si>
  <si>
    <t>Coordenadas Geográficas del PI</t>
  </si>
  <si>
    <t>7.4  Población del área de influencia que atenderá el proyecto de inversión</t>
  </si>
  <si>
    <t>7.3   Ámbito de Influencia del establecimiento de salud:</t>
  </si>
  <si>
    <t>POB ES</t>
  </si>
  <si>
    <t>POB REF</t>
  </si>
  <si>
    <t>EDAD</t>
  </si>
  <si>
    <t>VARIABLE</t>
  </si>
  <si>
    <t>Total Población Asignada</t>
  </si>
  <si>
    <t>Población Referida al ES</t>
  </si>
  <si>
    <t/>
  </si>
  <si>
    <t>DEPRDI</t>
  </si>
  <si>
    <t>PARTAMENTO</t>
  </si>
  <si>
    <t>OVINCIA</t>
  </si>
  <si>
    <t>STRITO</t>
  </si>
  <si>
    <t xml:space="preserve">02  </t>
  </si>
  <si>
    <t>Áncash</t>
  </si>
  <si>
    <t xml:space="preserve">0201 </t>
  </si>
  <si>
    <t>Huaraz</t>
  </si>
  <si>
    <t>020101</t>
  </si>
  <si>
    <t>020103</t>
  </si>
  <si>
    <t>Colcabamba</t>
  </si>
  <si>
    <t>020104</t>
  </si>
  <si>
    <t>Huanchay</t>
  </si>
  <si>
    <t>020105</t>
  </si>
  <si>
    <t>Independencia</t>
  </si>
  <si>
    <t>020106</t>
  </si>
  <si>
    <t>Jangas</t>
  </si>
  <si>
    <t>020107</t>
  </si>
  <si>
    <t>La Libertad</t>
  </si>
  <si>
    <t>020108</t>
  </si>
  <si>
    <t>020109</t>
  </si>
  <si>
    <t>Pampas Grande</t>
  </si>
  <si>
    <t>020110</t>
  </si>
  <si>
    <t>Pariacoto</t>
  </si>
  <si>
    <t>020111</t>
  </si>
  <si>
    <t>Pira</t>
  </si>
  <si>
    <t>020112</t>
  </si>
  <si>
    <t>Tarica</t>
  </si>
  <si>
    <t xml:space="preserve">0202 </t>
  </si>
  <si>
    <t>Aija</t>
  </si>
  <si>
    <t>020201</t>
  </si>
  <si>
    <t>020202</t>
  </si>
  <si>
    <t>Coris</t>
  </si>
  <si>
    <t>020203</t>
  </si>
  <si>
    <t>Huacllan</t>
  </si>
  <si>
    <t>020204</t>
  </si>
  <si>
    <t>La Merced</t>
  </si>
  <si>
    <t>020205</t>
  </si>
  <si>
    <t>Succha</t>
  </si>
  <si>
    <t xml:space="preserve">0203 </t>
  </si>
  <si>
    <t>Antonio Raymondi</t>
  </si>
  <si>
    <t>020301</t>
  </si>
  <si>
    <t>Llamellin</t>
  </si>
  <si>
    <t>020302</t>
  </si>
  <si>
    <t>Aczo</t>
  </si>
  <si>
    <t>020303</t>
  </si>
  <si>
    <t>Chaccho</t>
  </si>
  <si>
    <t>020304</t>
  </si>
  <si>
    <t>Chingas</t>
  </si>
  <si>
    <t>020305</t>
  </si>
  <si>
    <t>Mirgas</t>
  </si>
  <si>
    <t>020306</t>
  </si>
  <si>
    <t>San Juan de Rontoy</t>
  </si>
  <si>
    <t xml:space="preserve">0204 </t>
  </si>
  <si>
    <t>020401</t>
  </si>
  <si>
    <t>Chacas</t>
  </si>
  <si>
    <t>020402</t>
  </si>
  <si>
    <t>Acochaca</t>
  </si>
  <si>
    <t xml:space="preserve">0205 </t>
  </si>
  <si>
    <t>Bolognesi</t>
  </si>
  <si>
    <t>020501</t>
  </si>
  <si>
    <t>Chiquian</t>
  </si>
  <si>
    <t>020502</t>
  </si>
  <si>
    <t>Abelardo Pardo Lezameta</t>
  </si>
  <si>
    <t>020503</t>
  </si>
  <si>
    <t>020504</t>
  </si>
  <si>
    <t>Aquia</t>
  </si>
  <si>
    <t>020505</t>
  </si>
  <si>
    <t>Cajacay</t>
  </si>
  <si>
    <t>020506</t>
  </si>
  <si>
    <t>Canis</t>
  </si>
  <si>
    <t>020507</t>
  </si>
  <si>
    <t>Colquioc</t>
  </si>
  <si>
    <t>020508</t>
  </si>
  <si>
    <t>Huallanca</t>
  </si>
  <si>
    <t>020509</t>
  </si>
  <si>
    <t>Huasta</t>
  </si>
  <si>
    <t>020510</t>
  </si>
  <si>
    <t>Huayllacayan</t>
  </si>
  <si>
    <t>020511</t>
  </si>
  <si>
    <t>La Primavera</t>
  </si>
  <si>
    <t>020512</t>
  </si>
  <si>
    <t>Mangas</t>
  </si>
  <si>
    <t>020513</t>
  </si>
  <si>
    <t>Pacllon</t>
  </si>
  <si>
    <t>020514</t>
  </si>
  <si>
    <t>San Miguel de Corpanqui</t>
  </si>
  <si>
    <t>020515</t>
  </si>
  <si>
    <t>Ticllos</t>
  </si>
  <si>
    <t xml:space="preserve">0206 </t>
  </si>
  <si>
    <t>Carhuaz</t>
  </si>
  <si>
    <t>020601</t>
  </si>
  <si>
    <t>020602</t>
  </si>
  <si>
    <t>Acopampa</t>
  </si>
  <si>
    <t>020603</t>
  </si>
  <si>
    <t>Amashca</t>
  </si>
  <si>
    <t>020604</t>
  </si>
  <si>
    <t>020605</t>
  </si>
  <si>
    <t>Ataquero</t>
  </si>
  <si>
    <t>020606</t>
  </si>
  <si>
    <t>Marcara</t>
  </si>
  <si>
    <t>020607</t>
  </si>
  <si>
    <t>020608</t>
  </si>
  <si>
    <t>San Miguel de Aco</t>
  </si>
  <si>
    <t>020609</t>
  </si>
  <si>
    <t>Shilla</t>
  </si>
  <si>
    <t>020610</t>
  </si>
  <si>
    <t>Tinco</t>
  </si>
  <si>
    <t>020611</t>
  </si>
  <si>
    <t>Yungar</t>
  </si>
  <si>
    <t xml:space="preserve">0207 </t>
  </si>
  <si>
    <t>Carlos Fermín Fitzcarrald</t>
  </si>
  <si>
    <t>020701</t>
  </si>
  <si>
    <t>020702</t>
  </si>
  <si>
    <t>020703</t>
  </si>
  <si>
    <t>Yauya</t>
  </si>
  <si>
    <t xml:space="preserve">0208 </t>
  </si>
  <si>
    <t>Casma</t>
  </si>
  <si>
    <t>020801</t>
  </si>
  <si>
    <t>020802</t>
  </si>
  <si>
    <t>Buena Vista Alta</t>
  </si>
  <si>
    <t>020803</t>
  </si>
  <si>
    <t>Comandante Noel</t>
  </si>
  <si>
    <t>020804</t>
  </si>
  <si>
    <t>Yautan</t>
  </si>
  <si>
    <t xml:space="preserve">0209 </t>
  </si>
  <si>
    <t>Corongo</t>
  </si>
  <si>
    <t>020901</t>
  </si>
  <si>
    <t>020902</t>
  </si>
  <si>
    <t>020903</t>
  </si>
  <si>
    <t>Bambas</t>
  </si>
  <si>
    <t>020904</t>
  </si>
  <si>
    <t>Cusca</t>
  </si>
  <si>
    <t>020905</t>
  </si>
  <si>
    <t>La Pampa</t>
  </si>
  <si>
    <t>020906</t>
  </si>
  <si>
    <t>Yanac</t>
  </si>
  <si>
    <t>020907</t>
  </si>
  <si>
    <t>Yupan</t>
  </si>
  <si>
    <t xml:space="preserve">0210 </t>
  </si>
  <si>
    <t>Huari</t>
  </si>
  <si>
    <t>021001</t>
  </si>
  <si>
    <t>021002</t>
  </si>
  <si>
    <t>Anra</t>
  </si>
  <si>
    <t>021003</t>
  </si>
  <si>
    <t>Cajay</t>
  </si>
  <si>
    <t>021004</t>
  </si>
  <si>
    <t>Chavin de Huantar</t>
  </si>
  <si>
    <t>021005</t>
  </si>
  <si>
    <t>Huacachi</t>
  </si>
  <si>
    <t>021006</t>
  </si>
  <si>
    <t>Huacchis</t>
  </si>
  <si>
    <t>021007</t>
  </si>
  <si>
    <t>Huachis</t>
  </si>
  <si>
    <t>021008</t>
  </si>
  <si>
    <t>Huantar</t>
  </si>
  <si>
    <t>021009</t>
  </si>
  <si>
    <t>Masin</t>
  </si>
  <si>
    <t>021010</t>
  </si>
  <si>
    <t>Paucas</t>
  </si>
  <si>
    <t>021011</t>
  </si>
  <si>
    <t>Ponto</t>
  </si>
  <si>
    <t>021012</t>
  </si>
  <si>
    <t>Rahuapampa</t>
  </si>
  <si>
    <t>021013</t>
  </si>
  <si>
    <t>Rapayan</t>
  </si>
  <si>
    <t>021014</t>
  </si>
  <si>
    <t>021015</t>
  </si>
  <si>
    <t>San Pedro de Chana</t>
  </si>
  <si>
    <t>021016</t>
  </si>
  <si>
    <t>Uco</t>
  </si>
  <si>
    <t xml:space="preserve">0211 </t>
  </si>
  <si>
    <t>Huarmey</t>
  </si>
  <si>
    <t>021101</t>
  </si>
  <si>
    <t>021102</t>
  </si>
  <si>
    <t>Cochapeti</t>
  </si>
  <si>
    <t>021103</t>
  </si>
  <si>
    <t>Culebras</t>
  </si>
  <si>
    <t>021104</t>
  </si>
  <si>
    <t>Huayan</t>
  </si>
  <si>
    <t>021105</t>
  </si>
  <si>
    <t>Malvas</t>
  </si>
  <si>
    <t xml:space="preserve">0212 </t>
  </si>
  <si>
    <t>Huaylas</t>
  </si>
  <si>
    <t>021201</t>
  </si>
  <si>
    <t>Caraz</t>
  </si>
  <si>
    <t>021202</t>
  </si>
  <si>
    <t>021203</t>
  </si>
  <si>
    <t>021204</t>
  </si>
  <si>
    <t>021205</t>
  </si>
  <si>
    <t>Mato</t>
  </si>
  <si>
    <t>021206</t>
  </si>
  <si>
    <t>Pamparomas</t>
  </si>
  <si>
    <t>021207</t>
  </si>
  <si>
    <t>Pueblo Libre</t>
  </si>
  <si>
    <t>021208</t>
  </si>
  <si>
    <t>021209</t>
  </si>
  <si>
    <t>Santo Toribio</t>
  </si>
  <si>
    <t>021210</t>
  </si>
  <si>
    <t>Yuracmarca</t>
  </si>
  <si>
    <t xml:space="preserve">0213 </t>
  </si>
  <si>
    <t>Mariscal Luzuriaga</t>
  </si>
  <si>
    <t>021301</t>
  </si>
  <si>
    <t>Piscobamba</t>
  </si>
  <si>
    <t>021302</t>
  </si>
  <si>
    <t>Casca</t>
  </si>
  <si>
    <t>021303</t>
  </si>
  <si>
    <t>Eleazar Guzmán Barron</t>
  </si>
  <si>
    <t>021304</t>
  </si>
  <si>
    <t>Fidel Olivas Escudero</t>
  </si>
  <si>
    <t>021305</t>
  </si>
  <si>
    <t>021306</t>
  </si>
  <si>
    <t>Llumpa</t>
  </si>
  <si>
    <t>021307</t>
  </si>
  <si>
    <t>Lucma</t>
  </si>
  <si>
    <t>021308</t>
  </si>
  <si>
    <t>Musga</t>
  </si>
  <si>
    <t xml:space="preserve">0214 </t>
  </si>
  <si>
    <t>Ocros</t>
  </si>
  <si>
    <t>021401</t>
  </si>
  <si>
    <t>021402</t>
  </si>
  <si>
    <t>Acas</t>
  </si>
  <si>
    <t>021403</t>
  </si>
  <si>
    <t>Cajamarquilla</t>
  </si>
  <si>
    <t>021404</t>
  </si>
  <si>
    <t>Carhuapampa</t>
  </si>
  <si>
    <t>021405</t>
  </si>
  <si>
    <t>021406</t>
  </si>
  <si>
    <t>Congas</t>
  </si>
  <si>
    <t>021407</t>
  </si>
  <si>
    <t>Llipa</t>
  </si>
  <si>
    <t>021408</t>
  </si>
  <si>
    <t>San Cristóbal de Rajan</t>
  </si>
  <si>
    <t>021409</t>
  </si>
  <si>
    <t>021410</t>
  </si>
  <si>
    <t>Santiago de Chilcas</t>
  </si>
  <si>
    <t xml:space="preserve">0215 </t>
  </si>
  <si>
    <t>Pallasca</t>
  </si>
  <si>
    <t>021501</t>
  </si>
  <si>
    <t>021502</t>
  </si>
  <si>
    <t>021503</t>
  </si>
  <si>
    <t>Conchucos</t>
  </si>
  <si>
    <t>021504</t>
  </si>
  <si>
    <t>Huacaschuque</t>
  </si>
  <si>
    <t>021505</t>
  </si>
  <si>
    <t>Huandoval</t>
  </si>
  <si>
    <t>021506</t>
  </si>
  <si>
    <t>Lacabamba</t>
  </si>
  <si>
    <t>021507</t>
  </si>
  <si>
    <t>Llapo</t>
  </si>
  <si>
    <t>021508</t>
  </si>
  <si>
    <t>021509</t>
  </si>
  <si>
    <t>Pampas</t>
  </si>
  <si>
    <t>021510</t>
  </si>
  <si>
    <t>021511</t>
  </si>
  <si>
    <t>Tauca</t>
  </si>
  <si>
    <t xml:space="preserve">0216 </t>
  </si>
  <si>
    <t>Pomabamba</t>
  </si>
  <si>
    <t>021601</t>
  </si>
  <si>
    <t>021602</t>
  </si>
  <si>
    <t>Huayllan</t>
  </si>
  <si>
    <t>021603</t>
  </si>
  <si>
    <t>Parobamba</t>
  </si>
  <si>
    <t>021604</t>
  </si>
  <si>
    <t>Quinuabamba</t>
  </si>
  <si>
    <t xml:space="preserve">0217 </t>
  </si>
  <si>
    <t>Recuay</t>
  </si>
  <si>
    <t>021701</t>
  </si>
  <si>
    <t>021702</t>
  </si>
  <si>
    <t>Catac</t>
  </si>
  <si>
    <t>021703</t>
  </si>
  <si>
    <t>Cotaparaco</t>
  </si>
  <si>
    <t>021704</t>
  </si>
  <si>
    <t>Huayllapampa</t>
  </si>
  <si>
    <t>021705</t>
  </si>
  <si>
    <t>Llacllin</t>
  </si>
  <si>
    <t>021706</t>
  </si>
  <si>
    <t>Marca</t>
  </si>
  <si>
    <t>021707</t>
  </si>
  <si>
    <t>Pampas Chico</t>
  </si>
  <si>
    <t>021708</t>
  </si>
  <si>
    <t>Pararin</t>
  </si>
  <si>
    <t>021709</t>
  </si>
  <si>
    <t>Tapacocha</t>
  </si>
  <si>
    <t>021710</t>
  </si>
  <si>
    <t>Ticapampa</t>
  </si>
  <si>
    <t xml:space="preserve">0218 </t>
  </si>
  <si>
    <t>Santa</t>
  </si>
  <si>
    <t>021801</t>
  </si>
  <si>
    <t>Chimbote</t>
  </si>
  <si>
    <t>021802</t>
  </si>
  <si>
    <t>Cáceres del Perú</t>
  </si>
  <si>
    <t>021803</t>
  </si>
  <si>
    <t>Coishco</t>
  </si>
  <si>
    <t>021804</t>
  </si>
  <si>
    <t>Macate</t>
  </si>
  <si>
    <t>021805</t>
  </si>
  <si>
    <t>Moro</t>
  </si>
  <si>
    <t>021806</t>
  </si>
  <si>
    <t>Nepeña</t>
  </si>
  <si>
    <t>021807</t>
  </si>
  <si>
    <t>Samanco</t>
  </si>
  <si>
    <t>021808</t>
  </si>
  <si>
    <t>021809</t>
  </si>
  <si>
    <t>Nuevo Chimbote</t>
  </si>
  <si>
    <t xml:space="preserve">0219 </t>
  </si>
  <si>
    <t>Sihuas</t>
  </si>
  <si>
    <t>021901</t>
  </si>
  <si>
    <t>021902</t>
  </si>
  <si>
    <t>021903</t>
  </si>
  <si>
    <t>Alfonso Ugarte</t>
  </si>
  <si>
    <t>021904</t>
  </si>
  <si>
    <t>Cashapampa</t>
  </si>
  <si>
    <t>021905</t>
  </si>
  <si>
    <t>Chingalpo</t>
  </si>
  <si>
    <t>021906</t>
  </si>
  <si>
    <t>021907</t>
  </si>
  <si>
    <t>Quiches</t>
  </si>
  <si>
    <t>021908</t>
  </si>
  <si>
    <t>Ragash</t>
  </si>
  <si>
    <t>021909</t>
  </si>
  <si>
    <t>021910</t>
  </si>
  <si>
    <t>Sicsibamba</t>
  </si>
  <si>
    <t xml:space="preserve">0220 </t>
  </si>
  <si>
    <t>Yungay</t>
  </si>
  <si>
    <t>022001</t>
  </si>
  <si>
    <t>022002</t>
  </si>
  <si>
    <t>Cascapara</t>
  </si>
  <si>
    <t>022003</t>
  </si>
  <si>
    <t>Mancos</t>
  </si>
  <si>
    <t>022004</t>
  </si>
  <si>
    <t>Matacoto</t>
  </si>
  <si>
    <t>022005</t>
  </si>
  <si>
    <t>Quillo</t>
  </si>
  <si>
    <t>022006</t>
  </si>
  <si>
    <t>Ranrahirca</t>
  </si>
  <si>
    <t>022007</t>
  </si>
  <si>
    <t>Shupluy</t>
  </si>
  <si>
    <t>022008</t>
  </si>
  <si>
    <t>Yanama</t>
  </si>
  <si>
    <t xml:space="preserve">03  </t>
  </si>
  <si>
    <t>Apurímac</t>
  </si>
  <si>
    <t xml:space="preserve">0301 </t>
  </si>
  <si>
    <t>Abancay</t>
  </si>
  <si>
    <t>Chacoche</t>
  </si>
  <si>
    <t>030103</t>
  </si>
  <si>
    <t>Circa</t>
  </si>
  <si>
    <t>030104</t>
  </si>
  <si>
    <t>Curahuasi</t>
  </si>
  <si>
    <t>030105</t>
  </si>
  <si>
    <t>Huanipaca</t>
  </si>
  <si>
    <t>030106</t>
  </si>
  <si>
    <t>Lambrama</t>
  </si>
  <si>
    <t>030107</t>
  </si>
  <si>
    <t>Pichirhua</t>
  </si>
  <si>
    <t>030108</t>
  </si>
  <si>
    <t>San Pedro de Cachora</t>
  </si>
  <si>
    <t>030109</t>
  </si>
  <si>
    <t>Tamburco</t>
  </si>
  <si>
    <t xml:space="preserve">0302 </t>
  </si>
  <si>
    <t>Andahuaylas</t>
  </si>
  <si>
    <t>030201</t>
  </si>
  <si>
    <t>030202</t>
  </si>
  <si>
    <t>Andarapa</t>
  </si>
  <si>
    <t>030203</t>
  </si>
  <si>
    <t>Chiara</t>
  </si>
  <si>
    <t>030204</t>
  </si>
  <si>
    <t>Huancarama</t>
  </si>
  <si>
    <t>030205</t>
  </si>
  <si>
    <t>Huancaray</t>
  </si>
  <si>
    <t>030206</t>
  </si>
  <si>
    <t>Huayana</t>
  </si>
  <si>
    <t>030207</t>
  </si>
  <si>
    <t>Kishuara</t>
  </si>
  <si>
    <t>030208</t>
  </si>
  <si>
    <t>Pacobamba</t>
  </si>
  <si>
    <t>030209</t>
  </si>
  <si>
    <t>Pacucha</t>
  </si>
  <si>
    <t>030210</t>
  </si>
  <si>
    <t>Pampachiri</t>
  </si>
  <si>
    <t>030211</t>
  </si>
  <si>
    <t>Pomacocha</t>
  </si>
  <si>
    <t>030212</t>
  </si>
  <si>
    <t>San Antonio de Cachi</t>
  </si>
  <si>
    <t>030213</t>
  </si>
  <si>
    <t>030214</t>
  </si>
  <si>
    <t>San Miguel de Chaccrampa</t>
  </si>
  <si>
    <t>030215</t>
  </si>
  <si>
    <t>Santa María de Chicmo</t>
  </si>
  <si>
    <t>030216</t>
  </si>
  <si>
    <t>Talavera</t>
  </si>
  <si>
    <t>030217</t>
  </si>
  <si>
    <t>Tumay Huaraca</t>
  </si>
  <si>
    <t>030218</t>
  </si>
  <si>
    <t>Turpo</t>
  </si>
  <si>
    <t>030219</t>
  </si>
  <si>
    <t>Kaquiabamba</t>
  </si>
  <si>
    <t>030220</t>
  </si>
  <si>
    <t>José María Arguedas</t>
  </si>
  <si>
    <t xml:space="preserve">0303 </t>
  </si>
  <si>
    <t>Antabamba</t>
  </si>
  <si>
    <t>030301</t>
  </si>
  <si>
    <t>030302</t>
  </si>
  <si>
    <t>El Oro</t>
  </si>
  <si>
    <t>030303</t>
  </si>
  <si>
    <t>Huaquirca</t>
  </si>
  <si>
    <t>030304</t>
  </si>
  <si>
    <t>Juan Espinoza Medrano</t>
  </si>
  <si>
    <t>030305</t>
  </si>
  <si>
    <t>030306</t>
  </si>
  <si>
    <t>Pachaconas</t>
  </si>
  <si>
    <t>030307</t>
  </si>
  <si>
    <t>Sabaino</t>
  </si>
  <si>
    <t xml:space="preserve">0304 </t>
  </si>
  <si>
    <t>Aymaraes</t>
  </si>
  <si>
    <t>030401</t>
  </si>
  <si>
    <t>Chalhuanca</t>
  </si>
  <si>
    <t>030402</t>
  </si>
  <si>
    <t>Capaya</t>
  </si>
  <si>
    <t>030403</t>
  </si>
  <si>
    <t>Caraybamba</t>
  </si>
  <si>
    <t>030404</t>
  </si>
  <si>
    <t>Chapimarca</t>
  </si>
  <si>
    <t>030405</t>
  </si>
  <si>
    <t>030406</t>
  </si>
  <si>
    <t>Cotaruse</t>
  </si>
  <si>
    <t>030407</t>
  </si>
  <si>
    <t>Ihuayllo</t>
  </si>
  <si>
    <t>030408</t>
  </si>
  <si>
    <t>Justo Apu Sahuaraura</t>
  </si>
  <si>
    <t>030409</t>
  </si>
  <si>
    <t>030410</t>
  </si>
  <si>
    <t>Pocohuanca</t>
  </si>
  <si>
    <t>030411</t>
  </si>
  <si>
    <t>San Juan de Chacña</t>
  </si>
  <si>
    <t>030412</t>
  </si>
  <si>
    <t>Sañayca</t>
  </si>
  <si>
    <t>030413</t>
  </si>
  <si>
    <t>Soraya</t>
  </si>
  <si>
    <t>030414</t>
  </si>
  <si>
    <t>Tapairihua</t>
  </si>
  <si>
    <t>030415</t>
  </si>
  <si>
    <t>Tintay</t>
  </si>
  <si>
    <t>030416</t>
  </si>
  <si>
    <t>Toraya</t>
  </si>
  <si>
    <t>030417</t>
  </si>
  <si>
    <t>Yanaca</t>
  </si>
  <si>
    <t xml:space="preserve">0305 </t>
  </si>
  <si>
    <t>Cotabambas</t>
  </si>
  <si>
    <t>030501</t>
  </si>
  <si>
    <t>Tambobamba</t>
  </si>
  <si>
    <t>030502</t>
  </si>
  <si>
    <t>030503</t>
  </si>
  <si>
    <t>Coyllurqui</t>
  </si>
  <si>
    <t>030504</t>
  </si>
  <si>
    <t>Haquira</t>
  </si>
  <si>
    <t>030505</t>
  </si>
  <si>
    <t>Mara</t>
  </si>
  <si>
    <t>030506</t>
  </si>
  <si>
    <t>Challhuahuacho</t>
  </si>
  <si>
    <t xml:space="preserve">0306 </t>
  </si>
  <si>
    <t>Chincheros</t>
  </si>
  <si>
    <t>030601</t>
  </si>
  <si>
    <t>030602</t>
  </si>
  <si>
    <t>Anco_Huallo</t>
  </si>
  <si>
    <t>030603</t>
  </si>
  <si>
    <t>Cocharcas</t>
  </si>
  <si>
    <t>030604</t>
  </si>
  <si>
    <t>Huaccana</t>
  </si>
  <si>
    <t>030605</t>
  </si>
  <si>
    <t>030606</t>
  </si>
  <si>
    <t>Ongoy</t>
  </si>
  <si>
    <t>030607</t>
  </si>
  <si>
    <t>Uranmarca</t>
  </si>
  <si>
    <t>030608</t>
  </si>
  <si>
    <t>Ranracancha</t>
  </si>
  <si>
    <t>030609</t>
  </si>
  <si>
    <t>Rocchacc</t>
  </si>
  <si>
    <t>030610</t>
  </si>
  <si>
    <t xml:space="preserve">0307 </t>
  </si>
  <si>
    <t>Grau</t>
  </si>
  <si>
    <t>030701</t>
  </si>
  <si>
    <t>Chuquibambilla</t>
  </si>
  <si>
    <t>030702</t>
  </si>
  <si>
    <t>Curpahuasi</t>
  </si>
  <si>
    <t>030703</t>
  </si>
  <si>
    <t>Gamarra</t>
  </si>
  <si>
    <t>030704</t>
  </si>
  <si>
    <t>Huayllati</t>
  </si>
  <si>
    <t>030705</t>
  </si>
  <si>
    <t>Mamara</t>
  </si>
  <si>
    <t>030706</t>
  </si>
  <si>
    <t>Micaela Bastidas</t>
  </si>
  <si>
    <t>030707</t>
  </si>
  <si>
    <t>Pataypampa</t>
  </si>
  <si>
    <t>030708</t>
  </si>
  <si>
    <t>Progreso</t>
  </si>
  <si>
    <t>030709</t>
  </si>
  <si>
    <t>030710</t>
  </si>
  <si>
    <t>030711</t>
  </si>
  <si>
    <t>Turpay</t>
  </si>
  <si>
    <t>030712</t>
  </si>
  <si>
    <t>030713</t>
  </si>
  <si>
    <t>Virundo</t>
  </si>
  <si>
    <t>030714</t>
  </si>
  <si>
    <t>Curasco</t>
  </si>
  <si>
    <t xml:space="preserve">04  </t>
  </si>
  <si>
    <t>Arequipa</t>
  </si>
  <si>
    <t xml:space="preserve">0401 </t>
  </si>
  <si>
    <t>040102</t>
  </si>
  <si>
    <t>Alto Selva Alegre</t>
  </si>
  <si>
    <t>040103</t>
  </si>
  <si>
    <t>Cayma</t>
  </si>
  <si>
    <t>040104</t>
  </si>
  <si>
    <t>Cerro Colorado</t>
  </si>
  <si>
    <t>040105</t>
  </si>
  <si>
    <t>Characato</t>
  </si>
  <si>
    <t>040106</t>
  </si>
  <si>
    <t>Chiguata</t>
  </si>
  <si>
    <t>040107</t>
  </si>
  <si>
    <t>Jacobo Hunter</t>
  </si>
  <si>
    <t>040108</t>
  </si>
  <si>
    <t>La Joya</t>
  </si>
  <si>
    <t>040109</t>
  </si>
  <si>
    <t>Mariano Melgar</t>
  </si>
  <si>
    <t>040110</t>
  </si>
  <si>
    <t>040111</t>
  </si>
  <si>
    <t>Mollebaya</t>
  </si>
  <si>
    <t>040112</t>
  </si>
  <si>
    <t>Paucarpata</t>
  </si>
  <si>
    <t>040113</t>
  </si>
  <si>
    <t>Pocsi</t>
  </si>
  <si>
    <t>040114</t>
  </si>
  <si>
    <t>Polobaya</t>
  </si>
  <si>
    <t>040115</t>
  </si>
  <si>
    <t>Quequeña</t>
  </si>
  <si>
    <t>040116</t>
  </si>
  <si>
    <t>Sabandia</t>
  </si>
  <si>
    <t>040117</t>
  </si>
  <si>
    <t>Sachaca</t>
  </si>
  <si>
    <t>040118</t>
  </si>
  <si>
    <t>San Juan de Siguas</t>
  </si>
  <si>
    <t>040119</t>
  </si>
  <si>
    <t>San Juan de Tarucani</t>
  </si>
  <si>
    <t>040120</t>
  </si>
  <si>
    <t>Santa Isabel de Siguas</t>
  </si>
  <si>
    <t>040121</t>
  </si>
  <si>
    <t>Santa Rita de Siguas</t>
  </si>
  <si>
    <t>040122</t>
  </si>
  <si>
    <t>Socabaya</t>
  </si>
  <si>
    <t>040123</t>
  </si>
  <si>
    <t>Tiabaya</t>
  </si>
  <si>
    <t>040124</t>
  </si>
  <si>
    <t>Uchumayo</t>
  </si>
  <si>
    <t>040125</t>
  </si>
  <si>
    <t>Vitor</t>
  </si>
  <si>
    <t>040126</t>
  </si>
  <si>
    <t>Yanahuara</t>
  </si>
  <si>
    <t>040127</t>
  </si>
  <si>
    <t>Yarabamba</t>
  </si>
  <si>
    <t>040128</t>
  </si>
  <si>
    <t>Yura</t>
  </si>
  <si>
    <t>040129</t>
  </si>
  <si>
    <t>José Luis Bustamante Y Rivero</t>
  </si>
  <si>
    <t xml:space="preserve">0402 </t>
  </si>
  <si>
    <t>Camaná</t>
  </si>
  <si>
    <t>040201</t>
  </si>
  <si>
    <t>040202</t>
  </si>
  <si>
    <t>José María Quimper</t>
  </si>
  <si>
    <t>040203</t>
  </si>
  <si>
    <t>Mariano Nicolás Valcárcel</t>
  </si>
  <si>
    <t>040204</t>
  </si>
  <si>
    <t>040205</t>
  </si>
  <si>
    <t>Nicolás de Pierola</t>
  </si>
  <si>
    <t>040206</t>
  </si>
  <si>
    <t>Ocoña</t>
  </si>
  <si>
    <t>040207</t>
  </si>
  <si>
    <t>Quilca</t>
  </si>
  <si>
    <t>040208</t>
  </si>
  <si>
    <t>Samuel Pastor</t>
  </si>
  <si>
    <t xml:space="preserve">0403 </t>
  </si>
  <si>
    <t>Caravelí</t>
  </si>
  <si>
    <t>040301</t>
  </si>
  <si>
    <t>040302</t>
  </si>
  <si>
    <t>Acarí</t>
  </si>
  <si>
    <t>040303</t>
  </si>
  <si>
    <t>Atico</t>
  </si>
  <si>
    <t>040304</t>
  </si>
  <si>
    <t>Atiquipa</t>
  </si>
  <si>
    <t>040305</t>
  </si>
  <si>
    <t>Bella Unión</t>
  </si>
  <si>
    <t>040306</t>
  </si>
  <si>
    <t>Cahuacho</t>
  </si>
  <si>
    <t>040307</t>
  </si>
  <si>
    <t>Chala</t>
  </si>
  <si>
    <t>040308</t>
  </si>
  <si>
    <t>Chaparra</t>
  </si>
  <si>
    <t>040309</t>
  </si>
  <si>
    <t>Huanuhuanu</t>
  </si>
  <si>
    <t>040310</t>
  </si>
  <si>
    <t>Jaqui</t>
  </si>
  <si>
    <t>040311</t>
  </si>
  <si>
    <t>Lomas</t>
  </si>
  <si>
    <t>040312</t>
  </si>
  <si>
    <t>Quicacha</t>
  </si>
  <si>
    <t>040313</t>
  </si>
  <si>
    <t>Yauca</t>
  </si>
  <si>
    <t xml:space="preserve">0404 </t>
  </si>
  <si>
    <t>Castilla</t>
  </si>
  <si>
    <t>040401</t>
  </si>
  <si>
    <t>Aplao</t>
  </si>
  <si>
    <t>040402</t>
  </si>
  <si>
    <t>Andagua</t>
  </si>
  <si>
    <t>040403</t>
  </si>
  <si>
    <t>Ayo</t>
  </si>
  <si>
    <t>040404</t>
  </si>
  <si>
    <t>Chachas</t>
  </si>
  <si>
    <t>040405</t>
  </si>
  <si>
    <t>Chilcaymarca</t>
  </si>
  <si>
    <t>040406</t>
  </si>
  <si>
    <t>Choco</t>
  </si>
  <si>
    <t>040407</t>
  </si>
  <si>
    <t>Huancarqui</t>
  </si>
  <si>
    <t>040408</t>
  </si>
  <si>
    <t>Machaguay</t>
  </si>
  <si>
    <t>040409</t>
  </si>
  <si>
    <t>Orcopampa</t>
  </si>
  <si>
    <t>040410</t>
  </si>
  <si>
    <t>Pampacolca</t>
  </si>
  <si>
    <t>040411</t>
  </si>
  <si>
    <t>Tipan</t>
  </si>
  <si>
    <t>040412</t>
  </si>
  <si>
    <t>Uñon</t>
  </si>
  <si>
    <t>040413</t>
  </si>
  <si>
    <t>Uraca</t>
  </si>
  <si>
    <t>040414</t>
  </si>
  <si>
    <t>Viraco</t>
  </si>
  <si>
    <t xml:space="preserve">0405 </t>
  </si>
  <si>
    <t>Caylloma</t>
  </si>
  <si>
    <t>040501</t>
  </si>
  <si>
    <t>Chivay</t>
  </si>
  <si>
    <t>040502</t>
  </si>
  <si>
    <t>Achoma</t>
  </si>
  <si>
    <t>040503</t>
  </si>
  <si>
    <t>Cabanaconde</t>
  </si>
  <si>
    <t>040504</t>
  </si>
  <si>
    <t>Callalli</t>
  </si>
  <si>
    <t>040505</t>
  </si>
  <si>
    <t>040506</t>
  </si>
  <si>
    <t>040507</t>
  </si>
  <si>
    <t>040508</t>
  </si>
  <si>
    <t>Huanca</t>
  </si>
  <si>
    <t>040509</t>
  </si>
  <si>
    <t>Ichupampa</t>
  </si>
  <si>
    <t>040510</t>
  </si>
  <si>
    <t>Lari</t>
  </si>
  <si>
    <t>040511</t>
  </si>
  <si>
    <t>Lluta</t>
  </si>
  <si>
    <t>040512</t>
  </si>
  <si>
    <t>Maca</t>
  </si>
  <si>
    <t>040513</t>
  </si>
  <si>
    <t>Madrigal</t>
  </si>
  <si>
    <t>040514</t>
  </si>
  <si>
    <t>San Antonio de Chuca</t>
  </si>
  <si>
    <t>040515</t>
  </si>
  <si>
    <t>Sibayo</t>
  </si>
  <si>
    <t>040516</t>
  </si>
  <si>
    <t>Tapay</t>
  </si>
  <si>
    <t>040517</t>
  </si>
  <si>
    <t>Tisco</t>
  </si>
  <si>
    <t>040518</t>
  </si>
  <si>
    <t>Tuti</t>
  </si>
  <si>
    <t>040519</t>
  </si>
  <si>
    <t>Yanque</t>
  </si>
  <si>
    <t>040520</t>
  </si>
  <si>
    <t>Majes</t>
  </si>
  <si>
    <t xml:space="preserve">0406 </t>
  </si>
  <si>
    <t>Condesuyos</t>
  </si>
  <si>
    <t>040601</t>
  </si>
  <si>
    <t>040602</t>
  </si>
  <si>
    <t>Andaray</t>
  </si>
  <si>
    <t>040603</t>
  </si>
  <si>
    <t>Cayarani</t>
  </si>
  <si>
    <t>040604</t>
  </si>
  <si>
    <t>Chichas</t>
  </si>
  <si>
    <t>040605</t>
  </si>
  <si>
    <t>Iray</t>
  </si>
  <si>
    <t>040606</t>
  </si>
  <si>
    <t>Río Grande</t>
  </si>
  <si>
    <t>040607</t>
  </si>
  <si>
    <t>Salamanca</t>
  </si>
  <si>
    <t>040608</t>
  </si>
  <si>
    <t>Yanaquihua</t>
  </si>
  <si>
    <t xml:space="preserve">0407 </t>
  </si>
  <si>
    <t>Islay</t>
  </si>
  <si>
    <t>040701</t>
  </si>
  <si>
    <t>Mollendo</t>
  </si>
  <si>
    <t>040702</t>
  </si>
  <si>
    <t>Cocachacra</t>
  </si>
  <si>
    <t>040703</t>
  </si>
  <si>
    <t>Dean Valdivia</t>
  </si>
  <si>
    <t>040704</t>
  </si>
  <si>
    <t>040705</t>
  </si>
  <si>
    <t>Mejia</t>
  </si>
  <si>
    <t>040706</t>
  </si>
  <si>
    <t>Punta de Bombón</t>
  </si>
  <si>
    <t xml:space="preserve">0408 </t>
  </si>
  <si>
    <t>La Uniòn</t>
  </si>
  <si>
    <t>040801</t>
  </si>
  <si>
    <t>Cotahuasi</t>
  </si>
  <si>
    <t>040802</t>
  </si>
  <si>
    <t>Alca</t>
  </si>
  <si>
    <t>040803</t>
  </si>
  <si>
    <t>Charcana</t>
  </si>
  <si>
    <t>040804</t>
  </si>
  <si>
    <t>Huaynacotas</t>
  </si>
  <si>
    <t>040805</t>
  </si>
  <si>
    <t>040806</t>
  </si>
  <si>
    <t>Puyca</t>
  </si>
  <si>
    <t>040807</t>
  </si>
  <si>
    <t>Quechualla</t>
  </si>
  <si>
    <t>040808</t>
  </si>
  <si>
    <t>Sayla</t>
  </si>
  <si>
    <t>040809</t>
  </si>
  <si>
    <t>Tauria</t>
  </si>
  <si>
    <t>040810</t>
  </si>
  <si>
    <t>Tomepampa</t>
  </si>
  <si>
    <t>040811</t>
  </si>
  <si>
    <t>Toro</t>
  </si>
  <si>
    <t xml:space="preserve">05  </t>
  </si>
  <si>
    <t>Ayacucho</t>
  </si>
  <si>
    <t xml:space="preserve">0501 </t>
  </si>
  <si>
    <t>Huamanga</t>
  </si>
  <si>
    <t>050102</t>
  </si>
  <si>
    <t>Acocro</t>
  </si>
  <si>
    <t>050103</t>
  </si>
  <si>
    <t>Acos Vinchos</t>
  </si>
  <si>
    <t>050104</t>
  </si>
  <si>
    <t>Carmen Alto</t>
  </si>
  <si>
    <t>050105</t>
  </si>
  <si>
    <t>050106</t>
  </si>
  <si>
    <t>050107</t>
  </si>
  <si>
    <t>Pacaycasa</t>
  </si>
  <si>
    <t>050108</t>
  </si>
  <si>
    <t>Quinua</t>
  </si>
  <si>
    <t>050109</t>
  </si>
  <si>
    <t>San José de Ticllas</t>
  </si>
  <si>
    <t>050110</t>
  </si>
  <si>
    <t>050111</t>
  </si>
  <si>
    <t>Santiago de Pischa</t>
  </si>
  <si>
    <t>050112</t>
  </si>
  <si>
    <t>Socos</t>
  </si>
  <si>
    <t>050113</t>
  </si>
  <si>
    <t>Tambillo</t>
  </si>
  <si>
    <t>050114</t>
  </si>
  <si>
    <t>Vinchos</t>
  </si>
  <si>
    <t>050115</t>
  </si>
  <si>
    <t>Jesús Nazareno</t>
  </si>
  <si>
    <t>050116</t>
  </si>
  <si>
    <t>Andrés Avelino Cáceres Dorregaray</t>
  </si>
  <si>
    <t xml:space="preserve">0502 </t>
  </si>
  <si>
    <t>Cangallo</t>
  </si>
  <si>
    <t>050201</t>
  </si>
  <si>
    <t>050202</t>
  </si>
  <si>
    <t>Chuschi</t>
  </si>
  <si>
    <t>050203</t>
  </si>
  <si>
    <t>Los Morochucos</t>
  </si>
  <si>
    <t>050204</t>
  </si>
  <si>
    <t>María Parado de Bellido</t>
  </si>
  <si>
    <t>050205</t>
  </si>
  <si>
    <t>Paras</t>
  </si>
  <si>
    <t>050206</t>
  </si>
  <si>
    <t>Totos</t>
  </si>
  <si>
    <t xml:space="preserve">0503 </t>
  </si>
  <si>
    <t>Huanca Sancos</t>
  </si>
  <si>
    <t>050301</t>
  </si>
  <si>
    <t>Sancos</t>
  </si>
  <si>
    <t>050302</t>
  </si>
  <si>
    <t>Carapo</t>
  </si>
  <si>
    <t>050303</t>
  </si>
  <si>
    <t>Sacsamarca</t>
  </si>
  <si>
    <t>050304</t>
  </si>
  <si>
    <t>Santiago de Lucanamarca</t>
  </si>
  <si>
    <t xml:space="preserve">0504 </t>
  </si>
  <si>
    <t>Huanta</t>
  </si>
  <si>
    <t>050401</t>
  </si>
  <si>
    <t>050402</t>
  </si>
  <si>
    <t>Ayahuanco</t>
  </si>
  <si>
    <t>050403</t>
  </si>
  <si>
    <t>Huamanguilla</t>
  </si>
  <si>
    <t>050404</t>
  </si>
  <si>
    <t>Iguain</t>
  </si>
  <si>
    <t>050405</t>
  </si>
  <si>
    <t>Luricocha</t>
  </si>
  <si>
    <t>050406</t>
  </si>
  <si>
    <t>Santillana</t>
  </si>
  <si>
    <t>050407</t>
  </si>
  <si>
    <t>Sivia</t>
  </si>
  <si>
    <t>050408</t>
  </si>
  <si>
    <t>Llochegua</t>
  </si>
  <si>
    <t>050409</t>
  </si>
  <si>
    <t>Canayre</t>
  </si>
  <si>
    <t>050410</t>
  </si>
  <si>
    <t>Uchuraccay</t>
  </si>
  <si>
    <t>050411</t>
  </si>
  <si>
    <t>Pucacolpa</t>
  </si>
  <si>
    <t>050412</t>
  </si>
  <si>
    <t>Chaca</t>
  </si>
  <si>
    <t xml:space="preserve">0505 </t>
  </si>
  <si>
    <t>La Mar</t>
  </si>
  <si>
    <t>050501</t>
  </si>
  <si>
    <t>050502</t>
  </si>
  <si>
    <t>Anco</t>
  </si>
  <si>
    <t>050503</t>
  </si>
  <si>
    <t>Ayna</t>
  </si>
  <si>
    <t>050504</t>
  </si>
  <si>
    <t>Chilcas</t>
  </si>
  <si>
    <t>050505</t>
  </si>
  <si>
    <t>Chungui</t>
  </si>
  <si>
    <t>050506</t>
  </si>
  <si>
    <t>Luis Carranza</t>
  </si>
  <si>
    <t>050507</t>
  </si>
  <si>
    <t>050508</t>
  </si>
  <si>
    <t>Tambo</t>
  </si>
  <si>
    <t>050509</t>
  </si>
  <si>
    <t>Samugari</t>
  </si>
  <si>
    <t>050510</t>
  </si>
  <si>
    <t>Anchihuay</t>
  </si>
  <si>
    <t xml:space="preserve">0506 </t>
  </si>
  <si>
    <t>Lucanas</t>
  </si>
  <si>
    <t>050601</t>
  </si>
  <si>
    <t>Puquio</t>
  </si>
  <si>
    <t>050602</t>
  </si>
  <si>
    <t>Aucara</t>
  </si>
  <si>
    <t>050603</t>
  </si>
  <si>
    <t>050604</t>
  </si>
  <si>
    <t>Carmen Salcedo</t>
  </si>
  <si>
    <t>050605</t>
  </si>
  <si>
    <t>Chaviña</t>
  </si>
  <si>
    <t>050606</t>
  </si>
  <si>
    <t>Chipao</t>
  </si>
  <si>
    <t>050607</t>
  </si>
  <si>
    <t>Huac-Huas</t>
  </si>
  <si>
    <t>050608</t>
  </si>
  <si>
    <t>Laramate</t>
  </si>
  <si>
    <t>050609</t>
  </si>
  <si>
    <t>050610</t>
  </si>
  <si>
    <t>Llauta</t>
  </si>
  <si>
    <t>050611</t>
  </si>
  <si>
    <t>050612</t>
  </si>
  <si>
    <t>Ocaña</t>
  </si>
  <si>
    <t>050613</t>
  </si>
  <si>
    <t>Otoca</t>
  </si>
  <si>
    <t>050614</t>
  </si>
  <si>
    <t>Saisa</t>
  </si>
  <si>
    <t>050615</t>
  </si>
  <si>
    <t>050616</t>
  </si>
  <si>
    <t>050617</t>
  </si>
  <si>
    <t>050618</t>
  </si>
  <si>
    <t>San Pedro de Palco</t>
  </si>
  <si>
    <t>050619</t>
  </si>
  <si>
    <t>050620</t>
  </si>
  <si>
    <t>Santa Ana de Huaycahuacho</t>
  </si>
  <si>
    <t>050621</t>
  </si>
  <si>
    <t xml:space="preserve">0507 </t>
  </si>
  <si>
    <t>Parinacochas</t>
  </si>
  <si>
    <t>050701</t>
  </si>
  <si>
    <t>Coracora</t>
  </si>
  <si>
    <t>050702</t>
  </si>
  <si>
    <t>Chumpi</t>
  </si>
  <si>
    <t>050703</t>
  </si>
  <si>
    <t>Coronel Castañeda</t>
  </si>
  <si>
    <t>050704</t>
  </si>
  <si>
    <t>Pacapausa</t>
  </si>
  <si>
    <t>050705</t>
  </si>
  <si>
    <t>Pullo</t>
  </si>
  <si>
    <t>050706</t>
  </si>
  <si>
    <t>Puyusca</t>
  </si>
  <si>
    <t>050707</t>
  </si>
  <si>
    <t>San Francisco de Ravacayco</t>
  </si>
  <si>
    <t>050708</t>
  </si>
  <si>
    <t>Upahuacho</t>
  </si>
  <si>
    <t xml:space="preserve">0508 </t>
  </si>
  <si>
    <t>Pàucar del Sara Sara</t>
  </si>
  <si>
    <t>050801</t>
  </si>
  <si>
    <t>Pausa</t>
  </si>
  <si>
    <t>050802</t>
  </si>
  <si>
    <t>Colta</t>
  </si>
  <si>
    <t>050803</t>
  </si>
  <si>
    <t>Corculla</t>
  </si>
  <si>
    <t>050804</t>
  </si>
  <si>
    <t>050805</t>
  </si>
  <si>
    <t>Marcabamba</t>
  </si>
  <si>
    <t>050806</t>
  </si>
  <si>
    <t>Oyolo</t>
  </si>
  <si>
    <t>050807</t>
  </si>
  <si>
    <t>Pararca</t>
  </si>
  <si>
    <t>050808</t>
  </si>
  <si>
    <t>San Javier de Alpabamba</t>
  </si>
  <si>
    <t>050809</t>
  </si>
  <si>
    <t>San José de Ushua</t>
  </si>
  <si>
    <t>050810</t>
  </si>
  <si>
    <t>Sara Sara</t>
  </si>
  <si>
    <t xml:space="preserve">0509 </t>
  </si>
  <si>
    <t>050901</t>
  </si>
  <si>
    <t>Querobamba</t>
  </si>
  <si>
    <t>050902</t>
  </si>
  <si>
    <t>050903</t>
  </si>
  <si>
    <t>Chalcos</t>
  </si>
  <si>
    <t>050904</t>
  </si>
  <si>
    <t>Chilcayoc</t>
  </si>
  <si>
    <t>050905</t>
  </si>
  <si>
    <t>Huacaña</t>
  </si>
  <si>
    <t>050906</t>
  </si>
  <si>
    <t>Morcolla</t>
  </si>
  <si>
    <t>050907</t>
  </si>
  <si>
    <t>Paico</t>
  </si>
  <si>
    <t>050908</t>
  </si>
  <si>
    <t>San Pedro de Larcay</t>
  </si>
  <si>
    <t>050909</t>
  </si>
  <si>
    <t>San Salvador de Quije</t>
  </si>
  <si>
    <t>050910</t>
  </si>
  <si>
    <t>Santiago de Paucaray</t>
  </si>
  <si>
    <t>050911</t>
  </si>
  <si>
    <t>Soras</t>
  </si>
  <si>
    <t xml:space="preserve">0510 </t>
  </si>
  <si>
    <t>Víctor Fajardo</t>
  </si>
  <si>
    <t>051001</t>
  </si>
  <si>
    <t>Huancapi</t>
  </si>
  <si>
    <t>051002</t>
  </si>
  <si>
    <t>Alcamenca</t>
  </si>
  <si>
    <t>051003</t>
  </si>
  <si>
    <t>Apongo</t>
  </si>
  <si>
    <t>051004</t>
  </si>
  <si>
    <t>Asquipata</t>
  </si>
  <si>
    <t>051005</t>
  </si>
  <si>
    <t>Canaria</t>
  </si>
  <si>
    <t>051006</t>
  </si>
  <si>
    <t>Cayara</t>
  </si>
  <si>
    <t>051007</t>
  </si>
  <si>
    <t>051008</t>
  </si>
  <si>
    <t>Huamanquiquia</t>
  </si>
  <si>
    <t>051009</t>
  </si>
  <si>
    <t>Huancaraylla</t>
  </si>
  <si>
    <t>051010</t>
  </si>
  <si>
    <t>Huaya</t>
  </si>
  <si>
    <t>051011</t>
  </si>
  <si>
    <t>Sarhua</t>
  </si>
  <si>
    <t>051012</t>
  </si>
  <si>
    <t>Vilcanchos</t>
  </si>
  <si>
    <t xml:space="preserve">0511 </t>
  </si>
  <si>
    <t>Vilcas Huamán</t>
  </si>
  <si>
    <t>051101</t>
  </si>
  <si>
    <t>Vilcas Huaman</t>
  </si>
  <si>
    <t>051102</t>
  </si>
  <si>
    <t>Accomarca</t>
  </si>
  <si>
    <t>051103</t>
  </si>
  <si>
    <t>Carhuanca</t>
  </si>
  <si>
    <t>051104</t>
  </si>
  <si>
    <t>051105</t>
  </si>
  <si>
    <t>Huambalpa</t>
  </si>
  <si>
    <t>051106</t>
  </si>
  <si>
    <t>051107</t>
  </si>
  <si>
    <t>Saurama</t>
  </si>
  <si>
    <t>051108</t>
  </si>
  <si>
    <t>Vischongo</t>
  </si>
  <si>
    <t xml:space="preserve">07  </t>
  </si>
  <si>
    <t>Callao</t>
  </si>
  <si>
    <t xml:space="preserve">0701 </t>
  </si>
  <si>
    <t>Prov. Const. del Callao</t>
  </si>
  <si>
    <t>070101</t>
  </si>
  <si>
    <t>070102</t>
  </si>
  <si>
    <t>070103</t>
  </si>
  <si>
    <t>Carmen de la Legua Reynoso</t>
  </si>
  <si>
    <t>070104</t>
  </si>
  <si>
    <t>La Perla</t>
  </si>
  <si>
    <t>070105</t>
  </si>
  <si>
    <t>La Punta</t>
  </si>
  <si>
    <t>070106</t>
  </si>
  <si>
    <t>Ventanilla</t>
  </si>
  <si>
    <t>070107</t>
  </si>
  <si>
    <t>Mi Perú</t>
  </si>
  <si>
    <t xml:space="preserve">09  </t>
  </si>
  <si>
    <t>Huancavelica</t>
  </si>
  <si>
    <t xml:space="preserve">0901 </t>
  </si>
  <si>
    <t>Acobambilla</t>
  </si>
  <si>
    <t>090103</t>
  </si>
  <si>
    <t>Acoria</t>
  </si>
  <si>
    <t>090104</t>
  </si>
  <si>
    <t>Conayca</t>
  </si>
  <si>
    <t>090105</t>
  </si>
  <si>
    <t>Cuenca</t>
  </si>
  <si>
    <t>090106</t>
  </si>
  <si>
    <t>Huachocolpa</t>
  </si>
  <si>
    <t>090107</t>
  </si>
  <si>
    <t>Huayllahuara</t>
  </si>
  <si>
    <t>090108</t>
  </si>
  <si>
    <t>Izcuchaca</t>
  </si>
  <si>
    <t>090109</t>
  </si>
  <si>
    <t>Laria</t>
  </si>
  <si>
    <t>090110</t>
  </si>
  <si>
    <t>Manta</t>
  </si>
  <si>
    <t>090111</t>
  </si>
  <si>
    <t>090112</t>
  </si>
  <si>
    <t>Moya</t>
  </si>
  <si>
    <t>090113</t>
  </si>
  <si>
    <t>Nuevo Occoro</t>
  </si>
  <si>
    <t>090114</t>
  </si>
  <si>
    <t>090115</t>
  </si>
  <si>
    <t>Pilchaca</t>
  </si>
  <si>
    <t>090116</t>
  </si>
  <si>
    <t>Vilca</t>
  </si>
  <si>
    <t>090117</t>
  </si>
  <si>
    <t>090118</t>
  </si>
  <si>
    <t>Ascensión</t>
  </si>
  <si>
    <t>090119</t>
  </si>
  <si>
    <t>Huando</t>
  </si>
  <si>
    <t xml:space="preserve">0902 </t>
  </si>
  <si>
    <t>090202</t>
  </si>
  <si>
    <t>090203</t>
  </si>
  <si>
    <t>090204</t>
  </si>
  <si>
    <t>Caja</t>
  </si>
  <si>
    <t>090205</t>
  </si>
  <si>
    <t>Marcas</t>
  </si>
  <si>
    <t>090206</t>
  </si>
  <si>
    <t>Paucara</t>
  </si>
  <si>
    <t>090207</t>
  </si>
  <si>
    <t>090208</t>
  </si>
  <si>
    <t>Rosario</t>
  </si>
  <si>
    <t xml:space="preserve">0903 </t>
  </si>
  <si>
    <t>Angaraes</t>
  </si>
  <si>
    <t>090301</t>
  </si>
  <si>
    <t>Lircay</t>
  </si>
  <si>
    <t>090302</t>
  </si>
  <si>
    <t>Anchonga</t>
  </si>
  <si>
    <t>090303</t>
  </si>
  <si>
    <t>Callanmarca</t>
  </si>
  <si>
    <t>090304</t>
  </si>
  <si>
    <t>Ccochaccasa</t>
  </si>
  <si>
    <t>090305</t>
  </si>
  <si>
    <t>Chincho</t>
  </si>
  <si>
    <t>090306</t>
  </si>
  <si>
    <t>Congalla</t>
  </si>
  <si>
    <t>090307</t>
  </si>
  <si>
    <t>Huanca-Huanca</t>
  </si>
  <si>
    <t>090308</t>
  </si>
  <si>
    <t>Huayllay Grande</t>
  </si>
  <si>
    <t>090309</t>
  </si>
  <si>
    <t>Julcamarca</t>
  </si>
  <si>
    <t>090310</t>
  </si>
  <si>
    <t>San Antonio de Antaparco</t>
  </si>
  <si>
    <t>090311</t>
  </si>
  <si>
    <t>Santo Tomas de Pata</t>
  </si>
  <si>
    <t>090312</t>
  </si>
  <si>
    <t>Secclla</t>
  </si>
  <si>
    <t xml:space="preserve">0904 </t>
  </si>
  <si>
    <t>Castrovirreyna</t>
  </si>
  <si>
    <t>090401</t>
  </si>
  <si>
    <t>090402</t>
  </si>
  <si>
    <t>Arma</t>
  </si>
  <si>
    <t>090403</t>
  </si>
  <si>
    <t>Aurahua</t>
  </si>
  <si>
    <t>090404</t>
  </si>
  <si>
    <t>Capillas</t>
  </si>
  <si>
    <t>090405</t>
  </si>
  <si>
    <t>Chupamarca</t>
  </si>
  <si>
    <t>090406</t>
  </si>
  <si>
    <t>Cocas</t>
  </si>
  <si>
    <t>090407</t>
  </si>
  <si>
    <t>Huachos</t>
  </si>
  <si>
    <t>090408</t>
  </si>
  <si>
    <t>Huamatambo</t>
  </si>
  <si>
    <t>090409</t>
  </si>
  <si>
    <t>Mollepampa</t>
  </si>
  <si>
    <t>090410</t>
  </si>
  <si>
    <t>090411</t>
  </si>
  <si>
    <t>090412</t>
  </si>
  <si>
    <t>Tantara</t>
  </si>
  <si>
    <t>090413</t>
  </si>
  <si>
    <t>Ticrapo</t>
  </si>
  <si>
    <t xml:space="preserve">0905 </t>
  </si>
  <si>
    <t>Churcampa</t>
  </si>
  <si>
    <t>090501</t>
  </si>
  <si>
    <t>090502</t>
  </si>
  <si>
    <t>090503</t>
  </si>
  <si>
    <t>Chinchihuasi</t>
  </si>
  <si>
    <t>090504</t>
  </si>
  <si>
    <t>El Carmen</t>
  </si>
  <si>
    <t>090505</t>
  </si>
  <si>
    <t>090506</t>
  </si>
  <si>
    <t>Locroja</t>
  </si>
  <si>
    <t>090507</t>
  </si>
  <si>
    <t>Paucarbamba</t>
  </si>
  <si>
    <t>090508</t>
  </si>
  <si>
    <t>San Miguel de Mayocc</t>
  </si>
  <si>
    <t>090509</t>
  </si>
  <si>
    <t>San Pedro de Coris</t>
  </si>
  <si>
    <t>090510</t>
  </si>
  <si>
    <t>Pachamarca</t>
  </si>
  <si>
    <t>090511</t>
  </si>
  <si>
    <t>Cosme</t>
  </si>
  <si>
    <t xml:space="preserve">0906 </t>
  </si>
  <si>
    <t>Huaytará</t>
  </si>
  <si>
    <t>Huaytara</t>
  </si>
  <si>
    <t>090602</t>
  </si>
  <si>
    <t>Ayavi</t>
  </si>
  <si>
    <t>090603</t>
  </si>
  <si>
    <t>Córdova</t>
  </si>
  <si>
    <t>090604</t>
  </si>
  <si>
    <t>Huayacundo Arma</t>
  </si>
  <si>
    <t>090605</t>
  </si>
  <si>
    <t>Laramarca</t>
  </si>
  <si>
    <t>090606</t>
  </si>
  <si>
    <t>Ocoyo</t>
  </si>
  <si>
    <t>090607</t>
  </si>
  <si>
    <t>Pilpichaca</t>
  </si>
  <si>
    <t>090608</t>
  </si>
  <si>
    <t>Querco</t>
  </si>
  <si>
    <t>090609</t>
  </si>
  <si>
    <t>Quito-Arma</t>
  </si>
  <si>
    <t>090610</t>
  </si>
  <si>
    <t>San Antonio de Cusicancha</t>
  </si>
  <si>
    <t>090611</t>
  </si>
  <si>
    <t>San Francisco de Sangayaico</t>
  </si>
  <si>
    <t>090612</t>
  </si>
  <si>
    <t>San Isidro</t>
  </si>
  <si>
    <t>090613</t>
  </si>
  <si>
    <t>Santiago de Chocorvos</t>
  </si>
  <si>
    <t>090614</t>
  </si>
  <si>
    <t>Santiago de Quirahuara</t>
  </si>
  <si>
    <t>090615</t>
  </si>
  <si>
    <t>Santo Domingo de Capillas</t>
  </si>
  <si>
    <t>090616</t>
  </si>
  <si>
    <t xml:space="preserve">0907 </t>
  </si>
  <si>
    <t>Tayacaja</t>
  </si>
  <si>
    <t>090701</t>
  </si>
  <si>
    <t>090702</t>
  </si>
  <si>
    <t>Acostambo</t>
  </si>
  <si>
    <t>090703</t>
  </si>
  <si>
    <t>Acraquia</t>
  </si>
  <si>
    <t>090704</t>
  </si>
  <si>
    <t>Ahuaycha</t>
  </si>
  <si>
    <t>090705</t>
  </si>
  <si>
    <t>090706</t>
  </si>
  <si>
    <t>Daniel Hernández</t>
  </si>
  <si>
    <t>090707</t>
  </si>
  <si>
    <t>090709</t>
  </si>
  <si>
    <t>Huaribamba</t>
  </si>
  <si>
    <t>090710</t>
  </si>
  <si>
    <t>Ñahuimpuquio</t>
  </si>
  <si>
    <t>090711</t>
  </si>
  <si>
    <t>Pazos</t>
  </si>
  <si>
    <t>090713</t>
  </si>
  <si>
    <t>Quishuar</t>
  </si>
  <si>
    <t>090714</t>
  </si>
  <si>
    <t>Salcabamba</t>
  </si>
  <si>
    <t>090715</t>
  </si>
  <si>
    <t>Salcahuasi</t>
  </si>
  <si>
    <t>090716</t>
  </si>
  <si>
    <t>San Marcos de Rocchac</t>
  </si>
  <si>
    <t>090717</t>
  </si>
  <si>
    <t>Surcubamba</t>
  </si>
  <si>
    <t>090718</t>
  </si>
  <si>
    <t>Tintay Puncu</t>
  </si>
  <si>
    <t>090719</t>
  </si>
  <si>
    <t>Quichuas</t>
  </si>
  <si>
    <t>090720</t>
  </si>
  <si>
    <t>Andaymarca</t>
  </si>
  <si>
    <t>090721</t>
  </si>
  <si>
    <t>Roble</t>
  </si>
  <si>
    <t>090722</t>
  </si>
  <si>
    <t>Pichos</t>
  </si>
  <si>
    <t>Ica</t>
  </si>
  <si>
    <t>La Tinguiña</t>
  </si>
  <si>
    <t>Los Aquijes</t>
  </si>
  <si>
    <t>Ocucaje</t>
  </si>
  <si>
    <t>Pachacutec</t>
  </si>
  <si>
    <t>Parcona</t>
  </si>
  <si>
    <t>Pueblo Nuevo</t>
  </si>
  <si>
    <t>Salas</t>
  </si>
  <si>
    <t>San José de Los Molinos</t>
  </si>
  <si>
    <t>Subtanjalla</t>
  </si>
  <si>
    <t>Tate</t>
  </si>
  <si>
    <t>Yauca del Rosario</t>
  </si>
  <si>
    <t>Chincha</t>
  </si>
  <si>
    <t>Chincha Alta</t>
  </si>
  <si>
    <t>Alto Laran</t>
  </si>
  <si>
    <t>Chavin</t>
  </si>
  <si>
    <t>Chincha Baja</t>
  </si>
  <si>
    <t>Grocio Prado</t>
  </si>
  <si>
    <t>San Juan de Yanac</t>
  </si>
  <si>
    <t>San Pedro de Huacarpana</t>
  </si>
  <si>
    <t>Sunampe</t>
  </si>
  <si>
    <t>Tambo de Mora</t>
  </si>
  <si>
    <t>Nasca</t>
  </si>
  <si>
    <t>Changuillo</t>
  </si>
  <si>
    <t>El Ingenio</t>
  </si>
  <si>
    <t>Marcona</t>
  </si>
  <si>
    <t>Palpa</t>
  </si>
  <si>
    <t>Llipata</t>
  </si>
  <si>
    <t>Tibillo</t>
  </si>
  <si>
    <t>Pisco</t>
  </si>
  <si>
    <t>Huancano</t>
  </si>
  <si>
    <t>Humay</t>
  </si>
  <si>
    <t>Paracas</t>
  </si>
  <si>
    <t>San Andrés</t>
  </si>
  <si>
    <t>San Clemente</t>
  </si>
  <si>
    <t>Tupac Amaru Inca</t>
  </si>
  <si>
    <t>Trujillo</t>
  </si>
  <si>
    <t>Florencia de Mora</t>
  </si>
  <si>
    <t>Huanchaco</t>
  </si>
  <si>
    <t>Laredo</t>
  </si>
  <si>
    <t>Moche</t>
  </si>
  <si>
    <t>Poroto</t>
  </si>
  <si>
    <t>Salaverry</t>
  </si>
  <si>
    <t>Simbal</t>
  </si>
  <si>
    <t>Victor Larco Herrera</t>
  </si>
  <si>
    <t>Ascope</t>
  </si>
  <si>
    <t>Chicama</t>
  </si>
  <si>
    <t>Chocope</t>
  </si>
  <si>
    <t>Magdalena de Cao</t>
  </si>
  <si>
    <t>Paijan</t>
  </si>
  <si>
    <t>Rázuri</t>
  </si>
  <si>
    <t>Santiago de Cao</t>
  </si>
  <si>
    <t>Casa Grande</t>
  </si>
  <si>
    <t>Condormarca</t>
  </si>
  <si>
    <t>Longotea</t>
  </si>
  <si>
    <t>Uchumarca</t>
  </si>
  <si>
    <t>Ucuncha</t>
  </si>
  <si>
    <t>Chepén</t>
  </si>
  <si>
    <t>Chepen</t>
  </si>
  <si>
    <t>Pacanga</t>
  </si>
  <si>
    <t>Julcan</t>
  </si>
  <si>
    <t>Calamarca</t>
  </si>
  <si>
    <t>Carabamba</t>
  </si>
  <si>
    <t>Huaso</t>
  </si>
  <si>
    <t>Otuzco</t>
  </si>
  <si>
    <t>Agallpampa</t>
  </si>
  <si>
    <t>Charat</t>
  </si>
  <si>
    <t>Huaranchal</t>
  </si>
  <si>
    <t>La Cuesta</t>
  </si>
  <si>
    <t>Mache</t>
  </si>
  <si>
    <t>Paranday</t>
  </si>
  <si>
    <t>Salpo</t>
  </si>
  <si>
    <t>Sinsicap</t>
  </si>
  <si>
    <t>Usquil</t>
  </si>
  <si>
    <t>Pacasmayo</t>
  </si>
  <si>
    <t>San Pedro de Lloc</t>
  </si>
  <si>
    <t>Guadalupe</t>
  </si>
  <si>
    <t>Jequetepeque</t>
  </si>
  <si>
    <t>Pataz</t>
  </si>
  <si>
    <t>Tayabamba</t>
  </si>
  <si>
    <t>Buldibuyo</t>
  </si>
  <si>
    <t>Chillia</t>
  </si>
  <si>
    <t>Huancaspata</t>
  </si>
  <si>
    <t>Huaylillas</t>
  </si>
  <si>
    <t>Huayo</t>
  </si>
  <si>
    <t>Ongon</t>
  </si>
  <si>
    <t>Parcoy</t>
  </si>
  <si>
    <t>Pias</t>
  </si>
  <si>
    <t>Santiago de Challas</t>
  </si>
  <si>
    <t>Taurija</t>
  </si>
  <si>
    <t>Urpay</t>
  </si>
  <si>
    <t>Sánchez Carrión</t>
  </si>
  <si>
    <t>Huamachuco</t>
  </si>
  <si>
    <t>Chugay</t>
  </si>
  <si>
    <t>Cochorco</t>
  </si>
  <si>
    <t>Curgos</t>
  </si>
  <si>
    <t>Marcabal</t>
  </si>
  <si>
    <t>Sanagoran</t>
  </si>
  <si>
    <t>Sarin</t>
  </si>
  <si>
    <t>Sartimbamba</t>
  </si>
  <si>
    <t>Santiago de Chuco</t>
  </si>
  <si>
    <t>Angasmarca</t>
  </si>
  <si>
    <t>Cachicadan</t>
  </si>
  <si>
    <t>Mollebamba</t>
  </si>
  <si>
    <t>Quiruvilca</t>
  </si>
  <si>
    <t>Santa Cruz de Chuca</t>
  </si>
  <si>
    <t>Sitabamba</t>
  </si>
  <si>
    <t>Gran Chimú</t>
  </si>
  <si>
    <t>Cascas</t>
  </si>
  <si>
    <t>Marmot</t>
  </si>
  <si>
    <t>Sayapullo</t>
  </si>
  <si>
    <t>Virú</t>
  </si>
  <si>
    <t>Viru</t>
  </si>
  <si>
    <t>Chao</t>
  </si>
  <si>
    <t>Guadalupito</t>
  </si>
  <si>
    <t>Lambayeque</t>
  </si>
  <si>
    <t>Chiclayo</t>
  </si>
  <si>
    <t>Chongoyape</t>
  </si>
  <si>
    <t>Eten</t>
  </si>
  <si>
    <t>Eten Puerto</t>
  </si>
  <si>
    <t>José Leonardo Ortiz</t>
  </si>
  <si>
    <t>La Victoria</t>
  </si>
  <si>
    <t>Monsefu</t>
  </si>
  <si>
    <t>Nueva Arica</t>
  </si>
  <si>
    <t>Oyotun</t>
  </si>
  <si>
    <t>Picsi</t>
  </si>
  <si>
    <t>Pimentel</t>
  </si>
  <si>
    <t>Reque</t>
  </si>
  <si>
    <t>Saña</t>
  </si>
  <si>
    <t>Cayalti</t>
  </si>
  <si>
    <t>Patapo</t>
  </si>
  <si>
    <t>Pomalca</t>
  </si>
  <si>
    <t>Pucala</t>
  </si>
  <si>
    <t>Tuman</t>
  </si>
  <si>
    <t>Ferreñafe</t>
  </si>
  <si>
    <t>Cañaris</t>
  </si>
  <si>
    <t>Incahuasi</t>
  </si>
  <si>
    <t>Manuel Antonio Mesones Muro</t>
  </si>
  <si>
    <t>Pitipo</t>
  </si>
  <si>
    <t>Chochope</t>
  </si>
  <si>
    <t>Illimo</t>
  </si>
  <si>
    <t>Jayanca</t>
  </si>
  <si>
    <t>Mochumi</t>
  </si>
  <si>
    <t>Morrope</t>
  </si>
  <si>
    <t>Motupe</t>
  </si>
  <si>
    <t>Olmos</t>
  </si>
  <si>
    <t>Pacora</t>
  </si>
  <si>
    <t>Tucume</t>
  </si>
  <si>
    <t>Lima</t>
  </si>
  <si>
    <t>Ancón</t>
  </si>
  <si>
    <t>Ate</t>
  </si>
  <si>
    <t>Barranco</t>
  </si>
  <si>
    <t>Breña</t>
  </si>
  <si>
    <t>Carabayllo</t>
  </si>
  <si>
    <t>Chaclacayo</t>
  </si>
  <si>
    <t>Chorrillos</t>
  </si>
  <si>
    <t>Cieneguilla</t>
  </si>
  <si>
    <t>El Agustino</t>
  </si>
  <si>
    <t>Jesús María</t>
  </si>
  <si>
    <t>La Molina</t>
  </si>
  <si>
    <t>Lince</t>
  </si>
  <si>
    <t>Los Olivos</t>
  </si>
  <si>
    <t>Lurigancho</t>
  </si>
  <si>
    <t>Lurin</t>
  </si>
  <si>
    <t>Magdalena del Mar</t>
  </si>
  <si>
    <t>Pachacamac</t>
  </si>
  <si>
    <t>Pucusana</t>
  </si>
  <si>
    <t>Puente Piedra</t>
  </si>
  <si>
    <t>Punta Hermosa</t>
  </si>
  <si>
    <t>Punta Negra</t>
  </si>
  <si>
    <t>Rímac</t>
  </si>
  <si>
    <t>San Bartolo</t>
  </si>
  <si>
    <t>San Borja</t>
  </si>
  <si>
    <t>San Juan de Lurigancho</t>
  </si>
  <si>
    <t>San Juan de Miraflores</t>
  </si>
  <si>
    <t>San Martín de Porres</t>
  </si>
  <si>
    <t>Santa Anita</t>
  </si>
  <si>
    <t>Santa María del Mar</t>
  </si>
  <si>
    <t>Santiago de Surco</t>
  </si>
  <si>
    <t>Surquillo</t>
  </si>
  <si>
    <t>Villa El Salvador</t>
  </si>
  <si>
    <t>Villa María del Triunfo</t>
  </si>
  <si>
    <t>Paramonga</t>
  </si>
  <si>
    <t>Pativilca</t>
  </si>
  <si>
    <t>Supe</t>
  </si>
  <si>
    <t>Supe Puerto</t>
  </si>
  <si>
    <t>Cajatambo</t>
  </si>
  <si>
    <t>Copa</t>
  </si>
  <si>
    <t>Gorgor</t>
  </si>
  <si>
    <t>Huancapon</t>
  </si>
  <si>
    <t>Manas</t>
  </si>
  <si>
    <t>Canta</t>
  </si>
  <si>
    <t>Arahuay</t>
  </si>
  <si>
    <t>Huamantanga</t>
  </si>
  <si>
    <t>Huaros</t>
  </si>
  <si>
    <t>Lachaqui</t>
  </si>
  <si>
    <t>Santa Rosa de Quives</t>
  </si>
  <si>
    <t>Cañete</t>
  </si>
  <si>
    <t>San Vicente de Cañete</t>
  </si>
  <si>
    <t>Asia</t>
  </si>
  <si>
    <t>Calango</t>
  </si>
  <si>
    <t>Cerro Azul</t>
  </si>
  <si>
    <t>Coayllo</t>
  </si>
  <si>
    <t>Imperial</t>
  </si>
  <si>
    <t>Lunahuana</t>
  </si>
  <si>
    <t>Mala</t>
  </si>
  <si>
    <t>Nuevo Imperial</t>
  </si>
  <si>
    <t>Pacaran</t>
  </si>
  <si>
    <t>Quilmana</t>
  </si>
  <si>
    <t>Santa Cruz de Flores</t>
  </si>
  <si>
    <t>Zúñiga</t>
  </si>
  <si>
    <t>Huaral</t>
  </si>
  <si>
    <t>Atavillos Alto</t>
  </si>
  <si>
    <t>Atavillos Bajo</t>
  </si>
  <si>
    <t>Aucallama</t>
  </si>
  <si>
    <t>Ihuari</t>
  </si>
  <si>
    <t>Lampian</t>
  </si>
  <si>
    <t>Pacaraos</t>
  </si>
  <si>
    <t>San Miguel de Acos</t>
  </si>
  <si>
    <t>Santa Cruz de Andamarca</t>
  </si>
  <si>
    <t>Sumbilca</t>
  </si>
  <si>
    <t>Veintisiete de Noviembre</t>
  </si>
  <si>
    <t>Huarochirí</t>
  </si>
  <si>
    <t>Matucana</t>
  </si>
  <si>
    <t>Antioquia</t>
  </si>
  <si>
    <t>Callahuanca</t>
  </si>
  <si>
    <t>Carampoma</t>
  </si>
  <si>
    <t>Chicla</t>
  </si>
  <si>
    <t>Huachupampa</t>
  </si>
  <si>
    <t>Huanza</t>
  </si>
  <si>
    <t>Huarochiri</t>
  </si>
  <si>
    <t>Lahuaytambo</t>
  </si>
  <si>
    <t>Langa</t>
  </si>
  <si>
    <t>Laraos</t>
  </si>
  <si>
    <t>Mariatana</t>
  </si>
  <si>
    <t>Ricardo Palma</t>
  </si>
  <si>
    <t>San Andrés de Tupicocha</t>
  </si>
  <si>
    <t>San Bartolomé</t>
  </si>
  <si>
    <t>San Damian</t>
  </si>
  <si>
    <t>San Juan de Iris</t>
  </si>
  <si>
    <t>San Juan de Tantaranche</t>
  </si>
  <si>
    <t>San Lorenzo de Quinti</t>
  </si>
  <si>
    <t>San Mateo</t>
  </si>
  <si>
    <t>San Mateo de Otao</t>
  </si>
  <si>
    <t>San Pedro de Casta</t>
  </si>
  <si>
    <t>San Pedro de Huancayre</t>
  </si>
  <si>
    <t>Sangallaya</t>
  </si>
  <si>
    <t>Santa Cruz de Cocachacra</t>
  </si>
  <si>
    <t>Santa Eulalia</t>
  </si>
  <si>
    <t>Santiago de Anchucaya</t>
  </si>
  <si>
    <t>Santiago de Tuna</t>
  </si>
  <si>
    <t>Santo Domingo de Los Olleros</t>
  </si>
  <si>
    <t>Surco</t>
  </si>
  <si>
    <t>Huaura</t>
  </si>
  <si>
    <t>Huacho</t>
  </si>
  <si>
    <t>Ambar</t>
  </si>
  <si>
    <t>Caleta de Carquin</t>
  </si>
  <si>
    <t>Checras</t>
  </si>
  <si>
    <t>Hualmay</t>
  </si>
  <si>
    <t>Paccho</t>
  </si>
  <si>
    <t>Santa Leonor</t>
  </si>
  <si>
    <t>Santa María</t>
  </si>
  <si>
    <t>Sayan</t>
  </si>
  <si>
    <t>Vegueta</t>
  </si>
  <si>
    <t>Oyón</t>
  </si>
  <si>
    <t>Oyon</t>
  </si>
  <si>
    <t>Andajes</t>
  </si>
  <si>
    <t>Caujul</t>
  </si>
  <si>
    <t>Cochamarca</t>
  </si>
  <si>
    <t>Navan</t>
  </si>
  <si>
    <t>Pachangara</t>
  </si>
  <si>
    <t>Alis</t>
  </si>
  <si>
    <t>Allauca</t>
  </si>
  <si>
    <t>Cacra</t>
  </si>
  <si>
    <t>Carania</t>
  </si>
  <si>
    <t>Catahuasi</t>
  </si>
  <si>
    <t>Chocos</t>
  </si>
  <si>
    <t>Colonia</t>
  </si>
  <si>
    <t>Hongos</t>
  </si>
  <si>
    <t>Huampara</t>
  </si>
  <si>
    <t>Huancaya</t>
  </si>
  <si>
    <t>Huangascar</t>
  </si>
  <si>
    <t>Huantan</t>
  </si>
  <si>
    <t>Huañec</t>
  </si>
  <si>
    <t>Lincha</t>
  </si>
  <si>
    <t>Madean</t>
  </si>
  <si>
    <t>Omas</t>
  </si>
  <si>
    <t>Putinza</t>
  </si>
  <si>
    <t>Quinches</t>
  </si>
  <si>
    <t>Quinocay</t>
  </si>
  <si>
    <t>San Joaquín</t>
  </si>
  <si>
    <t>San Pedro de Pilas</t>
  </si>
  <si>
    <t>Tanta</t>
  </si>
  <si>
    <t>Tauripampa</t>
  </si>
  <si>
    <t>Tomas</t>
  </si>
  <si>
    <t>Tupe</t>
  </si>
  <si>
    <t>Viñac</t>
  </si>
  <si>
    <t>Vitis</t>
  </si>
  <si>
    <t>Moquegua</t>
  </si>
  <si>
    <t>Mariscal Nieto</t>
  </si>
  <si>
    <t>Carumas</t>
  </si>
  <si>
    <t>Cuchumbaya</t>
  </si>
  <si>
    <t>Samegua</t>
  </si>
  <si>
    <t>Torata</t>
  </si>
  <si>
    <t>General Sánchez Cerro</t>
  </si>
  <si>
    <t>Omate</t>
  </si>
  <si>
    <t>Chojata</t>
  </si>
  <si>
    <t>Coalaque</t>
  </si>
  <si>
    <t>Ichuña</t>
  </si>
  <si>
    <t>La Capilla</t>
  </si>
  <si>
    <t>Lloque</t>
  </si>
  <si>
    <t>Matalaque</t>
  </si>
  <si>
    <t>Puquina</t>
  </si>
  <si>
    <t>Quinistaquillas</t>
  </si>
  <si>
    <t>Ubinas</t>
  </si>
  <si>
    <t>Yunga</t>
  </si>
  <si>
    <t>Ilo</t>
  </si>
  <si>
    <t>El Algarrobal</t>
  </si>
  <si>
    <t>Pacocha</t>
  </si>
  <si>
    <t>Piura</t>
  </si>
  <si>
    <t>Catacaos</t>
  </si>
  <si>
    <t>Cura Mori</t>
  </si>
  <si>
    <t>El Tallan</t>
  </si>
  <si>
    <t>La Arena</t>
  </si>
  <si>
    <t>Las Lomas</t>
  </si>
  <si>
    <t>Tambo Grande</t>
  </si>
  <si>
    <t>Veintiseis de Octubre</t>
  </si>
  <si>
    <t>Ayabaca</t>
  </si>
  <si>
    <t>Frias</t>
  </si>
  <si>
    <t>Jilili</t>
  </si>
  <si>
    <t>Montero</t>
  </si>
  <si>
    <t>Pacaipampa</t>
  </si>
  <si>
    <t>Paimas</t>
  </si>
  <si>
    <t>Sapillica</t>
  </si>
  <si>
    <t>Sicchez</t>
  </si>
  <si>
    <t>Suyo</t>
  </si>
  <si>
    <t>Canchaque</t>
  </si>
  <si>
    <t>El Carmen de la Frontera</t>
  </si>
  <si>
    <t>Huarmaca</t>
  </si>
  <si>
    <t>Lalaquiz</t>
  </si>
  <si>
    <t>San Miguel de El Faique</t>
  </si>
  <si>
    <t>Sondor</t>
  </si>
  <si>
    <t>Sondorillo</t>
  </si>
  <si>
    <t>Morropón</t>
  </si>
  <si>
    <t>Chulucanas</t>
  </si>
  <si>
    <t>Chalaco</t>
  </si>
  <si>
    <t>La Matanza</t>
  </si>
  <si>
    <t>Morropon</t>
  </si>
  <si>
    <t>Salitral</t>
  </si>
  <si>
    <t>San Juan de Bigote</t>
  </si>
  <si>
    <t>Santa Catalina de Mossa</t>
  </si>
  <si>
    <t>Santo Domingo</t>
  </si>
  <si>
    <t>Yamango</t>
  </si>
  <si>
    <t>Paita</t>
  </si>
  <si>
    <t>Amotape</t>
  </si>
  <si>
    <t>Arenal</t>
  </si>
  <si>
    <t>Colan</t>
  </si>
  <si>
    <t>La Huaca</t>
  </si>
  <si>
    <t>Tamarindo</t>
  </si>
  <si>
    <t>Vichayal</t>
  </si>
  <si>
    <t>Sullana</t>
  </si>
  <si>
    <t>Ignacio Escudero</t>
  </si>
  <si>
    <t>Lancones</t>
  </si>
  <si>
    <t>Marcavelica</t>
  </si>
  <si>
    <t>Miguel Checa</t>
  </si>
  <si>
    <t>Querecotillo</t>
  </si>
  <si>
    <t>Talara</t>
  </si>
  <si>
    <t>Pariñas</t>
  </si>
  <si>
    <t>El Alto</t>
  </si>
  <si>
    <t>La Brea</t>
  </si>
  <si>
    <t>Lobitos</t>
  </si>
  <si>
    <t>Los Organos</t>
  </si>
  <si>
    <t>Mancora</t>
  </si>
  <si>
    <t>Sechura</t>
  </si>
  <si>
    <t>Bellavista de la Unión</t>
  </si>
  <si>
    <t>Bernal</t>
  </si>
  <si>
    <t>Cristo Nos Valga</t>
  </si>
  <si>
    <t>Vice</t>
  </si>
  <si>
    <t>Rinconada Llicuar</t>
  </si>
  <si>
    <t>Tacna</t>
  </si>
  <si>
    <t>Alto de la Alianza</t>
  </si>
  <si>
    <t>Calana</t>
  </si>
  <si>
    <t>Ciudad Nueva</t>
  </si>
  <si>
    <t>Inclan</t>
  </si>
  <si>
    <t>Pachia</t>
  </si>
  <si>
    <t>Pocollay</t>
  </si>
  <si>
    <t>Sama</t>
  </si>
  <si>
    <t>Coronel Gregorio Albarracín Lanchipa</t>
  </si>
  <si>
    <t>La Yarada los Palos</t>
  </si>
  <si>
    <t>Candarave</t>
  </si>
  <si>
    <t>Cairani</t>
  </si>
  <si>
    <t>Camilaca</t>
  </si>
  <si>
    <t>Curibaya</t>
  </si>
  <si>
    <t>Huanuara</t>
  </si>
  <si>
    <t>Quilahuani</t>
  </si>
  <si>
    <t>Jorge Basadre</t>
  </si>
  <si>
    <t>Locumba</t>
  </si>
  <si>
    <t>Ilabaya</t>
  </si>
  <si>
    <t>Ite</t>
  </si>
  <si>
    <t>Tarata</t>
  </si>
  <si>
    <t>Héroes Albarracín</t>
  </si>
  <si>
    <t>Estique</t>
  </si>
  <si>
    <t>Estique-Pampa</t>
  </si>
  <si>
    <t>Sitajara</t>
  </si>
  <si>
    <t>Susapaya</t>
  </si>
  <si>
    <t>Tarucachi</t>
  </si>
  <si>
    <t>Ticaco</t>
  </si>
  <si>
    <t>Tumbes</t>
  </si>
  <si>
    <t>Corrales</t>
  </si>
  <si>
    <t>La Cruz</t>
  </si>
  <si>
    <t>Pampas de Hospital</t>
  </si>
  <si>
    <t>San Jacinto</t>
  </si>
  <si>
    <t>San Juan de la Virgen</t>
  </si>
  <si>
    <t>Contralmirante Villar</t>
  </si>
  <si>
    <t>Zorritos</t>
  </si>
  <si>
    <t>Casitas</t>
  </si>
  <si>
    <t>Canoas de Punta Sal</t>
  </si>
  <si>
    <t>Zarumilla</t>
  </si>
  <si>
    <t>Aguas Verdes</t>
  </si>
  <si>
    <t>Matapalo</t>
  </si>
  <si>
    <t>Papayal</t>
  </si>
  <si>
    <t>ATENCIONES
AÑO 7</t>
  </si>
  <si>
    <t>Fuente: ENAHO 2019</t>
  </si>
  <si>
    <t>TABLA B: % BÚSQUEDA DE ATENCIÓN EN UN ESTABLECIMIENTO DE SALUD URBANO-RURAL POR DEPARTAMENTO, 2019</t>
  </si>
  <si>
    <r>
      <t xml:space="preserve">TABLA C: % BÚSQUEDA DE ATENCIÓN EN UN ESTABLECIMIENTO DE SALUD </t>
    </r>
    <r>
      <rPr>
        <b/>
        <sz val="11"/>
        <color rgb="FFFF0000"/>
        <rFont val="Calibri"/>
        <family val="2"/>
        <scheme val="minor"/>
      </rPr>
      <t>MINSA</t>
    </r>
    <r>
      <rPr>
        <b/>
        <sz val="11"/>
        <color theme="4" tint="-0.249977111117893"/>
        <rFont val="Calibri"/>
        <family val="2"/>
        <scheme val="minor"/>
      </rPr>
      <t xml:space="preserve"> URBANO-RURAL POR DEPARTAMENTO, 2019</t>
    </r>
  </si>
  <si>
    <t>TABLA A: MORBILIDAD  URBANA-RURAL POR DEPARTAMENTO, 2019</t>
  </si>
  <si>
    <t>Espacio geográfico de la UP</t>
  </si>
  <si>
    <t>Establecimiento de Salud</t>
  </si>
  <si>
    <t>Valor</t>
  </si>
  <si>
    <t>2.3 CONTRIBUCIÓN AL CIERRE DE BRECHAS:</t>
  </si>
  <si>
    <t xml:space="preserve">i) Destino de la referencia del establecimiento de salud objeto del PI </t>
  </si>
  <si>
    <t>ii) Referencias al establecimientos de salud objeto del PI (de corresponder)</t>
  </si>
  <si>
    <t>7.5  Situación Actual de la prestación de los servicios de salud en el ámbito distrital</t>
  </si>
  <si>
    <t>Tópico</t>
  </si>
  <si>
    <t>PERIODOS</t>
  </si>
  <si>
    <t>ÍTEM</t>
  </si>
  <si>
    <t>SI($AF60=BD!$G$3,BD!$G$4:$G$7,SI($AF60=BD!$H$3,BD!$H$4:$H$6,SI($AF60=BD!$I$3,BD!$I$4:$I$6,SI($AF60=BD!$J$3,BD!$J$4:$J$12,BD!$K$4))))</t>
  </si>
  <si>
    <t>00016357</t>
  </si>
  <si>
    <t>00028466</t>
  </si>
  <si>
    <t>00019765</t>
  </si>
  <si>
    <t>00010874</t>
  </si>
  <si>
    <t>00010569</t>
  </si>
  <si>
    <t>00025338</t>
  </si>
  <si>
    <t>00018303</t>
  </si>
  <si>
    <t>00011970</t>
  </si>
  <si>
    <t>00023743</t>
  </si>
  <si>
    <t>00011967</t>
  </si>
  <si>
    <t>00027726</t>
  </si>
  <si>
    <t>00009445</t>
  </si>
  <si>
    <t>00026120</t>
  </si>
  <si>
    <t>00008838</t>
  </si>
  <si>
    <t>00026345</t>
  </si>
  <si>
    <t>00024360</t>
  </si>
  <si>
    <t>00025214</t>
  </si>
  <si>
    <t>00018660</t>
  </si>
  <si>
    <t>00015236</t>
  </si>
  <si>
    <t>00026097</t>
  </si>
  <si>
    <t>00010153</t>
  </si>
  <si>
    <t>00024484</t>
  </si>
  <si>
    <t>00008706</t>
  </si>
  <si>
    <t>00024637</t>
  </si>
  <si>
    <t>00011528</t>
  </si>
  <si>
    <t>00020896</t>
  </si>
  <si>
    <t>00025858</t>
  </si>
  <si>
    <t>00021531</t>
  </si>
  <si>
    <t>00014745</t>
  </si>
  <si>
    <t>00010557</t>
  </si>
  <si>
    <t>00025737</t>
  </si>
  <si>
    <t>00026367</t>
  </si>
  <si>
    <t>00010834</t>
  </si>
  <si>
    <t>00026269</t>
  </si>
  <si>
    <t>00013293</t>
  </si>
  <si>
    <t>00012885</t>
  </si>
  <si>
    <t>00026727</t>
  </si>
  <si>
    <t>00024663</t>
  </si>
  <si>
    <t>00010605</t>
  </si>
  <si>
    <t>00028030</t>
  </si>
  <si>
    <t>00026297</t>
  </si>
  <si>
    <t>00017565</t>
  </si>
  <si>
    <t>00010228</t>
  </si>
  <si>
    <t>00013091</t>
  </si>
  <si>
    <t>00011721</t>
  </si>
  <si>
    <t>00027782</t>
  </si>
  <si>
    <t>00026572</t>
  </si>
  <si>
    <t>00027666</t>
  </si>
  <si>
    <t>00027135</t>
  </si>
  <si>
    <t>00026972</t>
  </si>
  <si>
    <t>00026374</t>
  </si>
  <si>
    <t>00027463</t>
  </si>
  <si>
    <t>00027354</t>
  </si>
  <si>
    <t>00027540</t>
  </si>
  <si>
    <t>00025831</t>
  </si>
  <si>
    <t>00024667</t>
  </si>
  <si>
    <t>00024195</t>
  </si>
  <si>
    <t>00028664</t>
  </si>
  <si>
    <t>00008880</t>
  </si>
  <si>
    <t>00011218</t>
  </si>
  <si>
    <t>00012117</t>
  </si>
  <si>
    <t>00027737</t>
  </si>
  <si>
    <t>00011426</t>
  </si>
  <si>
    <t>00009217</t>
  </si>
  <si>
    <t>00027451</t>
  </si>
  <si>
    <t>00027841</t>
  </si>
  <si>
    <t>00025776</t>
  </si>
  <si>
    <t>00009220</t>
  </si>
  <si>
    <t>00027291</t>
  </si>
  <si>
    <t>00027691</t>
  </si>
  <si>
    <t>00011493</t>
  </si>
  <si>
    <t>00010205</t>
  </si>
  <si>
    <t>00017314</t>
  </si>
  <si>
    <t>00024330</t>
  </si>
  <si>
    <t>00025268</t>
  </si>
  <si>
    <t>00025222</t>
  </si>
  <si>
    <t>00025239</t>
  </si>
  <si>
    <t>00024047</t>
  </si>
  <si>
    <t>00027655</t>
  </si>
  <si>
    <t>00018832</t>
  </si>
  <si>
    <t>00024430</t>
  </si>
  <si>
    <t>00008036</t>
  </si>
  <si>
    <t>00010267</t>
  </si>
  <si>
    <t>00019390</t>
  </si>
  <si>
    <t>00008083</t>
  </si>
  <si>
    <t>00026012</t>
  </si>
  <si>
    <t>00024104</t>
  </si>
  <si>
    <t>00008017</t>
  </si>
  <si>
    <t>00018845</t>
  </si>
  <si>
    <t>00024296</t>
  </si>
  <si>
    <t>00019913</t>
  </si>
  <si>
    <t>00011664</t>
  </si>
  <si>
    <t>00008292</t>
  </si>
  <si>
    <t>00025852</t>
  </si>
  <si>
    <t>00009135</t>
  </si>
  <si>
    <t>00027081</t>
  </si>
  <si>
    <t>00024594</t>
  </si>
  <si>
    <t>00017690</t>
  </si>
  <si>
    <t>00027843</t>
  </si>
  <si>
    <t>00020922</t>
  </si>
  <si>
    <t>00024719</t>
  </si>
  <si>
    <t>00009041</t>
  </si>
  <si>
    <t>00024659</t>
  </si>
  <si>
    <t>00018979</t>
  </si>
  <si>
    <t>00027162</t>
  </si>
  <si>
    <t>00017064</t>
  </si>
  <si>
    <t>00026386</t>
  </si>
  <si>
    <t>00012241</t>
  </si>
  <si>
    <t>00027197</t>
  </si>
  <si>
    <t>00026898</t>
  </si>
  <si>
    <t>00028457</t>
  </si>
  <si>
    <t>00026098</t>
  </si>
  <si>
    <t>00028614</t>
  </si>
  <si>
    <t>00027954</t>
  </si>
  <si>
    <t>00010662</t>
  </si>
  <si>
    <t>00018948</t>
  </si>
  <si>
    <t>00009597</t>
  </si>
  <si>
    <t>00012114</t>
  </si>
  <si>
    <t>00009762</t>
  </si>
  <si>
    <t>00018171</t>
  </si>
  <si>
    <t>00018156</t>
  </si>
  <si>
    <t>00009059</t>
  </si>
  <si>
    <t>00020897</t>
  </si>
  <si>
    <t>00012108</t>
  </si>
  <si>
    <t>00010278</t>
  </si>
  <si>
    <t>00011952</t>
  </si>
  <si>
    <t>00015233</t>
  </si>
  <si>
    <t>00009043</t>
  </si>
  <si>
    <t>00026009</t>
  </si>
  <si>
    <t>00009754</t>
  </si>
  <si>
    <t>00010060</t>
  </si>
  <si>
    <t>00008658</t>
  </si>
  <si>
    <t>00027097</t>
  </si>
  <si>
    <t>00012954</t>
  </si>
  <si>
    <t>00027635</t>
  </si>
  <si>
    <t>00025397</t>
  </si>
  <si>
    <t>00024656</t>
  </si>
  <si>
    <t>00011742</t>
  </si>
  <si>
    <t>00013089</t>
  </si>
  <si>
    <t>00008836</t>
  </si>
  <si>
    <t>00009323</t>
  </si>
  <si>
    <t>00010680</t>
  </si>
  <si>
    <t>00011432</t>
  </si>
  <si>
    <t>00011876</t>
  </si>
  <si>
    <t>00028088</t>
  </si>
  <si>
    <t>00011187</t>
  </si>
  <si>
    <t>00025643</t>
  </si>
  <si>
    <t>00025072</t>
  </si>
  <si>
    <t>00008677</t>
  </si>
  <si>
    <t>00024728</t>
  </si>
  <si>
    <t>00017336</t>
  </si>
  <si>
    <t>00012319</t>
  </si>
  <si>
    <t>00008282</t>
  </si>
  <si>
    <t>00008608</t>
  </si>
  <si>
    <t>00024568</t>
  </si>
  <si>
    <t>00027190</t>
  </si>
  <si>
    <t>00027011</t>
  </si>
  <si>
    <t>00013310</t>
  </si>
  <si>
    <t>00025511</t>
  </si>
  <si>
    <t>00026387</t>
  </si>
  <si>
    <t>00021550</t>
  </si>
  <si>
    <t>00024940</t>
  </si>
  <si>
    <t>00025389</t>
  </si>
  <si>
    <t>00012111</t>
  </si>
  <si>
    <t>00012197</t>
  </si>
  <si>
    <t>00026014</t>
  </si>
  <si>
    <t>00027706</t>
  </si>
  <si>
    <t>00028290</t>
  </si>
  <si>
    <t>00013881</t>
  </si>
  <si>
    <t>00027009</t>
  </si>
  <si>
    <t>00020599</t>
  </si>
  <si>
    <t>00009923</t>
  </si>
  <si>
    <t>00026060</t>
  </si>
  <si>
    <t>00027800</t>
  </si>
  <si>
    <t>00026741</t>
  </si>
  <si>
    <t>00026631</t>
  </si>
  <si>
    <t>00027615</t>
  </si>
  <si>
    <t>00028613</t>
  </si>
  <si>
    <t>00028745</t>
  </si>
  <si>
    <t>00024397</t>
  </si>
  <si>
    <t>00010629</t>
  </si>
  <si>
    <t>00009133</t>
  </si>
  <si>
    <t>00024769</t>
  </si>
  <si>
    <t>00013914</t>
  </si>
  <si>
    <t>00009987</t>
  </si>
  <si>
    <t>00012198</t>
  </si>
  <si>
    <t>00008438</t>
  </si>
  <si>
    <t>00013296</t>
  </si>
  <si>
    <t>00010310</t>
  </si>
  <si>
    <t>00028701</t>
  </si>
  <si>
    <t>00012194</t>
  </si>
  <si>
    <t>00010061</t>
  </si>
  <si>
    <t>00011408</t>
  </si>
  <si>
    <t>00012274</t>
  </si>
  <si>
    <t>00021305</t>
  </si>
  <si>
    <t>00012953</t>
  </si>
  <si>
    <t>00011400</t>
  </si>
  <si>
    <t>00013868</t>
  </si>
  <si>
    <t>00024428</t>
  </si>
  <si>
    <t>00008539</t>
  </si>
  <si>
    <t>00015840</t>
  </si>
  <si>
    <t>00025332</t>
  </si>
  <si>
    <t>00010679</t>
  </si>
  <si>
    <t>00027563</t>
  </si>
  <si>
    <t>00028024</t>
  </si>
  <si>
    <t>00012271</t>
  </si>
  <si>
    <t>00025525</t>
  </si>
  <si>
    <t>00009646</t>
  </si>
  <si>
    <t>00017519</t>
  </si>
  <si>
    <t>00024639</t>
  </si>
  <si>
    <t>00028484</t>
  </si>
  <si>
    <t>00010261</t>
  </si>
  <si>
    <t>00024957</t>
  </si>
  <si>
    <t>00009140</t>
  </si>
  <si>
    <t>00009922</t>
  </si>
  <si>
    <t>00009070</t>
  </si>
  <si>
    <t>00010570</t>
  </si>
  <si>
    <t>00013292</t>
  </si>
  <si>
    <t>00025743</t>
  </si>
  <si>
    <t>00025031</t>
  </si>
  <si>
    <t>00025043</t>
  </si>
  <si>
    <t>00009060</t>
  </si>
  <si>
    <t>00025526</t>
  </si>
  <si>
    <t>00010666</t>
  </si>
  <si>
    <t>00027068</t>
  </si>
  <si>
    <t>00026167</t>
  </si>
  <si>
    <t>00010888</t>
  </si>
  <si>
    <t>00026346</t>
  </si>
  <si>
    <t>00027016</t>
  </si>
  <si>
    <t>00028540</t>
  </si>
  <si>
    <t>00010075</t>
  </si>
  <si>
    <t>00027664</t>
  </si>
  <si>
    <t>00028346</t>
  </si>
  <si>
    <t>00028355</t>
  </si>
  <si>
    <t>00027292</t>
  </si>
  <si>
    <t>00013298</t>
  </si>
  <si>
    <t>00027325</t>
  </si>
  <si>
    <t>00010013</t>
  </si>
  <si>
    <t>00009055</t>
  </si>
  <si>
    <t>00010553</t>
  </si>
  <si>
    <t>00009979</t>
  </si>
  <si>
    <t>00009203</t>
  </si>
  <si>
    <t>00010062</t>
  </si>
  <si>
    <t>00023721</t>
  </si>
  <si>
    <t>00014247</t>
  </si>
  <si>
    <t>00009148</t>
  </si>
  <si>
    <t>00008674</t>
  </si>
  <si>
    <t>00027711</t>
  </si>
  <si>
    <t>00022115</t>
  </si>
  <si>
    <t>00027531</t>
  </si>
  <si>
    <t>00011969</t>
  </si>
  <si>
    <t>00026856</t>
  </si>
  <si>
    <t>00017566</t>
  </si>
  <si>
    <t>00011437</t>
  </si>
  <si>
    <t>00025271</t>
  </si>
  <si>
    <t>00027144</t>
  </si>
  <si>
    <t>00017695</t>
  </si>
  <si>
    <t>00008146</t>
  </si>
  <si>
    <t>00011913</t>
  </si>
  <si>
    <t>00024583</t>
  </si>
  <si>
    <t>00020762</t>
  </si>
  <si>
    <t>00010258</t>
  </si>
  <si>
    <t>00021890</t>
  </si>
  <si>
    <t>00021187</t>
  </si>
  <si>
    <t>00008881</t>
  </si>
  <si>
    <t>00009219</t>
  </si>
  <si>
    <t>00008832</t>
  </si>
  <si>
    <t>00008669</t>
  </si>
  <si>
    <t>00012740</t>
  </si>
  <si>
    <t>00026723</t>
  </si>
  <si>
    <t>00025996</t>
  </si>
  <si>
    <t>00010277</t>
  </si>
  <si>
    <t>00009751</t>
  </si>
  <si>
    <t>00027610</t>
  </si>
  <si>
    <t>00025513</t>
  </si>
  <si>
    <t>00027435</t>
  </si>
  <si>
    <t>00025340</t>
  </si>
  <si>
    <t>00026128</t>
  </si>
  <si>
    <t>00010274</t>
  </si>
  <si>
    <t>00010702</t>
  </si>
  <si>
    <t>00026873</t>
  </si>
  <si>
    <t>00025127</t>
  </si>
  <si>
    <t>00010876</t>
  </si>
  <si>
    <t>00027134</t>
  </si>
  <si>
    <t>00027572</t>
  </si>
  <si>
    <t>00028439</t>
  </si>
  <si>
    <t>00009318</t>
  </si>
  <si>
    <t>00018547</t>
  </si>
  <si>
    <t>00012277</t>
  </si>
  <si>
    <t>00027818</t>
  </si>
  <si>
    <t>00011050</t>
  </si>
  <si>
    <t>00010073</t>
  </si>
  <si>
    <t>00015848</t>
  </si>
  <si>
    <t>00010067</t>
  </si>
  <si>
    <t>00009920</t>
  </si>
  <si>
    <t>00010821</t>
  </si>
  <si>
    <t>00008654</t>
  </si>
  <si>
    <t>00014531</t>
  </si>
  <si>
    <t>00026221</t>
  </si>
  <si>
    <t>00016481</t>
  </si>
  <si>
    <t>00013012</t>
  </si>
  <si>
    <t>00018641</t>
  </si>
  <si>
    <t>00019653</t>
  </si>
  <si>
    <t>00028678</t>
  </si>
  <si>
    <t>00008349</t>
  </si>
  <si>
    <t>00009761</t>
  </si>
  <si>
    <t>00024497</t>
  </si>
  <si>
    <t>00026352</t>
  </si>
  <si>
    <t>00010882</t>
  </si>
  <si>
    <t>00010900</t>
  </si>
  <si>
    <t>00011659</t>
  </si>
  <si>
    <t>00025419</t>
  </si>
  <si>
    <t>00011744</t>
  </si>
  <si>
    <t>00025537</t>
  </si>
  <si>
    <t>00011369</t>
  </si>
  <si>
    <t>00008676</t>
  </si>
  <si>
    <t>00026486</t>
  </si>
  <si>
    <t>00008514</t>
  </si>
  <si>
    <t>00021651</t>
  </si>
  <si>
    <t>00013297</t>
  </si>
  <si>
    <t>00010299</t>
  </si>
  <si>
    <t>00025244</t>
  </si>
  <si>
    <t>00009957</t>
  </si>
  <si>
    <t>00011661</t>
  </si>
  <si>
    <t>00012088</t>
  </si>
  <si>
    <t>00024692</t>
  </si>
  <si>
    <t>00024669</t>
  </si>
  <si>
    <t>00016151</t>
  </si>
  <si>
    <t>00027611</t>
  </si>
  <si>
    <t>00010069</t>
  </si>
  <si>
    <t>00025522</t>
  </si>
  <si>
    <t>00010192</t>
  </si>
  <si>
    <t>00009405</t>
  </si>
  <si>
    <t>00014038</t>
  </si>
  <si>
    <t>00025740</t>
  </si>
  <si>
    <t>00016699</t>
  </si>
  <si>
    <t>00010270</t>
  </si>
  <si>
    <t>00011556</t>
  </si>
  <si>
    <t>00010710</t>
  </si>
  <si>
    <t>00027948</t>
  </si>
  <si>
    <t>00027545</t>
  </si>
  <si>
    <t>00027736</t>
  </si>
  <si>
    <t>00027434</t>
  </si>
  <si>
    <t>00028386</t>
  </si>
  <si>
    <t>00011892</t>
  </si>
  <si>
    <t>00028682</t>
  </si>
  <si>
    <t>00024192</t>
  </si>
  <si>
    <t>00021064</t>
  </si>
  <si>
    <t>00027230</t>
  </si>
  <si>
    <t>00020543</t>
  </si>
  <si>
    <t>00010801</t>
  </si>
  <si>
    <t>00011029</t>
  </si>
  <si>
    <t>00008839</t>
  </si>
  <si>
    <t>00009903</t>
  </si>
  <si>
    <t>00011366</t>
  </si>
  <si>
    <t>00025299</t>
  </si>
  <si>
    <t>00024601</t>
  </si>
  <si>
    <t>00012822</t>
  </si>
  <si>
    <t>00025523</t>
  </si>
  <si>
    <t>00011773</t>
  </si>
  <si>
    <t>00024560</t>
  </si>
  <si>
    <t>00028422</t>
  </si>
  <si>
    <t>00025659</t>
  </si>
  <si>
    <t>00028679</t>
  </si>
  <si>
    <t>00017282</t>
  </si>
  <si>
    <t>00020171</t>
  </si>
  <si>
    <t>00011376</t>
  </si>
  <si>
    <t>00010688</t>
  </si>
  <si>
    <t>00013600</t>
  </si>
  <si>
    <t>00011894</t>
  </si>
  <si>
    <t>00027259</t>
  </si>
  <si>
    <t>00026487</t>
  </si>
  <si>
    <t>00009296</t>
  </si>
  <si>
    <t>00008678</t>
  </si>
  <si>
    <t>00024374</t>
  </si>
  <si>
    <t>00008251</t>
  </si>
  <si>
    <t>00018950</t>
  </si>
  <si>
    <t>00004610</t>
  </si>
  <si>
    <t>00009320</t>
  </si>
  <si>
    <t>00018551</t>
  </si>
  <si>
    <t>00012196</t>
  </si>
  <si>
    <t>00010385</t>
  </si>
  <si>
    <t>00010236</t>
  </si>
  <si>
    <t>00011444</t>
  </si>
  <si>
    <t>00026774</t>
  </si>
  <si>
    <t>00027272</t>
  </si>
  <si>
    <t>00021066</t>
  </si>
  <si>
    <t>00010889</t>
  </si>
  <si>
    <t>00027731</t>
  </si>
  <si>
    <t>00028683</t>
  </si>
  <si>
    <t>00009924</t>
  </si>
  <si>
    <t>00027734</t>
  </si>
  <si>
    <t>00028492</t>
  </si>
  <si>
    <t>00012923</t>
  </si>
  <si>
    <t>00012191</t>
  </si>
  <si>
    <t>00028405</t>
  </si>
  <si>
    <t>00017814</t>
  </si>
  <si>
    <t>00018550</t>
  </si>
  <si>
    <t>00021003</t>
  </si>
  <si>
    <t>00026697</t>
  </si>
  <si>
    <t>00012190</t>
  </si>
  <si>
    <t>00011421</t>
  </si>
  <si>
    <t>00009926</t>
  </si>
  <si>
    <t>00012273</t>
  </si>
  <si>
    <t>00010836</t>
  </si>
  <si>
    <t>00024995</t>
  </si>
  <si>
    <t>00010148</t>
  </si>
  <si>
    <t>00024931</t>
  </si>
  <si>
    <t>00025176</t>
  </si>
  <si>
    <t>00008376</t>
  </si>
  <si>
    <t>00011227</t>
  </si>
  <si>
    <t>00011997</t>
  </si>
  <si>
    <t>00025398</t>
  </si>
  <si>
    <t>00026699</t>
  </si>
  <si>
    <t>00024679</t>
  </si>
  <si>
    <t>00025228</t>
  </si>
  <si>
    <t>00011030</t>
  </si>
  <si>
    <t>00026304</t>
  </si>
  <si>
    <t>00024835</t>
  </si>
  <si>
    <t>00011440</t>
  </si>
  <si>
    <t>00010920</t>
  </si>
  <si>
    <t>00009896</t>
  </si>
  <si>
    <t>00026282</t>
  </si>
  <si>
    <t>00011682</t>
  </si>
  <si>
    <t>00008892</t>
  </si>
  <si>
    <t>00025272</t>
  </si>
  <si>
    <t>00027581</t>
  </si>
  <si>
    <t>00009925</t>
  </si>
  <si>
    <t>00011707</t>
  </si>
  <si>
    <t>00025860</t>
  </si>
  <si>
    <t>00025991</t>
  </si>
  <si>
    <t>00025342</t>
  </si>
  <si>
    <t>00017849</t>
  </si>
  <si>
    <t>00026004</t>
  </si>
  <si>
    <t>00027051</t>
  </si>
  <si>
    <t>00025772</t>
  </si>
  <si>
    <t>00026245</t>
  </si>
  <si>
    <t>00026116</t>
  </si>
  <si>
    <t>00027904</t>
  </si>
  <si>
    <t>00009069</t>
  </si>
  <si>
    <t>00026611</t>
  </si>
  <si>
    <t>00024259</t>
  </si>
  <si>
    <t>00027183</t>
  </si>
  <si>
    <t>00027598</t>
  </si>
  <si>
    <t>00028060</t>
  </si>
  <si>
    <t>00024194</t>
  </si>
  <si>
    <t>00019289</t>
  </si>
  <si>
    <t>00028370</t>
  </si>
  <si>
    <t>00024193</t>
  </si>
  <si>
    <t>00015329</t>
  </si>
  <si>
    <t>00010309</t>
  </si>
  <si>
    <t>00009598</t>
  </si>
  <si>
    <t>00011221</t>
  </si>
  <si>
    <t>00010333</t>
  </si>
  <si>
    <t>00024653</t>
  </si>
  <si>
    <t>00011841</t>
  </si>
  <si>
    <t>00024179</t>
  </si>
  <si>
    <t>00020156</t>
  </si>
  <si>
    <t>00017461</t>
  </si>
  <si>
    <t>00009038</t>
  </si>
  <si>
    <t>00008808</t>
  </si>
  <si>
    <t>00011733</t>
  </si>
  <si>
    <t>00011968</t>
  </si>
  <si>
    <t>00018454</t>
  </si>
  <si>
    <t>00027002</t>
  </si>
  <si>
    <t>00024206</t>
  </si>
  <si>
    <t>00027783</t>
  </si>
  <si>
    <t>00024762</t>
  </si>
  <si>
    <t>00009898</t>
  </si>
  <si>
    <t>00024407</t>
  </si>
  <si>
    <t>00024200</t>
  </si>
  <si>
    <t>00025030</t>
  </si>
  <si>
    <t>00008833</t>
  </si>
  <si>
    <t>00024438</t>
  </si>
  <si>
    <t>00009897</t>
  </si>
  <si>
    <t>00025326</t>
  </si>
  <si>
    <t>00027062</t>
  </si>
  <si>
    <t>00026488</t>
  </si>
  <si>
    <t>00010394</t>
  </si>
  <si>
    <t>00024664</t>
  </si>
  <si>
    <t>00012741</t>
  </si>
  <si>
    <t>00009277</t>
  </si>
  <si>
    <t>00011702</t>
  </si>
  <si>
    <t>00009057</t>
  </si>
  <si>
    <t>00026094</t>
  </si>
  <si>
    <t>00012511</t>
  </si>
  <si>
    <t>00027082</t>
  </si>
  <si>
    <t>00014349</t>
  </si>
  <si>
    <t>00025739</t>
  </si>
  <si>
    <t>00024938</t>
  </si>
  <si>
    <t>00025933</t>
  </si>
  <si>
    <t>00009071</t>
  </si>
  <si>
    <t>00013307</t>
  </si>
  <si>
    <t>00025590</t>
  </si>
  <si>
    <t>00010271</t>
  </si>
  <si>
    <t>00026168</t>
  </si>
  <si>
    <t>00027622</t>
  </si>
  <si>
    <t>00017611</t>
  </si>
  <si>
    <t>00010451</t>
  </si>
  <si>
    <t>00028031</t>
  </si>
  <si>
    <t>00027331</t>
  </si>
  <si>
    <t>00009072</t>
  </si>
  <si>
    <t>00009201</t>
  </si>
  <si>
    <t>00010300</t>
  </si>
  <si>
    <t>00020890</t>
  </si>
  <si>
    <t>00013874</t>
  </si>
  <si>
    <t>00010445</t>
  </si>
  <si>
    <t>00009142</t>
  </si>
  <si>
    <t>00025198</t>
  </si>
  <si>
    <t>00019912</t>
  </si>
  <si>
    <t>00021304</t>
  </si>
  <si>
    <t>00018081</t>
  </si>
  <si>
    <t>00027728</t>
  </si>
  <si>
    <t>00016336</t>
  </si>
  <si>
    <t>00024527</t>
  </si>
  <si>
    <t>00013911</t>
  </si>
  <si>
    <t>00009476</t>
  </si>
  <si>
    <t>00008672</t>
  </si>
  <si>
    <t>00010374</t>
  </si>
  <si>
    <t>00026052</t>
  </si>
  <si>
    <t>00026594</t>
  </si>
  <si>
    <t>00011398</t>
  </si>
  <si>
    <t>00025911</t>
  </si>
  <si>
    <t>00012104</t>
  </si>
  <si>
    <t>00024027</t>
  </si>
  <si>
    <t>00024947</t>
  </si>
  <si>
    <t>00010393</t>
  </si>
  <si>
    <t>00024749</t>
  </si>
  <si>
    <t>00025105</t>
  </si>
  <si>
    <t>00026496</t>
  </si>
  <si>
    <t>00026490</t>
  </si>
  <si>
    <t>00010660</t>
  </si>
  <si>
    <t>00012275</t>
  </si>
  <si>
    <t>00008891</t>
  </si>
  <si>
    <t>00010899</t>
  </si>
  <si>
    <t>00026355</t>
  </si>
  <si>
    <t>00007948</t>
  </si>
  <si>
    <t>00009119</t>
  </si>
  <si>
    <t>00010392</t>
  </si>
  <si>
    <t>00009222</t>
  </si>
  <si>
    <t>00009136</t>
  </si>
  <si>
    <t>00009221</t>
  </si>
  <si>
    <t>00027246</t>
  </si>
  <si>
    <t>00011386</t>
  </si>
  <si>
    <t>00025371</t>
  </si>
  <si>
    <t>00026298</t>
  </si>
  <si>
    <t>00025368</t>
  </si>
  <si>
    <t>00025879</t>
  </si>
  <si>
    <t>00027507</t>
  </si>
  <si>
    <t>00025469</t>
  </si>
  <si>
    <t>00024546</t>
  </si>
  <si>
    <t>00010230</t>
  </si>
  <si>
    <t>00025688</t>
  </si>
  <si>
    <t>00025771</t>
  </si>
  <si>
    <t>00027215</t>
  </si>
  <si>
    <t>00025605</t>
  </si>
  <si>
    <t>00011435</t>
  </si>
  <si>
    <t>00010065</t>
  </si>
  <si>
    <t>00026181</t>
  </si>
  <si>
    <t>00011540</t>
  </si>
  <si>
    <t>00025574</t>
  </si>
  <si>
    <t>00024571</t>
  </si>
  <si>
    <t>00010409</t>
  </si>
  <si>
    <t>00008289</t>
  </si>
  <si>
    <t>00010929</t>
  </si>
  <si>
    <t>00028090</t>
  </si>
  <si>
    <t>00009218</t>
  </si>
  <si>
    <t>00019534</t>
  </si>
  <si>
    <t>00011446</t>
  </si>
  <si>
    <t>00011763</t>
  </si>
  <si>
    <t>00018505</t>
  </si>
  <si>
    <t>00024609</t>
  </si>
  <si>
    <t>00010256</t>
  </si>
  <si>
    <t>00027057</t>
  </si>
  <si>
    <t>00015771</t>
  </si>
  <si>
    <t>00025066</t>
  </si>
  <si>
    <t>00011433</t>
  </si>
  <si>
    <t>00025044</t>
  </si>
  <si>
    <t>00011490</t>
  </si>
  <si>
    <t>00018555</t>
  </si>
  <si>
    <t>00009486</t>
  </si>
  <si>
    <t>00024429</t>
  </si>
  <si>
    <t>00009901</t>
  </si>
  <si>
    <t>00024488</t>
  </si>
  <si>
    <t>00010255</t>
  </si>
  <si>
    <t>00021652</t>
  </si>
  <si>
    <t>00024836</t>
  </si>
  <si>
    <t>00027064</t>
  </si>
  <si>
    <t>00026983</t>
  </si>
  <si>
    <t>00012235</t>
  </si>
  <si>
    <t>00025427</t>
  </si>
  <si>
    <t>00009054</t>
  </si>
  <si>
    <t>00019835</t>
  </si>
  <si>
    <t>00011747</t>
  </si>
  <si>
    <t>00009202</t>
  </si>
  <si>
    <t>00027021</t>
  </si>
  <si>
    <t>00019915</t>
  </si>
  <si>
    <t>00012195</t>
  </si>
  <si>
    <t>00026929</t>
  </si>
  <si>
    <t>00010191</t>
  </si>
  <si>
    <t>00016391</t>
  </si>
  <si>
    <t>00010260</t>
  </si>
  <si>
    <t>00027426</t>
  </si>
  <si>
    <t>00027703</t>
  </si>
  <si>
    <t>00027290</t>
  </si>
  <si>
    <t>00013299</t>
  </si>
  <si>
    <t>00027244</t>
  </si>
  <si>
    <t>00027934</t>
  </si>
  <si>
    <t>00027371</t>
  </si>
  <si>
    <t>00027658</t>
  </si>
  <si>
    <t>00026671</t>
  </si>
  <si>
    <t>00027801</t>
  </si>
  <si>
    <t>00008709</t>
  </si>
  <si>
    <t>00009317</t>
  </si>
  <si>
    <t>00028665</t>
  </si>
  <si>
    <t>00012096</t>
  </si>
  <si>
    <t>00009322</t>
  </si>
  <si>
    <t>00011397</t>
  </si>
  <si>
    <t>00008831</t>
  </si>
  <si>
    <t>00025015</t>
  </si>
  <si>
    <t>00026183</t>
  </si>
  <si>
    <t>00020842</t>
  </si>
  <si>
    <t>00010573</t>
  </si>
  <si>
    <t>00024362</t>
  </si>
  <si>
    <t>00012739</t>
  </si>
  <si>
    <t>00014923</t>
  </si>
  <si>
    <t>00009298</t>
  </si>
  <si>
    <t>00027663</t>
  </si>
  <si>
    <t>00020627</t>
  </si>
  <si>
    <t>00020825</t>
  </si>
  <si>
    <t>00008378</t>
  </si>
  <si>
    <t>00011445</t>
  </si>
  <si>
    <t>00026163</t>
  </si>
  <si>
    <t>00010483</t>
  </si>
  <si>
    <t>00010685</t>
  </si>
  <si>
    <t>00024945</t>
  </si>
  <si>
    <t>00016483</t>
  </si>
  <si>
    <t>00016482</t>
  </si>
  <si>
    <t>00028772</t>
  </si>
  <si>
    <t>00023961</t>
  </si>
  <si>
    <t>00011195</t>
  </si>
  <si>
    <t>00010235</t>
  </si>
  <si>
    <t>00026850</t>
  </si>
  <si>
    <t>00009406</t>
  </si>
  <si>
    <t>00024409</t>
  </si>
  <si>
    <t>00025975</t>
  </si>
  <si>
    <t>00027504</t>
  </si>
  <si>
    <t>00011216</t>
  </si>
  <si>
    <t>00009073</t>
  </si>
  <si>
    <t>00012188</t>
  </si>
  <si>
    <t>00027079</t>
  </si>
  <si>
    <t>00025892</t>
  </si>
  <si>
    <t>00012113</t>
  </si>
  <si>
    <t>00011373</t>
  </si>
  <si>
    <t>00027669</t>
  </si>
  <si>
    <t>00010076</t>
  </si>
  <si>
    <t>00028483</t>
  </si>
  <si>
    <t>00025369</t>
  </si>
  <si>
    <t>00027447</t>
  </si>
  <si>
    <t>00010079</t>
  </si>
  <si>
    <t>00013304</t>
  </si>
  <si>
    <t>00010222</t>
  </si>
  <si>
    <t>00015495</t>
  </si>
  <si>
    <t>00014339</t>
  </si>
  <si>
    <t>00025007</t>
  </si>
  <si>
    <t>00021969</t>
  </si>
  <si>
    <t>00011434</t>
  </si>
  <si>
    <t>00026610</t>
  </si>
  <si>
    <t>00028653</t>
  </si>
  <si>
    <t>00026740</t>
  </si>
  <si>
    <t>00010843</t>
  </si>
  <si>
    <t>00010887</t>
  </si>
  <si>
    <t>00010885</t>
  </si>
  <si>
    <t>00013185</t>
  </si>
  <si>
    <t>00027538</t>
  </si>
  <si>
    <t>00027790</t>
  </si>
  <si>
    <t>00024657</t>
  </si>
  <si>
    <t>00027592</t>
  </si>
  <si>
    <t>00028842</t>
  </si>
  <si>
    <t>00011485</t>
  </si>
  <si>
    <t>00009592</t>
  </si>
  <si>
    <t>00010257</t>
  </si>
  <si>
    <t>00024180</t>
  </si>
  <si>
    <t>00026698</t>
  </si>
  <si>
    <t>00027352</t>
  </si>
  <si>
    <t>00018438</t>
  </si>
  <si>
    <t>00027464</t>
  </si>
  <si>
    <t>00019065</t>
  </si>
  <si>
    <t>00024414</t>
  </si>
  <si>
    <t>00010077</t>
  </si>
  <si>
    <t>00012189</t>
  </si>
  <si>
    <t>00026056</t>
  </si>
  <si>
    <t>00025990</t>
  </si>
  <si>
    <t>00008370</t>
  </si>
  <si>
    <t>00027730</t>
  </si>
  <si>
    <t>00024779</t>
  </si>
  <si>
    <t>00024358</t>
  </si>
  <si>
    <t>00028663</t>
  </si>
  <si>
    <t>00027415</t>
  </si>
  <si>
    <t>00024423</t>
  </si>
  <si>
    <t>00025276</t>
  </si>
  <si>
    <t>00024197</t>
  </si>
  <si>
    <t>00021491</t>
  </si>
  <si>
    <t>00012044</t>
  </si>
  <si>
    <t>00026489</t>
  </si>
  <si>
    <t>00021230</t>
  </si>
  <si>
    <t>00019914</t>
  </si>
  <si>
    <t>00019336</t>
  </si>
  <si>
    <t>00017391</t>
  </si>
  <si>
    <t>00011154</t>
  </si>
  <si>
    <t>00015849</t>
  </si>
  <si>
    <t>00027735</t>
  </si>
  <si>
    <t>00012192</t>
  </si>
  <si>
    <t>00020626</t>
  </si>
  <si>
    <t>00009756</t>
  </si>
  <si>
    <t>00012664</t>
  </si>
  <si>
    <t>00011405</t>
  </si>
  <si>
    <t>00009958</t>
  </si>
  <si>
    <t>00025161</t>
  </si>
  <si>
    <t>00027084</t>
  </si>
  <si>
    <t>00025508</t>
  </si>
  <si>
    <t>00013306</t>
  </si>
  <si>
    <t>00012116</t>
  </si>
  <si>
    <t>00026055</t>
  </si>
  <si>
    <t>00011443</t>
  </si>
  <si>
    <t>00027247</t>
  </si>
  <si>
    <t>00027203</t>
  </si>
  <si>
    <t>00026182</t>
  </si>
  <si>
    <t>00027008</t>
  </si>
  <si>
    <t>00026287</t>
  </si>
  <si>
    <t>00027647</t>
  </si>
  <si>
    <t>00012115</t>
  </si>
  <si>
    <t>00018327</t>
  </si>
  <si>
    <t>00010275</t>
  </si>
  <si>
    <t>00017812</t>
  </si>
  <si>
    <t>00010719</t>
  </si>
  <si>
    <t>00009902</t>
  </si>
  <si>
    <t>00008711</t>
  </si>
  <si>
    <t>00010190</t>
  </si>
  <si>
    <t>00025439</t>
  </si>
  <si>
    <t>00025542</t>
  </si>
  <si>
    <t>00028464</t>
  </si>
  <si>
    <t>00010704</t>
  </si>
  <si>
    <t>00025207</t>
  </si>
  <si>
    <t>00026385</t>
  </si>
  <si>
    <t>00011403</t>
  </si>
  <si>
    <t>00027078</t>
  </si>
  <si>
    <t>00024329</t>
  </si>
  <si>
    <t>00017313</t>
  </si>
  <si>
    <t>00028380</t>
  </si>
  <si>
    <t>00025226</t>
  </si>
  <si>
    <t>00028695</t>
  </si>
  <si>
    <t>00012454</t>
  </si>
  <si>
    <t>00027727</t>
  </si>
  <si>
    <t>00024988</t>
  </si>
  <si>
    <t>00024565</t>
  </si>
  <si>
    <t>00012109</t>
  </si>
  <si>
    <t>00024436</t>
  </si>
  <si>
    <t>00025399</t>
  </si>
  <si>
    <t>00025243</t>
  </si>
  <si>
    <t>00012101</t>
  </si>
  <si>
    <t>00020245</t>
  </si>
  <si>
    <t>00018451</t>
  </si>
  <si>
    <t>00025870</t>
  </si>
  <si>
    <t>00027069</t>
  </si>
  <si>
    <t>00009074</t>
  </si>
  <si>
    <t>00008670</t>
  </si>
  <si>
    <t>00025623</t>
  </si>
  <si>
    <t>00009895</t>
  </si>
  <si>
    <t>00010610</t>
  </si>
  <si>
    <t>00008673</t>
  </si>
  <si>
    <t>00026746</t>
  </si>
  <si>
    <t>00020629</t>
  </si>
  <si>
    <t>00026186</t>
  </si>
  <si>
    <t>00010273</t>
  </si>
  <si>
    <t>00009753</t>
  </si>
  <si>
    <t>00009750</t>
  </si>
  <si>
    <t>00024871</t>
  </si>
  <si>
    <t>00013305</t>
  </si>
  <si>
    <t>00025929</t>
  </si>
  <si>
    <t>00027935</t>
  </si>
  <si>
    <t>00027617</t>
  </si>
  <si>
    <t>00011465</t>
  </si>
  <si>
    <t>00025696</t>
  </si>
  <si>
    <t>00019472</t>
  </si>
  <si>
    <t>00013301</t>
  </si>
  <si>
    <t>00026956</t>
  </si>
  <si>
    <t>00012110</t>
  </si>
  <si>
    <t>00012563</t>
  </si>
  <si>
    <t>00011492</t>
  </si>
  <si>
    <t>00027199</t>
  </si>
  <si>
    <t>00026050</t>
  </si>
  <si>
    <t>00026996</t>
  </si>
  <si>
    <t>00027621</t>
  </si>
  <si>
    <t>00028401</t>
  </si>
  <si>
    <t>00014685</t>
  </si>
  <si>
    <t>00012107</t>
  </si>
  <si>
    <t>00008667</t>
  </si>
  <si>
    <t>00010816</t>
  </si>
  <si>
    <t>00011399</t>
  </si>
  <si>
    <t>00025474</t>
  </si>
  <si>
    <t>00009139</t>
  </si>
  <si>
    <t>00008061</t>
  </si>
  <si>
    <t>00011217</t>
  </si>
  <si>
    <t>00021728</t>
  </si>
  <si>
    <t>00009274</t>
  </si>
  <si>
    <t>00028259</t>
  </si>
  <si>
    <t>00009204</t>
  </si>
  <si>
    <t>00012023</t>
  </si>
  <si>
    <t>00018237</t>
  </si>
  <si>
    <t>00027953</t>
  </si>
  <si>
    <t>00018947</t>
  </si>
  <si>
    <t>00016484</t>
  </si>
  <si>
    <t>00027821</t>
  </si>
  <si>
    <t>00009141</t>
  </si>
  <si>
    <t>00027743</t>
  </si>
  <si>
    <t>00011996</t>
  </si>
  <si>
    <t>00015471</t>
  </si>
  <si>
    <t>00026446</t>
  </si>
  <si>
    <t>00016703</t>
  </si>
  <si>
    <t>00008844</t>
  </si>
  <si>
    <t>00026900</t>
  </si>
  <si>
    <t>00024958</t>
  </si>
  <si>
    <t>00018843</t>
  </si>
  <si>
    <t>00011483</t>
  </si>
  <si>
    <t>00025256</t>
  </si>
  <si>
    <t>00010736</t>
  </si>
  <si>
    <t>00024761</t>
  </si>
  <si>
    <t>00025851</t>
  </si>
  <si>
    <t>00011215</t>
  </si>
  <si>
    <t>00020625</t>
  </si>
  <si>
    <t>00024275</t>
  </si>
  <si>
    <t>00011438</t>
  </si>
  <si>
    <t>00020643</t>
  </si>
  <si>
    <t>00020628</t>
  </si>
  <si>
    <t>00009137</t>
  </si>
  <si>
    <t>00018077</t>
  </si>
  <si>
    <t>00011743</t>
  </si>
  <si>
    <t>00012103</t>
  </si>
  <si>
    <t>00012097</t>
  </si>
  <si>
    <t>00010243</t>
  </si>
  <si>
    <t>00024847</t>
  </si>
  <si>
    <t>00007832</t>
  </si>
  <si>
    <t>00016702</t>
  </si>
  <si>
    <t>00028350</t>
  </si>
  <si>
    <t>00027894</t>
  </si>
  <si>
    <t>00009758</t>
  </si>
  <si>
    <t>00009763</t>
  </si>
  <si>
    <t>00024946</t>
  </si>
  <si>
    <t>00025129</t>
  </si>
  <si>
    <t>00021032</t>
  </si>
  <si>
    <t>00025944</t>
  </si>
  <si>
    <t>00012112</t>
  </si>
  <si>
    <t>00018926</t>
  </si>
  <si>
    <t>00010276</t>
  </si>
  <si>
    <t>00028434</t>
  </si>
  <si>
    <t>00013300</t>
  </si>
  <si>
    <t>00025346</t>
  </si>
  <si>
    <t>00027465</t>
  </si>
  <si>
    <t>00010886</t>
  </si>
  <si>
    <t>00027591</t>
  </si>
  <si>
    <t>00025049</t>
  </si>
  <si>
    <t>00024191</t>
  </si>
  <si>
    <t>00028768</t>
  </si>
  <si>
    <t>00008668</t>
  </si>
  <si>
    <t>00014889</t>
  </si>
  <si>
    <t>00027769</t>
  </si>
  <si>
    <t>00009163</t>
  </si>
  <si>
    <t>00010429</t>
  </si>
  <si>
    <t>00008807</t>
  </si>
  <si>
    <t>00011464</t>
  </si>
  <si>
    <t>00009604</t>
  </si>
  <si>
    <t>00010269</t>
  </si>
  <si>
    <t>00020082</t>
  </si>
  <si>
    <t>00012105</t>
  </si>
  <si>
    <t>00020682</t>
  </si>
  <si>
    <t>00026892</t>
  </si>
  <si>
    <t>00024531</t>
  </si>
  <si>
    <t>00025994</t>
  </si>
  <si>
    <t>00024780</t>
  </si>
  <si>
    <t>00024140</t>
  </si>
  <si>
    <t>00026204</t>
  </si>
  <si>
    <t>00008660</t>
  </si>
  <si>
    <t>00025235</t>
  </si>
  <si>
    <t>00011009</t>
  </si>
  <si>
    <t>00025227</t>
  </si>
  <si>
    <t>00024658</t>
  </si>
  <si>
    <t>00024576</t>
  </si>
  <si>
    <t>00011874</t>
  </si>
  <si>
    <t>00024638</t>
  </si>
  <si>
    <t>00020382</t>
  </si>
  <si>
    <t>00025393</t>
  </si>
  <si>
    <t>00009321</t>
  </si>
  <si>
    <t>00027085</t>
  </si>
  <si>
    <t>00025875</t>
  </si>
  <si>
    <t>00027351</t>
  </si>
  <si>
    <t>00009921</t>
  </si>
  <si>
    <t>00026272</t>
  </si>
  <si>
    <t>00025343</t>
  </si>
  <si>
    <t>00025042</t>
  </si>
  <si>
    <t>00028459</t>
  </si>
  <si>
    <t>00018106</t>
  </si>
  <si>
    <t>00027080</t>
  </si>
  <si>
    <t>00009752</t>
  </si>
  <si>
    <t>00009760</t>
  </si>
  <si>
    <t>00026273</t>
  </si>
  <si>
    <t>00027083</t>
  </si>
  <si>
    <t>00028374</t>
  </si>
  <si>
    <t>00010703</t>
  </si>
  <si>
    <t>00011355</t>
  </si>
  <si>
    <t>00009304</t>
  </si>
  <si>
    <t>00025806</t>
  </si>
  <si>
    <t>00025977</t>
  </si>
  <si>
    <t>00026918</t>
  </si>
  <si>
    <t>00026017</t>
  </si>
  <si>
    <t>00028409</t>
  </si>
  <si>
    <t>00026910</t>
  </si>
  <si>
    <t>00026999</t>
  </si>
  <si>
    <t>00026839</t>
  </si>
  <si>
    <t>00019767</t>
  </si>
  <si>
    <t>00024660</t>
  </si>
  <si>
    <t>00026927</t>
  </si>
  <si>
    <t>00024592</t>
  </si>
  <si>
    <t>00024196</t>
  </si>
  <si>
    <t>Nombre del establecimiento</t>
  </si>
  <si>
    <t>CHEJOÑA</t>
  </si>
  <si>
    <t>EL SAUCE-SAPILLICA</t>
  </si>
  <si>
    <t>SAN CRISTOBAL</t>
  </si>
  <si>
    <t>HUANUARA</t>
  </si>
  <si>
    <t>SHAMBO PORVENIR</t>
  </si>
  <si>
    <t>COCAR</t>
  </si>
  <si>
    <t>CCACCACHA</t>
  </si>
  <si>
    <t>VIRGEN DE ASUNTA</t>
  </si>
  <si>
    <t>BALZAYACU</t>
  </si>
  <si>
    <t>CENTRO DE ATENCION PRIMARIA III INDEPENDENCIA - RAA - ESSALUD</t>
  </si>
  <si>
    <t>ZAPATERO</t>
  </si>
  <si>
    <t>CENTINELAS DE LA SALUD SEDE PUENTE PIEDRA</t>
  </si>
  <si>
    <t>LLUSITA</t>
  </si>
  <si>
    <t>E.S FRANCO</t>
  </si>
  <si>
    <t>24 DE JUNIO</t>
  </si>
  <si>
    <t>NINANTAYA</t>
  </si>
  <si>
    <t>PUESTO DE SALUD SASBI</t>
  </si>
  <si>
    <t>PUESTO DE SALUD SANTA TERESA DE CHORRILLOS</t>
  </si>
  <si>
    <t>PALCA</t>
  </si>
  <si>
    <t>SURPAMPA</t>
  </si>
  <si>
    <t>TAURIPAMPA</t>
  </si>
  <si>
    <t>PUESTO DE SALUD HUARIPAMPA</t>
  </si>
  <si>
    <t>QUINOCAY</t>
  </si>
  <si>
    <t>EL CARMEN</t>
  </si>
  <si>
    <t>PUESTO DE SALUD RAQUIA</t>
  </si>
  <si>
    <t>SANTO DOMINGO DE CACHI</t>
  </si>
  <si>
    <t>CENTRO DE SALUD SAN BARTOLO</t>
  </si>
  <si>
    <t>JAYAVE</t>
  </si>
  <si>
    <t>SAN JUAN DE IRIS</t>
  </si>
  <si>
    <t>SAN JOSE DE SALO BAJO</t>
  </si>
  <si>
    <t>SAN SEBASTIAN</t>
  </si>
  <si>
    <t>INTIORKO</t>
  </si>
  <si>
    <t>PAOTI</t>
  </si>
  <si>
    <t>COPORAQUE</t>
  </si>
  <si>
    <t>TUPAC AMARU</t>
  </si>
  <si>
    <t>PUESTO DE SALUD IMPERIAL</t>
  </si>
  <si>
    <t>ONGOY</t>
  </si>
  <si>
    <t>CUYURAYA</t>
  </si>
  <si>
    <t>ENFERMERIA DEL CENTRO NAVAL DEL PERU- SEDE CALLAO</t>
  </si>
  <si>
    <t>PUESTO DE SALUD SAN RAFAEL</t>
  </si>
  <si>
    <t>P.S. I-1 SANTA ISABEL</t>
  </si>
  <si>
    <t>JOSE OLAYA</t>
  </si>
  <si>
    <t>PACCHA - LA OROYA</t>
  </si>
  <si>
    <t>CENTRO DE SALUD SAN LUIS</t>
  </si>
  <si>
    <t>BAJO TAMBOPATA</t>
  </si>
  <si>
    <t>PISAC</t>
  </si>
  <si>
    <t>JASSANA GRANDE</t>
  </si>
  <si>
    <t>SAN ISIDRO DE ACOBAMBA</t>
  </si>
  <si>
    <t>LAMPA GRANDE</t>
  </si>
  <si>
    <t>ANCATIRA</t>
  </si>
  <si>
    <t>PUESTO DE SALUD TAPO</t>
  </si>
  <si>
    <t>MAYOBAMBA</t>
  </si>
  <si>
    <t>SAN RAMON</t>
  </si>
  <si>
    <t>CENTRO MEDICO MALA</t>
  </si>
  <si>
    <t>P.S SILAHUA</t>
  </si>
  <si>
    <t>IQUIPI</t>
  </si>
  <si>
    <t>SAN MARCOS</t>
  </si>
  <si>
    <t>CERRO COLORADO</t>
  </si>
  <si>
    <t>P.S. I-1 VISTA ALEGRE DE JEBEROS</t>
  </si>
  <si>
    <t>PISIT</t>
  </si>
  <si>
    <t>HUASICANCHA</t>
  </si>
  <si>
    <t>POMACANCHA</t>
  </si>
  <si>
    <t>HUAYABAMBA</t>
  </si>
  <si>
    <t>SAN JOSE DE ARCAHUA</t>
  </si>
  <si>
    <t>TOPICO DE ENFERMERIA C.E.B.E. "SANTA TERESA DE COUDERC</t>
  </si>
  <si>
    <t>SANTA ANA DE QUIROZ</t>
  </si>
  <si>
    <t>NITISUYO ALTO</t>
  </si>
  <si>
    <t>CENTRO DE SALUD I-3 TIRUNTAN</t>
  </si>
  <si>
    <t>HUANCANI</t>
  </si>
  <si>
    <t>APARICIO POMARES</t>
  </si>
  <si>
    <t>P.S MALACASI</t>
  </si>
  <si>
    <t>PUERTO OCOPA</t>
  </si>
  <si>
    <t>SAN ANTONIO</t>
  </si>
  <si>
    <t>ANCOPUTO</t>
  </si>
  <si>
    <t>E.S.  MARIA GORETTI</t>
  </si>
  <si>
    <t>JIBITO</t>
  </si>
  <si>
    <t>ARMAYARI</t>
  </si>
  <si>
    <t>MENOCUCHO</t>
  </si>
  <si>
    <t>ROSARIO DE ASIA</t>
  </si>
  <si>
    <t>PERLA DEL MAYO</t>
  </si>
  <si>
    <t>UTUCURO</t>
  </si>
  <si>
    <t>IGNACIO ESCUDERO</t>
  </si>
  <si>
    <t>UTCUYACU</t>
  </si>
  <si>
    <t>COLCABAMBA</t>
  </si>
  <si>
    <t>CENTRO DE SALUD MATERNO INFANTIL MAGDALENA</t>
  </si>
  <si>
    <t>CANGALLI PICHACANI</t>
  </si>
  <si>
    <t>VISTA HERMOSA</t>
  </si>
  <si>
    <t>PUINAHUA BAJO NAPO</t>
  </si>
  <si>
    <t>JOROBAMBA</t>
  </si>
  <si>
    <t>CHICOSA</t>
  </si>
  <si>
    <t>VISTA ALEGRE</t>
  </si>
  <si>
    <t>LA COCA</t>
  </si>
  <si>
    <t>CARHUANILLA</t>
  </si>
  <si>
    <t>ARAYA GRANDE</t>
  </si>
  <si>
    <t>BELEN ANAPIARI</t>
  </si>
  <si>
    <t>MALLETA</t>
  </si>
  <si>
    <t>COCOCHO</t>
  </si>
  <si>
    <t>CHAVALINA</t>
  </si>
  <si>
    <t>YANAMAYO</t>
  </si>
  <si>
    <t>EJERCITO PERUANO</t>
  </si>
  <si>
    <t>HUANCAN</t>
  </si>
  <si>
    <t>PIJOBAMBA</t>
  </si>
  <si>
    <t>ALLOCA</t>
  </si>
  <si>
    <t>FANUPE BARRIO NUEVO</t>
  </si>
  <si>
    <t>CENTRO AMERICA</t>
  </si>
  <si>
    <t>CENTRO DE SALUD ZAPOTAL</t>
  </si>
  <si>
    <t>CENTRO DE SALUD MARIANO MELGAR</t>
  </si>
  <si>
    <t>EL TREBOL</t>
  </si>
  <si>
    <t>PUESTO DE SALUD CHUPAN</t>
  </si>
  <si>
    <t>HUARANGUILLO</t>
  </si>
  <si>
    <t>CHICA ALTA</t>
  </si>
  <si>
    <t>EL PITAYO</t>
  </si>
  <si>
    <t>MACACONA</t>
  </si>
  <si>
    <t>INDEPENDENCIA</t>
  </si>
  <si>
    <t>PROGRESO PAMPA</t>
  </si>
  <si>
    <t>IGLESIAPAMPA</t>
  </si>
  <si>
    <t>PFACO</t>
  </si>
  <si>
    <t>SONCHE</t>
  </si>
  <si>
    <t>centro de salud mental comunitario javier mariategui chiappe</t>
  </si>
  <si>
    <t>PACORA</t>
  </si>
  <si>
    <t>CENTRO DE SALUD DE LA LEGION PERUANA DE LA GUARDIA</t>
  </si>
  <si>
    <t>CENTRO DE SALUD CARLOS CUETO FERNANDINI</t>
  </si>
  <si>
    <t>SANTA ROSA DE TISTES</t>
  </si>
  <si>
    <t>CHIPAQUILLO</t>
  </si>
  <si>
    <t>PURUS</t>
  </si>
  <si>
    <t>C.S. MERCADO CENTRAL</t>
  </si>
  <si>
    <t>VARGAS GUERRA</t>
  </si>
  <si>
    <t>1RO DE MAYO</t>
  </si>
  <si>
    <t>CENTRO DE SALUD BAYOVAR</t>
  </si>
  <si>
    <t>CENTRO DE SALUD SAN FERNANDO</t>
  </si>
  <si>
    <t>BELLAVISTA</t>
  </si>
  <si>
    <t>CHILAL</t>
  </si>
  <si>
    <t>CENTRO MEDICO "JUAN AITA VALLE" ETEN</t>
  </si>
  <si>
    <t>PUESTO DE SALUD PAUCAS</t>
  </si>
  <si>
    <t>INDIANA</t>
  </si>
  <si>
    <t>CORAZON DE MARIA</t>
  </si>
  <si>
    <t>OLLABAMBA</t>
  </si>
  <si>
    <t>VAINILLA</t>
  </si>
  <si>
    <t>ANTAPAMPA</t>
  </si>
  <si>
    <t>YUMIRI</t>
  </si>
  <si>
    <t>PUERTO PIZARRO</t>
  </si>
  <si>
    <t>SANTA CRUZ</t>
  </si>
  <si>
    <t>ESTRELLA</t>
  </si>
  <si>
    <t>MADRE TERESA  CALCUTA</t>
  </si>
  <si>
    <t>AITAM</t>
  </si>
  <si>
    <t>CATERPIZA</t>
  </si>
  <si>
    <t>PUESTO DE SALUD DE SAN JOSE DE SOCOS</t>
  </si>
  <si>
    <t>DOMINGO MANDAMIENTO</t>
  </si>
  <si>
    <t>BUENOS AIRES</t>
  </si>
  <si>
    <t>AUCAMPI</t>
  </si>
  <si>
    <t>SACHAPITE</t>
  </si>
  <si>
    <t>HUAROCHIRI</t>
  </si>
  <si>
    <t>PUESTO DE SALUD CARAMPA</t>
  </si>
  <si>
    <t>HUALAOYO</t>
  </si>
  <si>
    <t>CHIUCHIN</t>
  </si>
  <si>
    <t>CANCHACALLA</t>
  </si>
  <si>
    <t>CAYNA</t>
  </si>
  <si>
    <t>LA RAYA</t>
  </si>
  <si>
    <t>QUEMPIRI</t>
  </si>
  <si>
    <t>PEDRO ABRAHAM LOPEZ GUILLEN</t>
  </si>
  <si>
    <t>SAÑOS GRANDE</t>
  </si>
  <si>
    <t>CENTRO DE SALUD CAYARANI</t>
  </si>
  <si>
    <t>UPACA</t>
  </si>
  <si>
    <t>PUESTO DE SALUD TOMEPAMPA</t>
  </si>
  <si>
    <t>LIMONCILLO</t>
  </si>
  <si>
    <t>LAS VEGAS</t>
  </si>
  <si>
    <t>EL DIEZMO PALCAN</t>
  </si>
  <si>
    <t>CENTRO DE SALUD ACAPULCO</t>
  </si>
  <si>
    <t>PAMPAPHALLA</t>
  </si>
  <si>
    <t>MARCOPAMPA</t>
  </si>
  <si>
    <t>RICRICAN CAUQUIRAN</t>
  </si>
  <si>
    <t>CENTRO DE SALUD LA REAL</t>
  </si>
  <si>
    <t>PITIRINQUINI</t>
  </si>
  <si>
    <t>SANTA BARBARA</t>
  </si>
  <si>
    <t>YARUCAYA</t>
  </si>
  <si>
    <t>ESTABLECIMIENTO DE SALUD TITILACA</t>
  </si>
  <si>
    <t>PAMPA SAN JOSE</t>
  </si>
  <si>
    <t>BUENA VISTA</t>
  </si>
  <si>
    <t>P.S LA BOCANA (DE SECHURA)</t>
  </si>
  <si>
    <t>RAMON CASTILLA</t>
  </si>
  <si>
    <t>CHILUYO</t>
  </si>
  <si>
    <t>LA COMPUERTA</t>
  </si>
  <si>
    <t>NUEVA ESPERANZA</t>
  </si>
  <si>
    <t>PUESTO DE SALUD CASAY OCOBAMBA</t>
  </si>
  <si>
    <t>PUESTO DE SALUD SAN PEDRO DE ÑAHUINCUCHO</t>
  </si>
  <si>
    <t>NUEVE DE ABRIL</t>
  </si>
  <si>
    <t>VALLE GRANDE</t>
  </si>
  <si>
    <t>YURACYACU</t>
  </si>
  <si>
    <t>SAN MIGUEL DE ACHINAMIZA</t>
  </si>
  <si>
    <t>POLICLINICO EL TREBOL-UBAP LOS OLIVOS</t>
  </si>
  <si>
    <t>AGUAS VERDES</t>
  </si>
  <si>
    <t>CENTRO DE SALUD MENTAL COMUNITARIO MOCHE "MAEICH MUCHIK"</t>
  </si>
  <si>
    <t>CUZCO</t>
  </si>
  <si>
    <t>SAN JUAN DE SHANUSI</t>
  </si>
  <si>
    <t>PAMPAMARCA</t>
  </si>
  <si>
    <t>HUSARES DEL PERU.</t>
  </si>
  <si>
    <t>SAN ANTONIO DE COLPA</t>
  </si>
  <si>
    <t>NUEVO EGIPTO</t>
  </si>
  <si>
    <t>MENTAL COMUNITARIA VIRU</t>
  </si>
  <si>
    <t>CENTRO DE SALUD SANTA CRUZ DE MIRAFLORES</t>
  </si>
  <si>
    <t>E.S.  BERNAL</t>
  </si>
  <si>
    <t>ACHINAMIZA</t>
  </si>
  <si>
    <t>LA HUARPIA</t>
  </si>
  <si>
    <t>PUESTO DE SALUD RANRAHIRCA</t>
  </si>
  <si>
    <t>BELEMPAMPA</t>
  </si>
  <si>
    <t>MACABI BAJO</t>
  </si>
  <si>
    <t>P.S CHALACO (DE VICE)</t>
  </si>
  <si>
    <t>E.S I-1 TAJAMAR</t>
  </si>
  <si>
    <t>PUESTO DE SALUD CORPANQUI</t>
  </si>
  <si>
    <t>PUESTO DE SALUD TAMBRA</t>
  </si>
  <si>
    <t>YAURISQUE</t>
  </si>
  <si>
    <t>VIJUS</t>
  </si>
  <si>
    <t>CHIRUMBIA</t>
  </si>
  <si>
    <t>PUCAPAMPA</t>
  </si>
  <si>
    <t>RAMIREZ</t>
  </si>
  <si>
    <t>TRIO RIO</t>
  </si>
  <si>
    <t>LA CRUZADA</t>
  </si>
  <si>
    <t>COCHACHARAO</t>
  </si>
  <si>
    <t>PUESTO DE SALUD PASHPA</t>
  </si>
  <si>
    <t>SAN BARTOLOME</t>
  </si>
  <si>
    <t>SAN JUAN DE MILPO</t>
  </si>
  <si>
    <t>P.S MONTE CASTILLO</t>
  </si>
  <si>
    <t>PUESTO DE SALUD JAUNA</t>
  </si>
  <si>
    <t>PANGO</t>
  </si>
  <si>
    <t>PUESTO DE SALUD PUYALLI</t>
  </si>
  <si>
    <t>CHAVIN</t>
  </si>
  <si>
    <t>MACHCAN</t>
  </si>
  <si>
    <t>SANTA ROSA</t>
  </si>
  <si>
    <t>PUESTO DE SALUD HUANCHAYLLO</t>
  </si>
  <si>
    <t>PUESTO DE SALUD QUERO</t>
  </si>
  <si>
    <t>HUYRO</t>
  </si>
  <si>
    <t>PUESTO DE SALUD HUASHAO</t>
  </si>
  <si>
    <t>PUESTO DE SALUD YANAC</t>
  </si>
  <si>
    <t>CENTRO DE SALUD MENTAL COMUNITARIO "MADRE DEL PERPETUO SOCORRO"</t>
  </si>
  <si>
    <t>SIMBAL</t>
  </si>
  <si>
    <t>PUESTO DE SALUD LA PAMPA</t>
  </si>
  <si>
    <t>PUESTO DE SALUD MAYA</t>
  </si>
  <si>
    <t>MARCABAL GRANDE</t>
  </si>
  <si>
    <t>SAN JOSE DE KARENE</t>
  </si>
  <si>
    <t>HUAYARINGA ALTA</t>
  </si>
  <si>
    <t>CENTRO DE SALUD SANGARARA</t>
  </si>
  <si>
    <t>UCRUMARCA</t>
  </si>
  <si>
    <t>AMAYBAMBA</t>
  </si>
  <si>
    <t>PUCACCASA CHOPCCA</t>
  </si>
  <si>
    <t>E.S.  SAN RAFAEL</t>
  </si>
  <si>
    <t>PUESTO DE SALUD CANCHABAMBA</t>
  </si>
  <si>
    <t>POLICLINICO ESCUELA DE OFICIALES PNP</t>
  </si>
  <si>
    <t>MOLINO VIEJO</t>
  </si>
  <si>
    <t>COCHABAMBA</t>
  </si>
  <si>
    <t>HUARAN</t>
  </si>
  <si>
    <t>POMATA</t>
  </si>
  <si>
    <t>POSTA MEDICA PNP MOQUEGUA</t>
  </si>
  <si>
    <t>EL PRADO</t>
  </si>
  <si>
    <t>P.S COCHAMARCA</t>
  </si>
  <si>
    <t>CCOLLPA</t>
  </si>
  <si>
    <t>PUESTO DE SALUD NARANJILLO</t>
  </si>
  <si>
    <t>AMBATO</t>
  </si>
  <si>
    <t>LOS JARDINES</t>
  </si>
  <si>
    <t>SIMBRON</t>
  </si>
  <si>
    <t>PUESTO DE SALUD CCONOCC</t>
  </si>
  <si>
    <t>LA ESPERANZA</t>
  </si>
  <si>
    <t>CLINICA CAHUAPANAS</t>
  </si>
  <si>
    <t>MARIA TERESA</t>
  </si>
  <si>
    <t>SANIRIATO</t>
  </si>
  <si>
    <t>QUIULACOCHA</t>
  </si>
  <si>
    <t>CONSULTORIO MEDICO MUNICIPAL PREVENTORIO DR  SEGUNDO RODOLFO PEREZ NIETO</t>
  </si>
  <si>
    <t>AMBAR</t>
  </si>
  <si>
    <t>MALLAY</t>
  </si>
  <si>
    <t>NUEVO SAN JUAN KM. 69</t>
  </si>
  <si>
    <t>PUNCHAYPAMPA</t>
  </si>
  <si>
    <t>CENTRO CUYANI</t>
  </si>
  <si>
    <t>ANDAJES</t>
  </si>
  <si>
    <t>PUESTO DE SALUD EL BRILLANTE</t>
  </si>
  <si>
    <t>CONDADO PICHIKIARI</t>
  </si>
  <si>
    <t>PUESTO DE SALUD PATAY</t>
  </si>
  <si>
    <t>ARANHUAY</t>
  </si>
  <si>
    <t>TAPAYRIHUA</t>
  </si>
  <si>
    <t>POSTA MEDICA POLICIAL PAMPAS</t>
  </si>
  <si>
    <t>SAWAWO</t>
  </si>
  <si>
    <t>EL MILAGRO KM   83</t>
  </si>
  <si>
    <t>SAN JOSE DE YARINACOCHA</t>
  </si>
  <si>
    <t>AMPATIRI</t>
  </si>
  <si>
    <t>NUEVA SAMARIA</t>
  </si>
  <si>
    <t>PAMPACONGA</t>
  </si>
  <si>
    <t>YAMON</t>
  </si>
  <si>
    <t>PAMPA FLORIDA</t>
  </si>
  <si>
    <t>YARUMAYO</t>
  </si>
  <si>
    <t>BELLO HORIZONTE</t>
  </si>
  <si>
    <t>SANTA ROSA DE OCCORO</t>
  </si>
  <si>
    <t>CHOCOPATA</t>
  </si>
  <si>
    <t>AURAHUA</t>
  </si>
  <si>
    <t>CENTRO DE SALUD MATEO PUMACAHUA</t>
  </si>
  <si>
    <t>HUARIPAMPA</t>
  </si>
  <si>
    <t>JUTA</t>
  </si>
  <si>
    <t>GASTA BALA</t>
  </si>
  <si>
    <t>PUESTO DE SALUD NUEVA ESPERANZA ALTA</t>
  </si>
  <si>
    <t>LOS CALDERONES</t>
  </si>
  <si>
    <t>NUEVA ALEJANDRIA</t>
  </si>
  <si>
    <t>ANCHONGA</t>
  </si>
  <si>
    <t>QUIPRAN</t>
  </si>
  <si>
    <t>ALCAS</t>
  </si>
  <si>
    <t>LAS NORIAS</t>
  </si>
  <si>
    <t>CURPAHUASI</t>
  </si>
  <si>
    <t>HUAYO</t>
  </si>
  <si>
    <t>ENFERMERIA DEL CENTRO DE INSTRUCCION DIVISIONARIO Nº 31</t>
  </si>
  <si>
    <t>PUESTO DE SALUD CASHAPAMPA</t>
  </si>
  <si>
    <t>HUARI</t>
  </si>
  <si>
    <t>CCONCCACCA</t>
  </si>
  <si>
    <t>ESTABLECIMIENTO DE SALUD MILITAR - COEDE</t>
  </si>
  <si>
    <t>PALOTOA</t>
  </si>
  <si>
    <t>SANTIAGO MUCHO CHAMBILLA</t>
  </si>
  <si>
    <t>COCHAS</t>
  </si>
  <si>
    <t>VILLA DORADA</t>
  </si>
  <si>
    <t>UCHUBAMBA</t>
  </si>
  <si>
    <t>INCAHUASI BTN CT N°331</t>
  </si>
  <si>
    <t>SAMAREN-YUPICUSA</t>
  </si>
  <si>
    <t>PASAMAYO</t>
  </si>
  <si>
    <t>OMIA</t>
  </si>
  <si>
    <t>TRES ISLAS</t>
  </si>
  <si>
    <t>PARAISO</t>
  </si>
  <si>
    <t>MUTKANI</t>
  </si>
  <si>
    <t>PATARAYOG</t>
  </si>
  <si>
    <t>TAMBILLO</t>
  </si>
  <si>
    <t>VITOC</t>
  </si>
  <si>
    <t>MORRO SOLAR</t>
  </si>
  <si>
    <t>SICUYANI</t>
  </si>
  <si>
    <t>PUESTO DE SALUD PUYCA</t>
  </si>
  <si>
    <t>ROSARIO DE SORAPA</t>
  </si>
  <si>
    <t>SANTA CLARA</t>
  </si>
  <si>
    <t>PACHASCUCHO</t>
  </si>
  <si>
    <t>POLICLINICO POLICIAL TACNA</t>
  </si>
  <si>
    <t>CENTRO DE SALUD MILITAR PUCALLPA</t>
  </si>
  <si>
    <t>E.S.  LIMON DE PORCUYA</t>
  </si>
  <si>
    <t>CLAS AGREGADO LA QUERENCIA</t>
  </si>
  <si>
    <t>NUEVO BOLOGNESI.</t>
  </si>
  <si>
    <t>SUMBILCA</t>
  </si>
  <si>
    <t>NUEVO HORIZONTE</t>
  </si>
  <si>
    <t>PUESTO DE SALUD UMAR 6 PURUS</t>
  </si>
  <si>
    <t>PALPA</t>
  </si>
  <si>
    <t>PAMPACONAS</t>
  </si>
  <si>
    <t>P.S TRIGAL</t>
  </si>
  <si>
    <t>HUACHUMA</t>
  </si>
  <si>
    <t>CALCAUSO</t>
  </si>
  <si>
    <t>CENTRO MEDICO MILITAR DE LA PRIMERA BRIGADA DE CABALLERIA</t>
  </si>
  <si>
    <t>PUESTO DE SALUD CAYAC</t>
  </si>
  <si>
    <t>POLICLINICO  POLICIAL CALLAO</t>
  </si>
  <si>
    <t>ANDAMARCA</t>
  </si>
  <si>
    <t>CENTRO DE SALUD CIUDAD BLANCA</t>
  </si>
  <si>
    <t>BALZAS</t>
  </si>
  <si>
    <t>P.S. I-1 VISTA ALEGRE DE EL ALTO TIGRE</t>
  </si>
  <si>
    <t>PUESTO DE SALUD AYO</t>
  </si>
  <si>
    <t>PAUL HARRIS</t>
  </si>
  <si>
    <t>VILLASOCA</t>
  </si>
  <si>
    <t>LLAQUEPA</t>
  </si>
  <si>
    <t>HUAROS</t>
  </si>
  <si>
    <t>POLICLINICO VILLASOL-UBAP LOS OLIVOS</t>
  </si>
  <si>
    <t>AYAPATA</t>
  </si>
  <si>
    <t>VILLA PROGRESO</t>
  </si>
  <si>
    <t>CHIVAY</t>
  </si>
  <si>
    <t>SANTA CRUZ DE ANAPATI</t>
  </si>
  <si>
    <t>SACUYO RIO GRANDE</t>
  </si>
  <si>
    <t>SISTEMA METROPOLITANO DE LA SOLIDARIDAD  SISOL VILLA EL SALVADOR</t>
  </si>
  <si>
    <t>PUESTO DE SALUD CHALHUANCA</t>
  </si>
  <si>
    <t>PICHACANI</t>
  </si>
  <si>
    <t>SAN PEDRO DE CHUNAN</t>
  </si>
  <si>
    <t>PUESTO DE SALUD ITUATA</t>
  </si>
  <si>
    <t>AUQUIMARCA</t>
  </si>
  <si>
    <t>SISTEMA METROPOLITANO DE LA SOLIDARIDAD / SISOL  MAGDALENA</t>
  </si>
  <si>
    <t>TUNAN</t>
  </si>
  <si>
    <t>SISOL SALUD SAN JUAN DE LURIGANCHO</t>
  </si>
  <si>
    <t>CHURIN</t>
  </si>
  <si>
    <t>CENTRO DE SALUD ALTO INCLAN</t>
  </si>
  <si>
    <t>SAN BUENAVENTURA</t>
  </si>
  <si>
    <t>HIERBA BUENA</t>
  </si>
  <si>
    <t>QUILLUNYA</t>
  </si>
  <si>
    <t>VISCAS</t>
  </si>
  <si>
    <t>LA PERLA DE CASCAYUNGA</t>
  </si>
  <si>
    <t>SICACATE</t>
  </si>
  <si>
    <t>PUESTO DE SALUD SANTA CRUZ DE INYACC</t>
  </si>
  <si>
    <t>CHIPAO</t>
  </si>
  <si>
    <t>RUNDOVILCA</t>
  </si>
  <si>
    <t>ACCOMARCA</t>
  </si>
  <si>
    <t>VILLA VIRGEN</t>
  </si>
  <si>
    <t>PUESTO DE SALUD CHUYAPATA</t>
  </si>
  <si>
    <t>POSTA MEDICA CHUCARAPI</t>
  </si>
  <si>
    <t>MEDICO DE FAMILIA MIRAFLORES</t>
  </si>
  <si>
    <t>HUANCARUCMA</t>
  </si>
  <si>
    <t>YANACANCHA</t>
  </si>
  <si>
    <t>PORTA CRUZ</t>
  </si>
  <si>
    <t>PATAMBUCO</t>
  </si>
  <si>
    <t>POSTA MÉDICA POLICIA NACIONAL DEL PERÚ HUACHO</t>
  </si>
  <si>
    <t>SHIRINGAMAZU ALTO</t>
  </si>
  <si>
    <t>TSOPIS</t>
  </si>
  <si>
    <t>CHUSCHI</t>
  </si>
  <si>
    <t>P.S. I-1 PROVIDENCIA DE YURIMAGUAS</t>
  </si>
  <si>
    <t>HUACA BLANCA</t>
  </si>
  <si>
    <t>POSTA MEDICA CONO NORTE</t>
  </si>
  <si>
    <t>SAN ANTONIO ALTO</t>
  </si>
  <si>
    <t>NUEVO CHIMBOTE</t>
  </si>
  <si>
    <t>POLICLINICO PNP WALTER ROSALES</t>
  </si>
  <si>
    <t>CARLOS GUTIERREZ</t>
  </si>
  <si>
    <t>NINA CORANI</t>
  </si>
  <si>
    <t>HUAYLLACUYO</t>
  </si>
  <si>
    <t>EL VERDE</t>
  </si>
  <si>
    <t>AMAMBAY</t>
  </si>
  <si>
    <t>IMPUCHI</t>
  </si>
  <si>
    <t>CONO NORTE</t>
  </si>
  <si>
    <t>JORGE CHAVEZ</t>
  </si>
  <si>
    <t>BETANIA</t>
  </si>
  <si>
    <t>HUANICO</t>
  </si>
  <si>
    <t>P.S. I-1 LIBERTAD DE BARRANCA</t>
  </si>
  <si>
    <t>CANTA GALLO</t>
  </si>
  <si>
    <t>COPANI</t>
  </si>
  <si>
    <t>SANTO TOMAS DE PATA</t>
  </si>
  <si>
    <t>LUCANAS</t>
  </si>
  <si>
    <t>ALAN GARCIA</t>
  </si>
  <si>
    <t>COAZA</t>
  </si>
  <si>
    <t>PICHICHO SANTA ROSA</t>
  </si>
  <si>
    <t>TAPARACHI</t>
  </si>
  <si>
    <t>LLAMA</t>
  </si>
  <si>
    <t>CHANTA ALTA</t>
  </si>
  <si>
    <t>HUARMI ISLA</t>
  </si>
  <si>
    <t>HUAJINTAY</t>
  </si>
  <si>
    <t>MIRAFLORES</t>
  </si>
  <si>
    <t>OFICINA REGIONAL  LIMA</t>
  </si>
  <si>
    <t>PACAPAUSA</t>
  </si>
  <si>
    <t>SAN ANTONIO (POMALCA)</t>
  </si>
  <si>
    <t>JOSE CARLOS MARIATEGUI</t>
  </si>
  <si>
    <t>APUMARCA</t>
  </si>
  <si>
    <t>INCUYO</t>
  </si>
  <si>
    <t>ANGUSILLA</t>
  </si>
  <si>
    <t>MINASCONGA</t>
  </si>
  <si>
    <t>SANIDAD PNP  SICUANI -  CUSCO</t>
  </si>
  <si>
    <t>PISONAYPATA</t>
  </si>
  <si>
    <t>RELAVE</t>
  </si>
  <si>
    <t>PUNA LAQUEQUE</t>
  </si>
  <si>
    <t>ANDOAS VIEJO</t>
  </si>
  <si>
    <t>FUERSALUD SUR</t>
  </si>
  <si>
    <t>CURINGA</t>
  </si>
  <si>
    <t>ARAQUEDA</t>
  </si>
  <si>
    <t>POLVORA</t>
  </si>
  <si>
    <t>P.S. LLOQUE</t>
  </si>
  <si>
    <t>PUESTO DE SALUD SANTA CRUZ DE ILA</t>
  </si>
  <si>
    <t>HOSPITAL REGIONAL FAP DEL ORIENTE</t>
  </si>
  <si>
    <t>SAN JUAN DE POMACANCHI</t>
  </si>
  <si>
    <t>NUEVO PROGRESO</t>
  </si>
  <si>
    <t>LLAHUECC</t>
  </si>
  <si>
    <t>MENTAL COMUNITARIA FLORENCIA DE MORA</t>
  </si>
  <si>
    <t>PUESTO SANTA ROSA DE ACCOMACHAY</t>
  </si>
  <si>
    <t>CAICAY</t>
  </si>
  <si>
    <t>OCTUCHO</t>
  </si>
  <si>
    <t>LA RAMADA DE LLAMA</t>
  </si>
  <si>
    <t>LAS PAMPAS</t>
  </si>
  <si>
    <t>KUELAP</t>
  </si>
  <si>
    <t>P.S. I-1 SANTA LUCIA</t>
  </si>
  <si>
    <t>YANQUE</t>
  </si>
  <si>
    <t>P.S. I-1 NUEVA ESPERANZA DE BALSAPUERTO</t>
  </si>
  <si>
    <t>TANCAYLLO</t>
  </si>
  <si>
    <t>SAN FRANCISCO DEL YESO</t>
  </si>
  <si>
    <t>HUASCAHURA</t>
  </si>
  <si>
    <t>P.S. I-1 SAN ROQUE DE YURIMAGUAS</t>
  </si>
  <si>
    <t>TACTAGO</t>
  </si>
  <si>
    <t>MARIA</t>
  </si>
  <si>
    <t>COCABAMBA</t>
  </si>
  <si>
    <t>enfermería militar del (BTN FFEE N° 15)</t>
  </si>
  <si>
    <t>EL PANDE</t>
  </si>
  <si>
    <t>MILLPO</t>
  </si>
  <si>
    <t>CONDORPULLANA</t>
  </si>
  <si>
    <t>IPRESS FERNANDO BELAUNDE TERRY</t>
  </si>
  <si>
    <t>PLAYA JUMETH</t>
  </si>
  <si>
    <t>TOPICO DE ENFERMERIA Y SERVICIO DE PSICOLOGÍA DEL LICEO NAVAL "CAPITAN DE NAVIO GERMAN ASTETE"</t>
  </si>
  <si>
    <t>CONILA COHECHAN</t>
  </si>
  <si>
    <t>P.S. I-1 CUIPARI</t>
  </si>
  <si>
    <t>P.S. I-1 SANTO TOMAS DE YURIMAGUAS</t>
  </si>
  <si>
    <t>SAN MIGUEL DE MAYOCC</t>
  </si>
  <si>
    <t>CAYARA</t>
  </si>
  <si>
    <t>COCHARCAS</t>
  </si>
  <si>
    <t>CHISIGLE</t>
  </si>
  <si>
    <t>MALINGAS</t>
  </si>
  <si>
    <t>SAN SALVADOR</t>
  </si>
  <si>
    <t>LA ZARANDA</t>
  </si>
  <si>
    <t>CENTRO DE ATENCION PRIMARIA II  OSCAR FERNANDEZ DAVILA VÉLEZ</t>
  </si>
  <si>
    <t>GARZAYACU</t>
  </si>
  <si>
    <t>ESSALUD</t>
  </si>
  <si>
    <t>P.S HUALQUIRO</t>
  </si>
  <si>
    <t>CHINGANZA</t>
  </si>
  <si>
    <t>CENTRO MEDICO VILLA FAP</t>
  </si>
  <si>
    <t>E.S. FRÍAS</t>
  </si>
  <si>
    <t>EL DORADO</t>
  </si>
  <si>
    <t>PUESTO DE SALUD ARCATA</t>
  </si>
  <si>
    <t>CHIPULUC</t>
  </si>
  <si>
    <t>CENTRO DE SALUD PUCUSANA</t>
  </si>
  <si>
    <t>SAN JOSE DE PUITUCO</t>
  </si>
  <si>
    <t>PUESTO DE SALUD HUAYARQUI</t>
  </si>
  <si>
    <t>SOCCÑACANCHA</t>
  </si>
  <si>
    <t>SUCARAYLLA</t>
  </si>
  <si>
    <t>PUESTO DE SALUD TAYA</t>
  </si>
  <si>
    <t>PUESTO DE SALUD RANRA</t>
  </si>
  <si>
    <t>PUESTO DE SALUD RAPAYAN</t>
  </si>
  <si>
    <t>PUESTO DE SALUD BING 241</t>
  </si>
  <si>
    <t>PUESTO DE SALUD PARIAC</t>
  </si>
  <si>
    <t>CENTRO MATERNO INFANTIL JUAN PABLO II</t>
  </si>
  <si>
    <t>URPAY</t>
  </si>
  <si>
    <t>PUESTO DE SALUD LEONCIO PRADO</t>
  </si>
  <si>
    <t>VELILLE</t>
  </si>
  <si>
    <t>CENTRO DE SALUD MENTAL COMUNITARIO "ALLIN KAWSAY"</t>
  </si>
  <si>
    <t>PUESTO DE SALUD TAMBO INGA</t>
  </si>
  <si>
    <t>CENTRO DE SALUD GUSTAVO LANATTA LUJAN</t>
  </si>
  <si>
    <t>PUESTO DE SALUD HUILCO</t>
  </si>
  <si>
    <t>AÑAHUICHI</t>
  </si>
  <si>
    <t>C.S. I-3 SANTA CRUZ</t>
  </si>
  <si>
    <t>PUERTO MAYO</t>
  </si>
  <si>
    <t>PUESTO DE SALUD JERUSALEN</t>
  </si>
  <si>
    <t>OFICINA REGIONAL LIMA-SERVICIO DE SALUD DEL ESTABLECIMIENTO PENITENCIARIO VIRGEN DE FATIMA</t>
  </si>
  <si>
    <t>LOERO</t>
  </si>
  <si>
    <t>PUESTO DE SALUD DE LECCLESPAMPA</t>
  </si>
  <si>
    <t>ALERTA</t>
  </si>
  <si>
    <t>Puesto de Salud Quillabamba</t>
  </si>
  <si>
    <t>PUESTO DE SALUD MACA</t>
  </si>
  <si>
    <t>SAN BERNARDO</t>
  </si>
  <si>
    <t>PUESTO DE SALUD MILAGRO DE JESUS</t>
  </si>
  <si>
    <t>PUESTO DE SALUD LA ARBOLEDA</t>
  </si>
  <si>
    <t>ISLAYCHUMPI</t>
  </si>
  <si>
    <t>P.S. I-1 BAGAZAN-RIO MARAÑON</t>
  </si>
  <si>
    <t>CENTRO DE SALUD MENTAL COMUNITARIO SELVA ALEGRE</t>
  </si>
  <si>
    <t>AYLLU SACHAPUYOS</t>
  </si>
  <si>
    <t>LOS ÁNGELES DE EDEN</t>
  </si>
  <si>
    <t>SACAS</t>
  </si>
  <si>
    <t>SAN MIGUEL DE ACOBAMBILLA</t>
  </si>
  <si>
    <t>ROMERO CIRCA</t>
  </si>
  <si>
    <t>BUEN SUCESO</t>
  </si>
  <si>
    <t>PUENTE IPOKI</t>
  </si>
  <si>
    <t>CENTRO DE SALUD MENTAL COMUNITARIO - YURIMAGUAS</t>
  </si>
  <si>
    <t>FRANCISCO BOLOGNESI</t>
  </si>
  <si>
    <t>CENTRO DE SALUD MENTAL COMUNITARIO  VILLA TACNA</t>
  </si>
  <si>
    <t>RUMI TUMI</t>
  </si>
  <si>
    <t>TONGOD</t>
  </si>
  <si>
    <t>HUACHUMAY</t>
  </si>
  <si>
    <t>UNIDAD MILITAR GRUPO DE ARTILLERIA DE CAMPAÑA N° 51.</t>
  </si>
  <si>
    <t>ENFERMERÍA BATALLÓN DE INFANTERÍA SELVA  N° 25 - TENIENTE PINGLO</t>
  </si>
  <si>
    <t>CLAS   BELLAVISTA DE YARINACOCHA</t>
  </si>
  <si>
    <t>LEONCIO PRADO</t>
  </si>
  <si>
    <t>SAN MARTÍN DE CUMBA</t>
  </si>
  <si>
    <t>QUIPAYUC</t>
  </si>
  <si>
    <t>CENTRO DE SALUD ENRIQUE MILLA OCHOA</t>
  </si>
  <si>
    <t>HUASQUICHA</t>
  </si>
  <si>
    <t>LA UNION</t>
  </si>
  <si>
    <t>SAN PEDRO DE PILAS</t>
  </si>
  <si>
    <t>ZAÑA</t>
  </si>
  <si>
    <t>CHONZA ALTA</t>
  </si>
  <si>
    <t>ALTO ALIANZA</t>
  </si>
  <si>
    <t>MUNICIPALIDAD DISTRITAL DE LA PUNTA</t>
  </si>
  <si>
    <t>HUARANGAL</t>
  </si>
  <si>
    <t>PLAYA HERMOZA</t>
  </si>
  <si>
    <t>PUERTO MERCEDES</t>
  </si>
  <si>
    <t>YAMBOLON</t>
  </si>
  <si>
    <t>LOCROJA</t>
  </si>
  <si>
    <t>HUIRAHUACHO</t>
  </si>
  <si>
    <t>PUESTO DE SALUD 14 INCAS</t>
  </si>
  <si>
    <t>CENTRO DE SALUD CAMPO MARTE</t>
  </si>
  <si>
    <t>QUISQUIS</t>
  </si>
  <si>
    <t>SANTA RITA DE NANAY</t>
  </si>
  <si>
    <t>SAPILLLICA</t>
  </si>
  <si>
    <t>EL EXITO</t>
  </si>
  <si>
    <t>ALTO AGUAYTIA.</t>
  </si>
  <si>
    <t>ENRIQUE MONTENEGRO</t>
  </si>
  <si>
    <t>P.S. I-1 PUCACURO DE LAGUNAS</t>
  </si>
  <si>
    <t>CALANGO</t>
  </si>
  <si>
    <t>POQUES</t>
  </si>
  <si>
    <t>PANAMA</t>
  </si>
  <si>
    <t>E.S. I-1 CONSTANTE</t>
  </si>
  <si>
    <t>SALAPAMPA</t>
  </si>
  <si>
    <t>PUESTO DE SALUD YACYA</t>
  </si>
  <si>
    <t>TOCRA</t>
  </si>
  <si>
    <t>CHANCAY</t>
  </si>
  <si>
    <t>CONCEPCION LARAMATE</t>
  </si>
  <si>
    <t>LAS MALVINAS</t>
  </si>
  <si>
    <t>C.S EL TUNAL</t>
  </si>
  <si>
    <t>VENTANILLA</t>
  </si>
  <si>
    <t>THUNCO</t>
  </si>
  <si>
    <t>CENTRO DE SALUD CHIGUATA</t>
  </si>
  <si>
    <t>LAGUNA SHITA</t>
  </si>
  <si>
    <t>PISCURRURAY</t>
  </si>
  <si>
    <t>SAN LUIS DE PAJONAL</t>
  </si>
  <si>
    <t>PUESTO DE SALUD HUAMBA</t>
  </si>
  <si>
    <t>CENTRO MEDICO ANCIJE</t>
  </si>
  <si>
    <t>ARHUIMAYO</t>
  </si>
  <si>
    <t>PUESTO DE SALUD MANZANILLA</t>
  </si>
  <si>
    <t>MUCHAPAMPA</t>
  </si>
  <si>
    <t>CHAMBARA</t>
  </si>
  <si>
    <t>CENTRO DE SALUD COISHCO</t>
  </si>
  <si>
    <t>LA HUACA</t>
  </si>
  <si>
    <t>AYACANCHA</t>
  </si>
  <si>
    <t>SAN JOSE DE COZO TINGO</t>
  </si>
  <si>
    <t>YANAMA</t>
  </si>
  <si>
    <t>MARAVILLAS</t>
  </si>
  <si>
    <t>MACHIN</t>
  </si>
  <si>
    <t>SELVA ALEGRE</t>
  </si>
  <si>
    <t>CENTRO DE ATENCION II CHALHUANCA</t>
  </si>
  <si>
    <t>VICTOR DE LOS RIOS DELGADO</t>
  </si>
  <si>
    <t>MORCOLLA CHICO</t>
  </si>
  <si>
    <t>CASHNAHUASI</t>
  </si>
  <si>
    <t>HUAYNACANCHA</t>
  </si>
  <si>
    <t>MOLLEPATA</t>
  </si>
  <si>
    <t>PACAY</t>
  </si>
  <si>
    <t>PICOSAYHUAS</t>
  </si>
  <si>
    <t>DUNIA CHICO</t>
  </si>
  <si>
    <t>NUEVO SAN JUAN</t>
  </si>
  <si>
    <t>CENTRO DE SALUD LA FLOR</t>
  </si>
  <si>
    <t>PUESTO DE SALUD MACHAHUAYA</t>
  </si>
  <si>
    <t>JARDIN ROSA DE SANTA MARIA</t>
  </si>
  <si>
    <t>SAN RAFAEL</t>
  </si>
  <si>
    <t>POSTA DE SALUD CHAO</t>
  </si>
  <si>
    <t>BARRANQUITA PICOTA</t>
  </si>
  <si>
    <t>CHUÑUNAPAMPA</t>
  </si>
  <si>
    <t>LLACTABAMBA</t>
  </si>
  <si>
    <t>PUESTO DE SALUD POMARONGO</t>
  </si>
  <si>
    <t>ANGASMAYO</t>
  </si>
  <si>
    <t>CENTRO ESPECIALIZADO DE SALUD MENTAL COMUNITARIA "FRANCO BASAGLIA" - REQUE</t>
  </si>
  <si>
    <t>PUESTO DE SALUD 5 DE MAYO</t>
  </si>
  <si>
    <t>CARAPACHO</t>
  </si>
  <si>
    <t>PICHUGAN</t>
  </si>
  <si>
    <t>CHURUMAYO</t>
  </si>
  <si>
    <t>POLICLINICO PNP  LUIS LOBATO MEDINA</t>
  </si>
  <si>
    <t>ORURO</t>
  </si>
  <si>
    <t>CENTRO DE SALUD OMATE</t>
  </si>
  <si>
    <t>NUEVO TRUJILLO</t>
  </si>
  <si>
    <t>ALMENDRAS</t>
  </si>
  <si>
    <t>NUMPATKAIM</t>
  </si>
  <si>
    <t>LOS OLIVOS</t>
  </si>
  <si>
    <t>SONDONDO</t>
  </si>
  <si>
    <t>CONCEPCION</t>
  </si>
  <si>
    <t>YACUCATINA</t>
  </si>
  <si>
    <t>JAHUAY NEGRO</t>
  </si>
  <si>
    <t>MONTEGRANDE</t>
  </si>
  <si>
    <t>CENTRO DE ATENCION PRIMARIA III METROPOLITANO DE PUNO</t>
  </si>
  <si>
    <t>CENTRO MATERNO INFANTIL CESAR LOPEZ SILVA</t>
  </si>
  <si>
    <t>SOLEDAD</t>
  </si>
  <si>
    <t>CHARASMANA</t>
  </si>
  <si>
    <t>VILLANUEVA</t>
  </si>
  <si>
    <t>QUINILLA</t>
  </si>
  <si>
    <t>SANTIAGO DE VADO</t>
  </si>
  <si>
    <t>LA PAUCA</t>
  </si>
  <si>
    <t>BETHANIA</t>
  </si>
  <si>
    <t>IBERIA</t>
  </si>
  <si>
    <t>LAS PALMAS DE TINYAYOC</t>
  </si>
  <si>
    <t>PITIPO</t>
  </si>
  <si>
    <t>HUAYHUACONDO</t>
  </si>
  <si>
    <t>LOS ANDES DE  PUCARA</t>
  </si>
  <si>
    <t>PATABAMBA</t>
  </si>
  <si>
    <t>PALTARUME</t>
  </si>
  <si>
    <t>HUANCAHUASI</t>
  </si>
  <si>
    <t>YAURI</t>
  </si>
  <si>
    <t>PUESTO DE SALUD TINGUA</t>
  </si>
  <si>
    <t>PUESTO DE SALUD PLAYA RIMAC</t>
  </si>
  <si>
    <t>FONAVI IV</t>
  </si>
  <si>
    <t>PUQUIOPAMPA</t>
  </si>
  <si>
    <t>CURIYACU</t>
  </si>
  <si>
    <t>TUMBARO</t>
  </si>
  <si>
    <t>PUESTO DE SALUD EL PUENTE</t>
  </si>
  <si>
    <t>AGOCUCHO</t>
  </si>
  <si>
    <t>PUESTO DE SALUD SANTA ANA COSTA</t>
  </si>
  <si>
    <t>CENTRO DE SALUD CATAC</t>
  </si>
  <si>
    <t>SAN JUAN DE CHACÑA</t>
  </si>
  <si>
    <t>RAMOS LARREA</t>
  </si>
  <si>
    <t>MASMA</t>
  </si>
  <si>
    <t>CHUGUR</t>
  </si>
  <si>
    <t>QUIVILLA</t>
  </si>
  <si>
    <t>PUESTO DE SALUD SAN MARCOS DE ROCCHACC</t>
  </si>
  <si>
    <t>HUAYLAHUICHAN</t>
  </si>
  <si>
    <t>VITIS</t>
  </si>
  <si>
    <t>TINYARI CHICO</t>
  </si>
  <si>
    <t>CARHUAMAYO</t>
  </si>
  <si>
    <t>COLCAPAMPA</t>
  </si>
  <si>
    <t>SEÑOR DE LOS MILAGROS</t>
  </si>
  <si>
    <t>CHICLA</t>
  </si>
  <si>
    <t>YUNGUY</t>
  </si>
  <si>
    <t>BUJAMA</t>
  </si>
  <si>
    <t>TEORIA</t>
  </si>
  <si>
    <t>CHUPURO</t>
  </si>
  <si>
    <t>CAPERUSIA</t>
  </si>
  <si>
    <t>PUESTO DE SALUD PAMPAMARCA</t>
  </si>
  <si>
    <t>FREDY VALLEJOS ORE</t>
  </si>
  <si>
    <t>LA JOYA</t>
  </si>
  <si>
    <t>EL MIRADOR</t>
  </si>
  <si>
    <t>ASENTAMIENTO B-1</t>
  </si>
  <si>
    <t>CENTRO DE SALUD ALIANZA</t>
  </si>
  <si>
    <t>CENTRO DE SALUD  SANDRITA PEREZ EL PEDREGAL</t>
  </si>
  <si>
    <t>LA SUCCHA</t>
  </si>
  <si>
    <t>PUESTO DE SALUD PICHIU</t>
  </si>
  <si>
    <t>PAMPA CUYOC</t>
  </si>
  <si>
    <t>PUESTO DE SALUD MARCAC</t>
  </si>
  <si>
    <t>MANALLASACC</t>
  </si>
  <si>
    <t>HUANCHAR</t>
  </si>
  <si>
    <t>AZANGARO</t>
  </si>
  <si>
    <t>IQUICHA</t>
  </si>
  <si>
    <t>P.S. I-1 SAN ANTONIO DEL SHISHINAHUA</t>
  </si>
  <si>
    <t>SAN MARTIN DE PORRAS</t>
  </si>
  <si>
    <t>CAPANAHUA</t>
  </si>
  <si>
    <t>PAUCAR APATA</t>
  </si>
  <si>
    <t>LA CONGONA</t>
  </si>
  <si>
    <t>MIGUEL GRAU</t>
  </si>
  <si>
    <t>VISTA ALEGRE BAJO</t>
  </si>
  <si>
    <t>CALAHUAYA</t>
  </si>
  <si>
    <t>LA COIPA</t>
  </si>
  <si>
    <t>DOS DE MAYO</t>
  </si>
  <si>
    <t>CENTRO DE SALUD COLCABAMBA</t>
  </si>
  <si>
    <t>LAMPA</t>
  </si>
  <si>
    <t>PUQUIAN</t>
  </si>
  <si>
    <t>PEDRO SANCHEZ MEZA - CHUPACA</t>
  </si>
  <si>
    <t>P.S. ALTA MAR</t>
  </si>
  <si>
    <t>PUESTO DE SALUD MATEO PUMACAHUA</t>
  </si>
  <si>
    <t>PUESTO DE SALUD CHACHAS</t>
  </si>
  <si>
    <t>SAN IGNACIO</t>
  </si>
  <si>
    <t>DAVID GUERRERO DUARTE</t>
  </si>
  <si>
    <t>LAS PALMAS</t>
  </si>
  <si>
    <t>PUESTO DE SALUD LOS ANGELES</t>
  </si>
  <si>
    <t>BARRANQUITA CAYNARACHI</t>
  </si>
  <si>
    <t>POSTA MEDICA EESTP-PNP-HUANCAYO</t>
  </si>
  <si>
    <t>LAS FLORES DEL RIO MAYO</t>
  </si>
  <si>
    <t>SACANCHE</t>
  </si>
  <si>
    <t>CENTRO DE ATENCIÓN PRIMARIA II ACORA - RED ASISTENCIAL PUNO</t>
  </si>
  <si>
    <t>E.S. BELLAVISTA</t>
  </si>
  <si>
    <t>LIMON</t>
  </si>
  <si>
    <t>PATAY RONDOS</t>
  </si>
  <si>
    <t>SHAPAJA</t>
  </si>
  <si>
    <t>SAN PABLO</t>
  </si>
  <si>
    <t>PUESTO DE SALUD SECOCHA</t>
  </si>
  <si>
    <t>NUEVO PORONGO</t>
  </si>
  <si>
    <t>P.S LAS VEGAS DE CIENEGUILLO</t>
  </si>
  <si>
    <t>NINABAMBA</t>
  </si>
  <si>
    <t>ALTA PASTORA</t>
  </si>
  <si>
    <t>GOLLUMYA</t>
  </si>
  <si>
    <t>ALIANZA</t>
  </si>
  <si>
    <t>MILAGRO DE LA FRATERNIDAD</t>
  </si>
  <si>
    <t>PUESTO DE SALUD RAYAN</t>
  </si>
  <si>
    <t>PUESTO DE SALUD CHASQUITAMBO</t>
  </si>
  <si>
    <t>LA NUEVA LIBERTAD DE PUNTO</t>
  </si>
  <si>
    <t>PUESTO DE SALUD ACOBAMBA</t>
  </si>
  <si>
    <t>PUESTO DE SALUD LACABAMBA</t>
  </si>
  <si>
    <t>AYANGAY</t>
  </si>
  <si>
    <t>PUESTO DE SALUD PUNAP</t>
  </si>
  <si>
    <t>UCHUMAYO</t>
  </si>
  <si>
    <t>SARTIMBAMBA</t>
  </si>
  <si>
    <t>CHAQUICOCHA</t>
  </si>
  <si>
    <t>CONAICA</t>
  </si>
  <si>
    <t>PALTAYBAMBA</t>
  </si>
  <si>
    <t>PACCAYBAMBA</t>
  </si>
  <si>
    <t>PUESTO DE SALUD ARENALES</t>
  </si>
  <si>
    <t>ALEGRIA</t>
  </si>
  <si>
    <t>PUESTO DE SALUD ACOCHACA</t>
  </si>
  <si>
    <t>ANCOCALA</t>
  </si>
  <si>
    <t>PUESTO DE SALUD CORIS</t>
  </si>
  <si>
    <t>RAZURI</t>
  </si>
  <si>
    <t>CENTRO DE SALUD CACHICOTO</t>
  </si>
  <si>
    <t>PUESTO DE SALUD ULLOLLUCO</t>
  </si>
  <si>
    <t>SAN AGUSTIN</t>
  </si>
  <si>
    <t>E.S. PAREDONES</t>
  </si>
  <si>
    <t>NUEVAS FLORES</t>
  </si>
  <si>
    <t>PUESTO DE SALUD MASIN</t>
  </si>
  <si>
    <t>MATAQUITA</t>
  </si>
  <si>
    <t>SANTO TORIBIO DE MOGROVEJO DE ARAYPAGUA - CHINCHAO</t>
  </si>
  <si>
    <t>CHOQUETIRA</t>
  </si>
  <si>
    <t>SUPTE SAN JORGE</t>
  </si>
  <si>
    <t>SAN PABLO CANCHIS</t>
  </si>
  <si>
    <t>ALTO PERU</t>
  </si>
  <si>
    <t>PUSAC</t>
  </si>
  <si>
    <t>HUASAC</t>
  </si>
  <si>
    <t>PERLA MAYO</t>
  </si>
  <si>
    <t>SAN PEDRO DE SAÑO</t>
  </si>
  <si>
    <t>TAMBO DEL ENE</t>
  </si>
  <si>
    <t>E.S. TABLAZO NORTE</t>
  </si>
  <si>
    <t>ZARZUELA ALTA</t>
  </si>
  <si>
    <t>CONCHACALLE</t>
  </si>
  <si>
    <t>CHOTA</t>
  </si>
  <si>
    <t>PUESTO DE SALUD HUANTAR</t>
  </si>
  <si>
    <t>HUAYAUCITO</t>
  </si>
  <si>
    <t>ONGON</t>
  </si>
  <si>
    <t>SAN JUAN DE DIOS</t>
  </si>
  <si>
    <t>SANTA MARIA</t>
  </si>
  <si>
    <t>ALTO ENTAZ</t>
  </si>
  <si>
    <t>PUESTO DE SALUD E.P. PASCO</t>
  </si>
  <si>
    <t>CENTRO CASTILLA</t>
  </si>
  <si>
    <t>GRAPANAZU</t>
  </si>
  <si>
    <t>PUESTO DE SALUD CHACAS</t>
  </si>
  <si>
    <t>ANCAHUACHANAN</t>
  </si>
  <si>
    <t>PACAYHUA</t>
  </si>
  <si>
    <t>PANAO</t>
  </si>
  <si>
    <t>POTRERILLO</t>
  </si>
  <si>
    <t>ENFERMERIA DEL FUERTE  MICULLA</t>
  </si>
  <si>
    <t>MALDONADILLO</t>
  </si>
  <si>
    <t>COVIRIALI</t>
  </si>
  <si>
    <t>POLICLINICO PNP HUARAZ</t>
  </si>
  <si>
    <t>SANTA ANA</t>
  </si>
  <si>
    <t>VILLA CHIMU</t>
  </si>
  <si>
    <t>C.S.M.I. QUIRUVILCA</t>
  </si>
  <si>
    <t>PUESTO DE SALUD DEL E.P. PAMPAS DE SANANGUILLO</t>
  </si>
  <si>
    <t>PUESTO DE SALUD E.P CHALLAPALCA</t>
  </si>
  <si>
    <t>CP5</t>
  </si>
  <si>
    <t>CURASCO</t>
  </si>
  <si>
    <t>JOSE LEONARDO ORTIZ</t>
  </si>
  <si>
    <t>CEC. "W.ARRASCUE S. " N° 125-OTORONGO</t>
  </si>
  <si>
    <t>P.S. TENIENTE LOPEZ</t>
  </si>
  <si>
    <t>ASOCIACION DE COMUNIDAD LOCAL DE ADMINISTRACION DE SALUD "EL PAUJIL"</t>
  </si>
  <si>
    <t>TUNUNTUNUMBA</t>
  </si>
  <si>
    <t>MICAELA BASTIDAS MORALES</t>
  </si>
  <si>
    <t>LOS PATOS</t>
  </si>
  <si>
    <t>CHAMPAMARCA</t>
  </si>
  <si>
    <t>SAN JUAN KM. 130</t>
  </si>
  <si>
    <t>PUAGMARAY</t>
  </si>
  <si>
    <t>HUAYCHAO</t>
  </si>
  <si>
    <t>PUESTO DE SALUD MADRIGAL</t>
  </si>
  <si>
    <t>SANTA ISABEL</t>
  </si>
  <si>
    <t>CHAGUIN</t>
  </si>
  <si>
    <t>JOSE MARIA ARGUEDAS</t>
  </si>
  <si>
    <t>LA MUSHCA</t>
  </si>
  <si>
    <t>PALESTINA</t>
  </si>
  <si>
    <t>NIEVA</t>
  </si>
  <si>
    <t>LA YEGUADA</t>
  </si>
  <si>
    <t>BATALLÓN DE SELVA "CABO VICTOR PANTOJA  " N° 515-SANTA TERESA</t>
  </si>
  <si>
    <t>PUESTO DE SALUD I-1 BUEN JESUS DE PAZ</t>
  </si>
  <si>
    <t>KULLCO</t>
  </si>
  <si>
    <t>BREU</t>
  </si>
  <si>
    <t>SAN FRANCISCO DE YANTAC</t>
  </si>
  <si>
    <t>CHIRAS</t>
  </si>
  <si>
    <t>TAPRAG</t>
  </si>
  <si>
    <t>CENTRO MEDICO DEL ESTABLECIMIENTO PENITENCIARIO IQUITOS</t>
  </si>
  <si>
    <t>SUITUCANCHA</t>
  </si>
  <si>
    <t>PASIRI</t>
  </si>
  <si>
    <t>CHONTALI</t>
  </si>
  <si>
    <t>QUICHUAY</t>
  </si>
  <si>
    <t>ENFERMERIA DE LA CEC "PACHACUTEC" Nº 31</t>
  </si>
  <si>
    <t>ZAPOTAL</t>
  </si>
  <si>
    <t>APATA</t>
  </si>
  <si>
    <t>UCHURACCAY</t>
  </si>
  <si>
    <t>POLICLINICO DE LA SANIDAD  POLICIA NACIONAL DEL PERU</t>
  </si>
  <si>
    <t>PILLAO</t>
  </si>
  <si>
    <t>JULCAN</t>
  </si>
  <si>
    <t>COLLPAJAHUIRA</t>
  </si>
  <si>
    <t>E.S.  I -1  CASHACOTO</t>
  </si>
  <si>
    <t>DURAND</t>
  </si>
  <si>
    <t>E. S. I - 1 LACCHAN</t>
  </si>
  <si>
    <t>HOSPITAL I ESSALUD-SULLANA</t>
  </si>
  <si>
    <t>EE.SS. KUNURANA BAJO</t>
  </si>
  <si>
    <t>SHATOJA</t>
  </si>
  <si>
    <t>HUAHUAYA</t>
  </si>
  <si>
    <t>ABEJA</t>
  </si>
  <si>
    <t>SINCOS</t>
  </si>
  <si>
    <t>SHAIM</t>
  </si>
  <si>
    <t>POSTA MEDICA ETS. PNP. SAN BARTOLO</t>
  </si>
  <si>
    <t>Establecimiento de Salud FAP "HOREN" Chiclayo</t>
  </si>
  <si>
    <t>HUAPACA SAN MIGUEL</t>
  </si>
  <si>
    <t>KUNCHIN</t>
  </si>
  <si>
    <t>CASPA CENTRAL</t>
  </si>
  <si>
    <t>CENTRO DE SALUD MENTAL COMUNITARIO "LOS MOROCHUCOS"</t>
  </si>
  <si>
    <t>CARAC</t>
  </si>
  <si>
    <t>CUCHILLA VIEJA</t>
  </si>
  <si>
    <t>P.S PASAPAMPA</t>
  </si>
  <si>
    <t>SANTA CARMELA DE MASHANGAY</t>
  </si>
  <si>
    <t>RUMIBAMBA</t>
  </si>
  <si>
    <t>PUESTO DE SALUD LA TOMILLA</t>
  </si>
  <si>
    <t>P.S SAN ANTONIO</t>
  </si>
  <si>
    <t>EL PORVENIR</t>
  </si>
  <si>
    <t>PARIAHUANCA</t>
  </si>
  <si>
    <t>1ra BRIGADA DE SERVICIOS "SLDO. ISAAC RODRIGUEZ"</t>
  </si>
  <si>
    <t>PUESTO DE SALUD CASPI</t>
  </si>
  <si>
    <t>FRAILE RUMI</t>
  </si>
  <si>
    <t>TAQUILE</t>
  </si>
  <si>
    <t>MAMAYAQUE</t>
  </si>
  <si>
    <t>ENFERMERIA VIA NAVAL -TUMBES</t>
  </si>
  <si>
    <t>HUANCARAY</t>
  </si>
  <si>
    <t>SHIRINGA</t>
  </si>
  <si>
    <t>PISAGUAS</t>
  </si>
  <si>
    <t>HUANCAS</t>
  </si>
  <si>
    <t>CENTRO DE SALUD MONTERREY</t>
  </si>
  <si>
    <t>PUESTO DE SALUD CHILCAYMARCA</t>
  </si>
  <si>
    <t>CENTRO MEDICO DEL BATALLON DE INGENIERIA DE CONSTRUCCION "OLLANTAYTAMBO" Nº 3</t>
  </si>
  <si>
    <t>PUESTO DE SALUD ANDAMARCA</t>
  </si>
  <si>
    <t>CABO BLANCO</t>
  </si>
  <si>
    <t>JATUN SUCLLA</t>
  </si>
  <si>
    <t>AGUAS CALIENTES</t>
  </si>
  <si>
    <t>CAMPORREDONDO</t>
  </si>
  <si>
    <t>BTN CT Nº 334-MIARIA</t>
  </si>
  <si>
    <t>CHURO</t>
  </si>
  <si>
    <t>VIRGEN DE LAS MERCEDES</t>
  </si>
  <si>
    <t>CHOSICA DEL NORTE</t>
  </si>
  <si>
    <t>PUESTO DE SALUD LLUTA</t>
  </si>
  <si>
    <t>CALABOZO</t>
  </si>
  <si>
    <t>CHIRIUNO</t>
  </si>
  <si>
    <t>MUNICIPALIDAD DISTRITAL DE SUNAMPE</t>
  </si>
  <si>
    <t>CAP II CHULUCANAS</t>
  </si>
  <si>
    <t>PS I-1 MANCO CAPAC</t>
  </si>
  <si>
    <t>PUESTO DE SALUD CCANTUPATA</t>
  </si>
  <si>
    <t>TAYUNTSA</t>
  </si>
  <si>
    <t>SAN JOSE DE CONDOR</t>
  </si>
  <si>
    <t>COCOSANI</t>
  </si>
  <si>
    <t>AMPARANI</t>
  </si>
  <si>
    <t>SAN JOSE</t>
  </si>
  <si>
    <t>BUENOS AIRES DE CAYMA</t>
  </si>
  <si>
    <t>SAN JOSE DE VILLA VISTA</t>
  </si>
  <si>
    <t>ACHAYA</t>
  </si>
  <si>
    <t>POLICLINICO "SAN MARTIN DE PORRES" REGSAL XI DIRTEPOL AREQUIPA</t>
  </si>
  <si>
    <t>CENTRO MEDICO DE LA ESCUELA MILITAR DE CHORRILLOS "CORONEL FRANCISCO BOLOGNESI"</t>
  </si>
  <si>
    <t>MAYHUAVILCA</t>
  </si>
  <si>
    <t>QUITO ARMA</t>
  </si>
  <si>
    <t>PUESTO DE SALUD TAURIBAMBA</t>
  </si>
  <si>
    <t>SOCOS</t>
  </si>
  <si>
    <t>MARANGANI</t>
  </si>
  <si>
    <t>SAN LUIS</t>
  </si>
  <si>
    <t>PUCALA</t>
  </si>
  <si>
    <t>KILCACCASA</t>
  </si>
  <si>
    <t>CHALACALA BAJA</t>
  </si>
  <si>
    <t>SAN ANTON</t>
  </si>
  <si>
    <t>PALLPATA</t>
  </si>
  <si>
    <t>SAN JUAN DE SABAYNO</t>
  </si>
  <si>
    <t>CENTRO MEDICO LIRCAY</t>
  </si>
  <si>
    <t>POSTA MÉDICA BAÑOS</t>
  </si>
  <si>
    <t>ENFERMERIA DEL REGIMIENTO DE CABALLERIA BLINDADO N° 13</t>
  </si>
  <si>
    <t>CANCHA CANCHA</t>
  </si>
  <si>
    <t>PIZACOMA</t>
  </si>
  <si>
    <t>HUALLCHANCCA</t>
  </si>
  <si>
    <t>PUERTO MAYRO</t>
  </si>
  <si>
    <t>CONDORMILLA ALTO</t>
  </si>
  <si>
    <t>OCOYO</t>
  </si>
  <si>
    <t>HUAGAL</t>
  </si>
  <si>
    <t>PERLAMAYO</t>
  </si>
  <si>
    <t>CHALCOS</t>
  </si>
  <si>
    <t>CHINCHIHUASI</t>
  </si>
  <si>
    <t>CATALINAYOC</t>
  </si>
  <si>
    <t>SEGUNDA JERUSALEN</t>
  </si>
  <si>
    <t>COTAPATA</t>
  </si>
  <si>
    <t>JACHOCCO HUARACCO</t>
  </si>
  <si>
    <t>PILCUYO</t>
  </si>
  <si>
    <t>PACUNCANI CALLATA</t>
  </si>
  <si>
    <t>LLICCHIVILCA</t>
  </si>
  <si>
    <t>CARACOTO</t>
  </si>
  <si>
    <t>SOLITARIO</t>
  </si>
  <si>
    <t>HUANCA UMUYTO</t>
  </si>
  <si>
    <t>SISINAHUYO</t>
  </si>
  <si>
    <t>SAN FRANCISCO DE PAMPAMARCA</t>
  </si>
  <si>
    <t>NICASIO</t>
  </si>
  <si>
    <t>HUACATAZ</t>
  </si>
  <si>
    <t>ARAPA</t>
  </si>
  <si>
    <t>CURAYLLU</t>
  </si>
  <si>
    <t>QUILCAPUNCO</t>
  </si>
  <si>
    <t>PISCOCALLA</t>
  </si>
  <si>
    <t>POLICLINICO PNP CHIMBOTE</t>
  </si>
  <si>
    <t>CENTRO DE SALUD MENTAL COMUNITARIO SAN MARTIN DE PORRES</t>
  </si>
  <si>
    <t>QUELLAHUYO POMAOCA</t>
  </si>
  <si>
    <t>AÑANCUSI</t>
  </si>
  <si>
    <t>CACHORA</t>
  </si>
  <si>
    <t>TARCO</t>
  </si>
  <si>
    <t>PARAS</t>
  </si>
  <si>
    <t>CCASAPATA</t>
  </si>
  <si>
    <t>CHUROC</t>
  </si>
  <si>
    <t>SAN FELIPE</t>
  </si>
  <si>
    <t>HUALGAYOC</t>
  </si>
  <si>
    <t>PISACCASA</t>
  </si>
  <si>
    <t>EL SOL</t>
  </si>
  <si>
    <t>CCASACCAHUA</t>
  </si>
  <si>
    <t>P.S. I-1 HUAPAPA</t>
  </si>
  <si>
    <t>EL ARENAL DE SANTO TOMAS</t>
  </si>
  <si>
    <t>CORRALES DE CHANTA</t>
  </si>
  <si>
    <t>P.S. I-1 SAN JUAN DE PAVAYACU</t>
  </si>
  <si>
    <t>C.S CHURUYACU</t>
  </si>
  <si>
    <t>SAN PEDRO DE MULLACA</t>
  </si>
  <si>
    <t>BELEN</t>
  </si>
  <si>
    <t>SANTA ELENA</t>
  </si>
  <si>
    <t>CANAYRE</t>
  </si>
  <si>
    <t>NUEVO JERUSALEN</t>
  </si>
  <si>
    <t>ICHOCAN</t>
  </si>
  <si>
    <t>SERAFIN FILOMENO</t>
  </si>
  <si>
    <t>PUESTO DE SALUD PUMARANRA</t>
  </si>
  <si>
    <t>COLTA</t>
  </si>
  <si>
    <t>VILLA BUEN PASTOR</t>
  </si>
  <si>
    <t>E.P. HUANCAVELICA</t>
  </si>
  <si>
    <t>PUESTO DE SALUD OCCORO</t>
  </si>
  <si>
    <t>YANKUNTICH</t>
  </si>
  <si>
    <t>CALDERA</t>
  </si>
  <si>
    <t>CABRACANCHA</t>
  </si>
  <si>
    <t>MENDAN</t>
  </si>
  <si>
    <t>LA VIRGINIA</t>
  </si>
  <si>
    <t>VISTA ALEGRE DE BALSAPUERTO</t>
  </si>
  <si>
    <t>C.S. I-3 JEBEROS</t>
  </si>
  <si>
    <t>UÑIGAN</t>
  </si>
  <si>
    <t>TUGUZA</t>
  </si>
  <si>
    <t>ROJASPAMPA</t>
  </si>
  <si>
    <t>ROHABOYA</t>
  </si>
  <si>
    <t>PUESTO DE SALUD I-1 MARISCAL CASTILLA DE PADRE MARQUEZ</t>
  </si>
  <si>
    <t>E.S.  LA RINCONADA</t>
  </si>
  <si>
    <t>CHUPARO</t>
  </si>
  <si>
    <t>7 DE JUNIO-AHUIHUA</t>
  </si>
  <si>
    <t>C.S.  I-4 BALSAPUERTO</t>
  </si>
  <si>
    <t>CENTRO DE SALUD CON INTERNAMIENTO EL PORVENIR</t>
  </si>
  <si>
    <t>PUESTO DE SALUD I-1 CANAAN</t>
  </si>
  <si>
    <t>USHUMAYO</t>
  </si>
  <si>
    <t>SANTA RITA</t>
  </si>
  <si>
    <t>SAN LUCAS DE COLAN</t>
  </si>
  <si>
    <t>KUSU PAGATA</t>
  </si>
  <si>
    <t>TUPAC AMARU II</t>
  </si>
  <si>
    <t>MARISCAL BENAVIDES</t>
  </si>
  <si>
    <t>UNION PROGRESO</t>
  </si>
  <si>
    <t>TRES BATANES</t>
  </si>
  <si>
    <t>CRUCE ALENYA</t>
  </si>
  <si>
    <t>EL MOLINO</t>
  </si>
  <si>
    <t>CENTRO MATERNO INFANTIL DANIEL ALCIDES CARRION</t>
  </si>
  <si>
    <t>TRIBULON</t>
  </si>
  <si>
    <t>CACHINCHE</t>
  </si>
  <si>
    <t>ADCUÑAC</t>
  </si>
  <si>
    <t>CIENEGUILLO CENTRO</t>
  </si>
  <si>
    <t>CCOLLCCA</t>
  </si>
  <si>
    <t>CENTRO DE SALUD PACHACAMAC</t>
  </si>
  <si>
    <t>PUESTO DE SALUD GUAYABO</t>
  </si>
  <si>
    <t>PAMPAS DE SAN JUAN</t>
  </si>
  <si>
    <t>ESTABLECIMIENTO PENAL JULIACA</t>
  </si>
  <si>
    <t>HUAYLLAY GRANDE</t>
  </si>
  <si>
    <t>YAVINA</t>
  </si>
  <si>
    <t>SAUSAL DEL QUIROZ</t>
  </si>
  <si>
    <t>CAYCHIHUE</t>
  </si>
  <si>
    <t>COJATA</t>
  </si>
  <si>
    <t>SACHAPUNA</t>
  </si>
  <si>
    <t>CENTRO DE SALUD MENTAL COMUNITARIO VALLE DE LA ESPERANZA</t>
  </si>
  <si>
    <t>PUESTO DE SALUD CHOCAS</t>
  </si>
  <si>
    <t>PUTUCUSI</t>
  </si>
  <si>
    <t>CHECCCHEPAMPA</t>
  </si>
  <si>
    <t>PAMPANIA</t>
  </si>
  <si>
    <t>AREA DE SALUD E.P. TACNA</t>
  </si>
  <si>
    <t>HUAYACUNDO ARMA</t>
  </si>
  <si>
    <t>SAN FRANCISCO DE SANGAYAICO</t>
  </si>
  <si>
    <t>NUEVA JERUSALEN</t>
  </si>
  <si>
    <t>PUENTE PIEDRA</t>
  </si>
  <si>
    <t>MENTAL QUILLABAMBA</t>
  </si>
  <si>
    <t>CENTRO DE SALUD HUAYANAY</t>
  </si>
  <si>
    <t>AGUSTIN GAVIDIA SALCEDO</t>
  </si>
  <si>
    <t>SUGARMAYO</t>
  </si>
  <si>
    <t>PUESTO DE SALUD IMATA</t>
  </si>
  <si>
    <t>RAMON COPAJA</t>
  </si>
  <si>
    <t>EL CARMELO</t>
  </si>
  <si>
    <t>CHAPIS</t>
  </si>
  <si>
    <t>CENTRO DE SALUD MENTAL COMUNITARIO "DECÍDETE A SER FELIZ"</t>
  </si>
  <si>
    <t>PALTAMACHAY</t>
  </si>
  <si>
    <t>ANTAYMISA</t>
  </si>
  <si>
    <t>JEQUETEPEQUE</t>
  </si>
  <si>
    <t>CENTRO DE SALUD LOS OLIVOS</t>
  </si>
  <si>
    <t>SAN JUAN DE MANTARO</t>
  </si>
  <si>
    <t>SANTO TOMAS DE SAN JUAN DE BAUTISTA</t>
  </si>
  <si>
    <t>ATSAKUS</t>
  </si>
  <si>
    <t>PUESTO DE SALUD MIRGAS</t>
  </si>
  <si>
    <t>PUESTO DE SALUD TAMBO REAL</t>
  </si>
  <si>
    <t>TRIGAL</t>
  </si>
  <si>
    <t>TUPIN</t>
  </si>
  <si>
    <t>VIRGEN DE LAS MERCEDES LA OTRA BANDA</t>
  </si>
  <si>
    <t>NEW YORK</t>
  </si>
  <si>
    <t>PARATUSHALI</t>
  </si>
  <si>
    <t>NUEVE DE OCTUBRE</t>
  </si>
  <si>
    <t>CHINCHAYCOCHA</t>
  </si>
  <si>
    <t>PUESTO DE SALUD HUILCATE III</t>
  </si>
  <si>
    <t>PUESTO DE SALUD MARCAS</t>
  </si>
  <si>
    <t>PUESTO DE SALUD ANTA</t>
  </si>
  <si>
    <t>NUEVO LIBERTAD</t>
  </si>
  <si>
    <t>LA BALSA</t>
  </si>
  <si>
    <t>CENTRO  DE SALUD MENTAL COMUNITARIO "KUSHISHA PANATAHUA"</t>
  </si>
  <si>
    <t>CENTRO DE SALUD MENTAL COMUNITARIO "LA HEROICA"</t>
  </si>
  <si>
    <t>CENTRO  DE SALUD SANTA RITA DE SIGUAS</t>
  </si>
  <si>
    <t>3 DE OCTUBRE</t>
  </si>
  <si>
    <t>SANIDAD FAP GRUP7</t>
  </si>
  <si>
    <t>SAN PEDRO DE CHOCOBAMBA</t>
  </si>
  <si>
    <t>SAN FERNANDO</t>
  </si>
  <si>
    <t>SANTA ROSA BAJO TANGUMI</t>
  </si>
  <si>
    <t>ESTABLECIMIENTO PENITENCIARIO PUNO</t>
  </si>
  <si>
    <t>MOLINO</t>
  </si>
  <si>
    <t>MARONA</t>
  </si>
  <si>
    <t>PUESTO DE SALUD HUACASCHUQUE</t>
  </si>
  <si>
    <t>QUETA</t>
  </si>
  <si>
    <t>CHUQUISHUARI</t>
  </si>
  <si>
    <t>UCHUYTAMBO</t>
  </si>
  <si>
    <t>ATACOCHA</t>
  </si>
  <si>
    <t>PUEBLO NUEVO</t>
  </si>
  <si>
    <t>QUINRAPA</t>
  </si>
  <si>
    <t>CARAL</t>
  </si>
  <si>
    <t>PUESTO DE SALUD SAN PEDRO</t>
  </si>
  <si>
    <t>MALLARES</t>
  </si>
  <si>
    <t>CATALINA HUANCA</t>
  </si>
  <si>
    <t>PUESTO DE SALUD ATALAYA</t>
  </si>
  <si>
    <t>PARIAMARCA</t>
  </si>
  <si>
    <t>POSTA MEDICA ESSALUD AGUAYTIA</t>
  </si>
  <si>
    <t>POSTA DE SALUD SANTIAGO DE CAO</t>
  </si>
  <si>
    <t>TUCUME</t>
  </si>
  <si>
    <t>LUNAHUANA</t>
  </si>
  <si>
    <t>LA UNION (SANIRARCA)</t>
  </si>
  <si>
    <t>PUESTO DE SALUD PUERTO HUARMEY</t>
  </si>
  <si>
    <t>CHOCTAMAL</t>
  </si>
  <si>
    <t>SOLEDAD DE VILLA BELEN</t>
  </si>
  <si>
    <t>4 DE NOVIEMBRE</t>
  </si>
  <si>
    <t>PACAYPITE</t>
  </si>
  <si>
    <t>PANDALLE</t>
  </si>
  <si>
    <t>ISCOZACIN</t>
  </si>
  <si>
    <t>PACA</t>
  </si>
  <si>
    <t>SARAYUYO</t>
  </si>
  <si>
    <t>PUCACCOCHA</t>
  </si>
  <si>
    <t>AUCARARCA</t>
  </si>
  <si>
    <t>CARRERA</t>
  </si>
  <si>
    <t>NIEVE NIEVE</t>
  </si>
  <si>
    <t>POSTA MEDICA DE PAUCARTAMBO</t>
  </si>
  <si>
    <t>ACHU</t>
  </si>
  <si>
    <t>OCUCAJE</t>
  </si>
  <si>
    <t>TAMBOLIC</t>
  </si>
  <si>
    <t>LANCHEZ</t>
  </si>
  <si>
    <t>RAVIRA</t>
  </si>
  <si>
    <t>POLICLINICO MILITAR CHORRILLOS</t>
  </si>
  <si>
    <t>EL PUQUIO</t>
  </si>
  <si>
    <t>CRUZ PAMPA</t>
  </si>
  <si>
    <t>MISCA</t>
  </si>
  <si>
    <t>ESTABLECIMIENTO PENITENCIARIO CAJAMARCA</t>
  </si>
  <si>
    <t>CENTRO MEDICO HUARMEY</t>
  </si>
  <si>
    <t>PUESTO DE SALUD PUERTO SANTA</t>
  </si>
  <si>
    <t>VEGUETA</t>
  </si>
  <si>
    <t>PARCOY</t>
  </si>
  <si>
    <t>SAN PEDRO DE LA CAPILLA</t>
  </si>
  <si>
    <t>MORCOLLA</t>
  </si>
  <si>
    <t>SERVICIO DE SANIDAD DE LA ESCUELA NACIONAL DE MARINA MERCANTE ALMIRANTE MIGUEL GRAU</t>
  </si>
  <si>
    <t>MAYAPO</t>
  </si>
  <si>
    <t>MEDICO DE FAMILIA PROGRESO</t>
  </si>
  <si>
    <t>POSTA MEDICA SANTIAGO DE CHUCO</t>
  </si>
  <si>
    <t>AHUAC</t>
  </si>
  <si>
    <t>CENTRO MEDICO ESSALUD CAJABAMBA</t>
  </si>
  <si>
    <t>AMAUTA</t>
  </si>
  <si>
    <t>EL PARTIDOR</t>
  </si>
  <si>
    <t>PUESTO DE SALUD HUANCHAC</t>
  </si>
  <si>
    <t>LAS PENCAS</t>
  </si>
  <si>
    <t>PUESTO DE SALUD CHINCHO</t>
  </si>
  <si>
    <t>MUSUNGATE</t>
  </si>
  <si>
    <t>ICHOCA</t>
  </si>
  <si>
    <t>MARAYHUACA</t>
  </si>
  <si>
    <t>LAS FLORES DE LA PRADERA</t>
  </si>
  <si>
    <t>TTIO</t>
  </si>
  <si>
    <t>CARMEN ALTO</t>
  </si>
  <si>
    <t>PUESTO DE SALUD PISCOPAMPA</t>
  </si>
  <si>
    <t>JERUSALEN</t>
  </si>
  <si>
    <t>PISCOCOTO</t>
  </si>
  <si>
    <t>MATIBAMBA</t>
  </si>
  <si>
    <t>UMACA</t>
  </si>
  <si>
    <t>TANGUCHE</t>
  </si>
  <si>
    <t>YAPURA</t>
  </si>
  <si>
    <t>PUESTO DE SALUD I-1 SAMAN</t>
  </si>
  <si>
    <t>TUCUME VIEJO</t>
  </si>
  <si>
    <t>PAMPA LIBRE</t>
  </si>
  <si>
    <t>SAN ANTONIO DE CACAO</t>
  </si>
  <si>
    <t>SICCHAL</t>
  </si>
  <si>
    <t>PURHUAY</t>
  </si>
  <si>
    <t>CCARANACC</t>
  </si>
  <si>
    <t>PARIHUANCA</t>
  </si>
  <si>
    <t>MOCUPE VIEJO (TRADIC.)</t>
  </si>
  <si>
    <t>SAN JOSE DE COCHIQUINAS</t>
  </si>
  <si>
    <t>QUINUA BAJA</t>
  </si>
  <si>
    <t>CONCHACALLA</t>
  </si>
  <si>
    <t>ANGORA</t>
  </si>
  <si>
    <t>EL PINO</t>
  </si>
  <si>
    <t>PALIZADA</t>
  </si>
  <si>
    <t>CONCACHA</t>
  </si>
  <si>
    <t>MATACHICO</t>
  </si>
  <si>
    <t>BUENA FE</t>
  </si>
  <si>
    <t>PUESTO DE SALUD I -1 TUMBES</t>
  </si>
  <si>
    <t>CENTRO ESPERANZA</t>
  </si>
  <si>
    <t>CIUDAD NUEVA</t>
  </si>
  <si>
    <t>PUESTO DE SALUD YURA</t>
  </si>
  <si>
    <t>CONDORIRI</t>
  </si>
  <si>
    <t>SEPAHUA</t>
  </si>
  <si>
    <t>E.S.  PAMBARUMBE</t>
  </si>
  <si>
    <t>ACLAS BELEN DE VILLA BELEN</t>
  </si>
  <si>
    <t>HUICHIHUA</t>
  </si>
  <si>
    <t>ACOPALCA</t>
  </si>
  <si>
    <t>CENTRO DE SALUD CARAVELI</t>
  </si>
  <si>
    <t>CENTRO DE SALUD BREÑA</t>
  </si>
  <si>
    <t>CHILIQUIN</t>
  </si>
  <si>
    <t>ZARUMILLA</t>
  </si>
  <si>
    <t>P.S. I-1 SAN ANTONIO DE CAHUAPANAS</t>
  </si>
  <si>
    <t>POSTA SEMAN FAP</t>
  </si>
  <si>
    <t>ESSALUD CUTERVO</t>
  </si>
  <si>
    <t>P.S. PUENTE BELLO</t>
  </si>
  <si>
    <t>YANAYACU ALTO</t>
  </si>
  <si>
    <t>TANTAMAYO</t>
  </si>
  <si>
    <t>CENTRO DE SALUD ASCOPE</t>
  </si>
  <si>
    <t>CAP III CARABAYLLO</t>
  </si>
  <si>
    <t>LANGA</t>
  </si>
  <si>
    <t>LOCUMBA</t>
  </si>
  <si>
    <t>CHAUCA</t>
  </si>
  <si>
    <t>POSTA MEDICA DE COLQUIJIRCA</t>
  </si>
  <si>
    <t>LIMAN</t>
  </si>
  <si>
    <t>QUILMANA</t>
  </si>
  <si>
    <t>LUPO</t>
  </si>
  <si>
    <t>PRIMAVERA</t>
  </si>
  <si>
    <t>BELLA ESPERANZA</t>
  </si>
  <si>
    <t>ACOBAMBA</t>
  </si>
  <si>
    <t>P.S. MATALAQUE</t>
  </si>
  <si>
    <t>PUENTE AUCO</t>
  </si>
  <si>
    <t>PUESTO DE SALUD CEDROPAMPA</t>
  </si>
  <si>
    <t>P.S HUANCACARPA BAJO</t>
  </si>
  <si>
    <t>SANTA MARIA DE HUACHIPA</t>
  </si>
  <si>
    <t>VILLA HERMOSA</t>
  </si>
  <si>
    <t>POTAO</t>
  </si>
  <si>
    <t>LA LIBERTAD DE PALLAN</t>
  </si>
  <si>
    <t>CAS URUBAMBA -ESSALUD</t>
  </si>
  <si>
    <t>ALTO CHENCORENI</t>
  </si>
  <si>
    <t>CRUZ BLANCA.</t>
  </si>
  <si>
    <t>PALTAICO</t>
  </si>
  <si>
    <t>PUESTO DE SALUD SOPORO</t>
  </si>
  <si>
    <t>CENTRO DE SALUD PAMPACOLCA</t>
  </si>
  <si>
    <t>CANCHAPILCA</t>
  </si>
  <si>
    <t>HUAHUAPUQUIO</t>
  </si>
  <si>
    <t>HOSPITAL I RIO NEGRO - SATIPO</t>
  </si>
  <si>
    <t>LOS LIMONES</t>
  </si>
  <si>
    <t>LANCONES</t>
  </si>
  <si>
    <t>ESPERANZA  DE AGUAYTIA</t>
  </si>
  <si>
    <t>CASMAL</t>
  </si>
  <si>
    <t>QUEBRADA DE AGUA</t>
  </si>
  <si>
    <t>EL CONDOR</t>
  </si>
  <si>
    <t>SOLIDARIDAD SALUD TUMBES</t>
  </si>
  <si>
    <t>GUSTAVO LANATTA</t>
  </si>
  <si>
    <t>SU MAJESTAD HIROITO</t>
  </si>
  <si>
    <t>AMBO</t>
  </si>
  <si>
    <t>CAPLINA</t>
  </si>
  <si>
    <t>CONDORHUACHANA</t>
  </si>
  <si>
    <t>CENTRO DE SALUD MENTAL COMUNITARIO SIMON BOLIVAR</t>
  </si>
  <si>
    <t>SUBTANJALLA</t>
  </si>
  <si>
    <t>PUESTO DE SALUD VIOLETAS ACCOYANCA</t>
  </si>
  <si>
    <t>LA  MEJORADA</t>
  </si>
  <si>
    <t>PUESTO DE SALUD COYLLORPAMPA</t>
  </si>
  <si>
    <t>NUEVO LIMA</t>
  </si>
  <si>
    <t>CUNUMBUQUE</t>
  </si>
  <si>
    <t>PACAYZAPA</t>
  </si>
  <si>
    <t>TUNANMARCA</t>
  </si>
  <si>
    <t>LA ISLA</t>
  </si>
  <si>
    <t>CENTRO DE SALUD BOLOGNESI</t>
  </si>
  <si>
    <t>TARUCACHI</t>
  </si>
  <si>
    <t>CIENEGUILLO SUR ALTO</t>
  </si>
  <si>
    <t>PISCOYACU</t>
  </si>
  <si>
    <t>SHUNQUI</t>
  </si>
  <si>
    <t>LAS  MERCEDES</t>
  </si>
  <si>
    <t>QUILLOALLPA</t>
  </si>
  <si>
    <t>HOSPITAL RURAL SAN JOSE DE SISA</t>
  </si>
  <si>
    <t>CHALLUAYACU</t>
  </si>
  <si>
    <t>POSTA MEDICA  POLICIAL  BAGUA</t>
  </si>
  <si>
    <t>PUEBLO LIBRE</t>
  </si>
  <si>
    <t>SEMUYA</t>
  </si>
  <si>
    <t>CANCHABAMBA</t>
  </si>
  <si>
    <t>CENTRO DE SALUD MATO</t>
  </si>
  <si>
    <t>PUESTO DE SALUD QUITARACZA</t>
  </si>
  <si>
    <t>PUESTO DE SALUD TINCO</t>
  </si>
  <si>
    <t>VICTOR LARCO</t>
  </si>
  <si>
    <t>VICOS</t>
  </si>
  <si>
    <t>P.S CUMBIBIRA</t>
  </si>
  <si>
    <t>HIGUERANI</t>
  </si>
  <si>
    <t>CUYUCHUGO</t>
  </si>
  <si>
    <t>CCORIMAYO</t>
  </si>
  <si>
    <t>PUCYURA</t>
  </si>
  <si>
    <t>PUESTO DE SALUD RAGASH</t>
  </si>
  <si>
    <t>PUESTO DE SALUD CHACCHO</t>
  </si>
  <si>
    <t>CENTRO DE SALUD DELICIAS DE VILLA</t>
  </si>
  <si>
    <t>HUAYLLANI</t>
  </si>
  <si>
    <t>SAN JUAN DE CCARHUACC</t>
  </si>
  <si>
    <t>AZA</t>
  </si>
  <si>
    <t>COCHAMARCA</t>
  </si>
  <si>
    <t>HUAYLLAY</t>
  </si>
  <si>
    <t>PUESTO DE SALUD HUAUYA</t>
  </si>
  <si>
    <t>PUESTO DE SALUD SANTA ROSA</t>
  </si>
  <si>
    <t>PUESTO DE SALUD LLAMAC</t>
  </si>
  <si>
    <t>QUEROPALCA</t>
  </si>
  <si>
    <t>PUESTO DE SALUD ATIPAYAN</t>
  </si>
  <si>
    <t>CHINGUIL</t>
  </si>
  <si>
    <t>PUESTO DE SALUD QUINGAO</t>
  </si>
  <si>
    <t>PUESTO DE SALUD PUNYAN</t>
  </si>
  <si>
    <t>PUESTO DE SALUD TICAPAMPA</t>
  </si>
  <si>
    <t>CLAS CORRALES</t>
  </si>
  <si>
    <t>CHILIA</t>
  </si>
  <si>
    <t>SAN FRANCISCO DE MOSCA</t>
  </si>
  <si>
    <t>INCACANCHA</t>
  </si>
  <si>
    <t>PUESTO DE SALUD COLCAP</t>
  </si>
  <si>
    <t>COLCHA</t>
  </si>
  <si>
    <t>PUESTO DE SALUD NICOLAS DE GARATEA</t>
  </si>
  <si>
    <t>LUCMAHUAYCO</t>
  </si>
  <si>
    <t>JACAS GRANDE</t>
  </si>
  <si>
    <t>MARISCAL CASTILLA</t>
  </si>
  <si>
    <t>CHORROPAMPA</t>
  </si>
  <si>
    <t>SAN MARTIN</t>
  </si>
  <si>
    <t>SAN MARTIN DE PORRES</t>
  </si>
  <si>
    <t>PUESTO DE SALUD SANTA ROSA LAS CONCHITAS</t>
  </si>
  <si>
    <t>CHIAPON</t>
  </si>
  <si>
    <t>JATUSPATA</t>
  </si>
  <si>
    <t>PUERTO LAGUNA RAYA</t>
  </si>
  <si>
    <t>CALAMARCA</t>
  </si>
  <si>
    <t>MONTECARLO</t>
  </si>
  <si>
    <t>SAN JUAN DE LIBERTAD</t>
  </si>
  <si>
    <t>CHIMARA</t>
  </si>
  <si>
    <t>HUACACHI</t>
  </si>
  <si>
    <t>SANTA MARIA DEL VALLE</t>
  </si>
  <si>
    <t>UNION AMBO</t>
  </si>
  <si>
    <t>CONAICASA</t>
  </si>
  <si>
    <t>PAMPA GRANDE</t>
  </si>
  <si>
    <t>PUERTO ALEGRE</t>
  </si>
  <si>
    <t>BATALLÓN DE SELVA "TACNA " N° 27- CABO PANTOJA</t>
  </si>
  <si>
    <t>CARANCAS</t>
  </si>
  <si>
    <t>DULCE GLORIA</t>
  </si>
  <si>
    <t>HUACA TRAPICHE DE BRONCE</t>
  </si>
  <si>
    <t>VALLE SHARON</t>
  </si>
  <si>
    <t>HUAMBOYA</t>
  </si>
  <si>
    <t>CHAMPACCOCHA</t>
  </si>
  <si>
    <t>SAN ALEJANDRO</t>
  </si>
  <si>
    <t>CHINCHIN</t>
  </si>
  <si>
    <t>NUEVA MAGDALENA</t>
  </si>
  <si>
    <t>MUYFINCA-PUNTO 09</t>
  </si>
  <si>
    <t>EL RON</t>
  </si>
  <si>
    <t>TURPAY</t>
  </si>
  <si>
    <t>SARAYCA</t>
  </si>
  <si>
    <t>JARPO</t>
  </si>
  <si>
    <t>ENFERMERÍA MILITAR DEL BING COMB N° 112</t>
  </si>
  <si>
    <t>SANIDAD BACLA</t>
  </si>
  <si>
    <t>E.S.  BUENOS AIRES</t>
  </si>
  <si>
    <t>SANIDAD DE LA ESCUELA DE SUPERVIVENCIA EN EL MAR - SANIDAD ESMAR FAP</t>
  </si>
  <si>
    <t>CHAPIMARCA</t>
  </si>
  <si>
    <t>VILLA CRUZ DE ALGALLAMA</t>
  </si>
  <si>
    <t>HUAYUCULANO</t>
  </si>
  <si>
    <t>POLICLINICO CHICLAYO OESTE</t>
  </si>
  <si>
    <t>CURIACA DEL CACO</t>
  </si>
  <si>
    <t>LA FLOR</t>
  </si>
  <si>
    <t>PALCAYÑO</t>
  </si>
  <si>
    <t>POSTA MEDICA DE LA 6ta BRIGADA DE FUERZAS ESPECIALES</t>
  </si>
  <si>
    <t>PUESTO SANITARIO PNP HUANCABAMBA</t>
  </si>
  <si>
    <t>LA GUAYABA</t>
  </si>
  <si>
    <t>PACOBAMBA</t>
  </si>
  <si>
    <t>HUALLAMAYO</t>
  </si>
  <si>
    <t>ESTABLECIMIENTO DE SALUD HUANCABAMBA (JESUS GUERRERO CRUZ)</t>
  </si>
  <si>
    <t>PACAYPAMPA</t>
  </si>
  <si>
    <t>LONGAR</t>
  </si>
  <si>
    <t>PACARAOS</t>
  </si>
  <si>
    <t>LOS INCAS</t>
  </si>
  <si>
    <t>CHALLAPAMPA</t>
  </si>
  <si>
    <t>KUSU GRANDE</t>
  </si>
  <si>
    <t>ALTO LLALLAGUA</t>
  </si>
  <si>
    <t>NUMPARKET</t>
  </si>
  <si>
    <t>ANTONIO RAYMONDI</t>
  </si>
  <si>
    <t>SAN MIGUEL</t>
  </si>
  <si>
    <t>TOMA DE LEON</t>
  </si>
  <si>
    <t>PUESTO DE SALUD PUCUNCHO</t>
  </si>
  <si>
    <t>MANGAYPA</t>
  </si>
  <si>
    <t>CORAZON DE JESUS</t>
  </si>
  <si>
    <t>YAULI</t>
  </si>
  <si>
    <t>CENTRO DE SALUD CHEN CHEN</t>
  </si>
  <si>
    <t>OYARA</t>
  </si>
  <si>
    <t>HUACO</t>
  </si>
  <si>
    <t>TEESH</t>
  </si>
  <si>
    <t>HUARACILLO</t>
  </si>
  <si>
    <t>COLAGUAY</t>
  </si>
  <si>
    <t>TEJEDORES</t>
  </si>
  <si>
    <t>LAMAY</t>
  </si>
  <si>
    <t>AYAMBIS</t>
  </si>
  <si>
    <t>POLICLINICO PNP SAN MARTIN DE PORRES</t>
  </si>
  <si>
    <t>HERBAY BAJO</t>
  </si>
  <si>
    <t>CENTRO DE SALUD NICRUPAMPA</t>
  </si>
  <si>
    <t>PUESTO DE SALUD LA LOMA</t>
  </si>
  <si>
    <t>QUENEQUE</t>
  </si>
  <si>
    <t>VILLA GONZALO</t>
  </si>
  <si>
    <t>PICHIRHUA</t>
  </si>
  <si>
    <t>LEYMEBAMBA</t>
  </si>
  <si>
    <t>RINCONADA DE CONTA</t>
  </si>
  <si>
    <t>LUYA</t>
  </si>
  <si>
    <t>E.S MONTE SULLON</t>
  </si>
  <si>
    <t>COCHIRAYA</t>
  </si>
  <si>
    <t>LOROMAYO</t>
  </si>
  <si>
    <t>CENTRO DE SALUD CIUDAD DE DIOS</t>
  </si>
  <si>
    <t>POLICLINICO PNP ZARATE</t>
  </si>
  <si>
    <t>ARAHUAY</t>
  </si>
  <si>
    <t>ZUÑIGA</t>
  </si>
  <si>
    <t>TAYACCUCHO</t>
  </si>
  <si>
    <t>LAQUI</t>
  </si>
  <si>
    <t>SANTO TOMAS</t>
  </si>
  <si>
    <t>PUESTO DE SALUD MILITAR "FUERTE LOS POCKRAS"</t>
  </si>
  <si>
    <t>URAKUSA</t>
  </si>
  <si>
    <t>PELINGARA</t>
  </si>
  <si>
    <t>CENTRO DE SALUD ALTO SELVA ALEGRE</t>
  </si>
  <si>
    <t>IGUAIN</t>
  </si>
  <si>
    <t>PUESTO DE SALUD MOLLEHUACA</t>
  </si>
  <si>
    <t>PUESTO DE SALUD EL FISCAL</t>
  </si>
  <si>
    <t>COMUNIDAD NATIVA DE PUERTO AZUL</t>
  </si>
  <si>
    <t>HUANCABAMBA</t>
  </si>
  <si>
    <t>SIPAN</t>
  </si>
  <si>
    <t>i-2  SILAHUA</t>
  </si>
  <si>
    <t>POSTA MEDICA SAN CRISTOBAL</t>
  </si>
  <si>
    <t>PISCAYA</t>
  </si>
  <si>
    <t>HUANACAMAYA</t>
  </si>
  <si>
    <t>SAN ROQUE DE HUARMITA</t>
  </si>
  <si>
    <t>COATA</t>
  </si>
  <si>
    <t>PUESTO DE SALUD SALCAHUASI</t>
  </si>
  <si>
    <t>ENFERMERIA DEL BC N°19</t>
  </si>
  <si>
    <t>ROSARIO ACON</t>
  </si>
  <si>
    <t>POSTA MEDICA PNP "ISLAY" REGSAL XI DIRTEPOL AREQUIPA</t>
  </si>
  <si>
    <t>CENTRO DE ATENCION PRIMARIA-CAP III CATACAOS</t>
  </si>
  <si>
    <t>HUATTA</t>
  </si>
  <si>
    <t>AUTAMA</t>
  </si>
  <si>
    <t>UMARO</t>
  </si>
  <si>
    <t>IHUAYLLO</t>
  </si>
  <si>
    <t>POMACOCHA</t>
  </si>
  <si>
    <t>SAN CARLOS</t>
  </si>
  <si>
    <t>CENTRO DE SALUD "VILLA PRIMAVERA"</t>
  </si>
  <si>
    <t>BALSAPATA</t>
  </si>
  <si>
    <t>CHOCCOLLO</t>
  </si>
  <si>
    <t>HUAYLLAHUARA</t>
  </si>
  <si>
    <t>PIO PACHAMARCA</t>
  </si>
  <si>
    <t>CAP III EL AGUSTINO-RAA-ESSALUD</t>
  </si>
  <si>
    <t>COBRIZA (MACHAHUAY)</t>
  </si>
  <si>
    <t>MARAYPAMPA</t>
  </si>
  <si>
    <t>POSTA MEDICA DE TUCUME</t>
  </si>
  <si>
    <t>P.S EL SAUCE</t>
  </si>
  <si>
    <t>SALUD PUERTO PRADO</t>
  </si>
  <si>
    <t>TALLAMAC</t>
  </si>
  <si>
    <t>POTONI</t>
  </si>
  <si>
    <t>HALLA ALTOS GRANDE</t>
  </si>
  <si>
    <t>EL TAMBO</t>
  </si>
  <si>
    <t>MOHO</t>
  </si>
  <si>
    <t>COTARUSE</t>
  </si>
  <si>
    <t>9 DE OCTUBRE</t>
  </si>
  <si>
    <t xml:space="preserve">PUESTO DE SALUD QUELLUACOCHA </t>
  </si>
  <si>
    <t>SAN PEDRO DE TOTOYA</t>
  </si>
  <si>
    <t>USICAYOS</t>
  </si>
  <si>
    <t>CADMALCA</t>
  </si>
  <si>
    <t>CHIPANA</t>
  </si>
  <si>
    <t>SILVA</t>
  </si>
  <si>
    <t>SANTA ISABEL DE NEGUACHI</t>
  </si>
  <si>
    <t>HUILCATE</t>
  </si>
  <si>
    <t>PACCO RISALAZO</t>
  </si>
  <si>
    <t>PUESTO DE SALUD RIO SECO</t>
  </si>
  <si>
    <t>PUESTO DE SALUD MALAT</t>
  </si>
  <si>
    <t>QUEROCOTO</t>
  </si>
  <si>
    <t>PICOTANI</t>
  </si>
  <si>
    <t>SANQUIRA</t>
  </si>
  <si>
    <t>CHIJCHIPANI</t>
  </si>
  <si>
    <t>AYUSUMA</t>
  </si>
  <si>
    <t>CHECCA</t>
  </si>
  <si>
    <t>TIQUI TIQUI</t>
  </si>
  <si>
    <t>COCAS</t>
  </si>
  <si>
    <t>CUNUAT</t>
  </si>
  <si>
    <t>SAPUENA</t>
  </si>
  <si>
    <t>PIZON</t>
  </si>
  <si>
    <t>OCCORURO</t>
  </si>
  <si>
    <t>CCALLASPUQUIO</t>
  </si>
  <si>
    <t>VILLAPAMPA</t>
  </si>
  <si>
    <t>P.S. I-1 BARRANCA</t>
  </si>
  <si>
    <t>MORAN LIRIO</t>
  </si>
  <si>
    <t>VIZA</t>
  </si>
  <si>
    <t>PIURI ISLA</t>
  </si>
  <si>
    <t>HUANIPACA</t>
  </si>
  <si>
    <t>METROPOLITANO</t>
  </si>
  <si>
    <t>OYOLO</t>
  </si>
  <si>
    <t>MARCABAMBA</t>
  </si>
  <si>
    <t>ASUNCION</t>
  </si>
  <si>
    <t>AYACCASI</t>
  </si>
  <si>
    <t>GLORIA SOL NACIENTE</t>
  </si>
  <si>
    <t>TONSULLA OCCO</t>
  </si>
  <si>
    <t>VILLAGLORIA</t>
  </si>
  <si>
    <t>POSTA  MEDICA  DE CHUQUIBAMBA</t>
  </si>
  <si>
    <t>OCROS</t>
  </si>
  <si>
    <t>MAGDALENA</t>
  </si>
  <si>
    <t>MANGUA DE FERNANDO LORES</t>
  </si>
  <si>
    <t>PUESTO DE SALUD TAMBRAICO</t>
  </si>
  <si>
    <t>SORCCO</t>
  </si>
  <si>
    <t>PIJUAYAL</t>
  </si>
  <si>
    <t>KUCHUHUACHO</t>
  </si>
  <si>
    <t>PUESTO DE SALUD LLIPLLINA</t>
  </si>
  <si>
    <t>TEMBLADERA</t>
  </si>
  <si>
    <t>DOS DE MAYO DE FERNANDO LORES</t>
  </si>
  <si>
    <t>COLLPA</t>
  </si>
  <si>
    <t>P.S. I-1 VARADERILLO</t>
  </si>
  <si>
    <t>LA TRAPOSA</t>
  </si>
  <si>
    <t>E.S QUINCHAYO GRANDE</t>
  </si>
  <si>
    <t>URIPA</t>
  </si>
  <si>
    <t>CHUYABAMBA</t>
  </si>
  <si>
    <t>CENTRO DE SALUD SAN JUAN DE SALINAS</t>
  </si>
  <si>
    <t>REJOPAMPA</t>
  </si>
  <si>
    <t>RANRACANCHA</t>
  </si>
  <si>
    <t>MENTAL COMUNITARIO SICUANI</t>
  </si>
  <si>
    <t>EL ARROZAL</t>
  </si>
  <si>
    <t>MESARRUME</t>
  </si>
  <si>
    <t>ALTO 9 DE FEBRERO</t>
  </si>
  <si>
    <t>CUTAXI</t>
  </si>
  <si>
    <t>SAN JUAN DE CUTERVO</t>
  </si>
  <si>
    <t>AZCARRUNZ ALTO</t>
  </si>
  <si>
    <t>MARAYPATA</t>
  </si>
  <si>
    <t>P.S. I-2 CHUINTAR</t>
  </si>
  <si>
    <t>CCARHUACCOCCO</t>
  </si>
  <si>
    <t>TAMBOCHACA</t>
  </si>
  <si>
    <t>GUADALUPE</t>
  </si>
  <si>
    <t>EL ESPINO</t>
  </si>
  <si>
    <t>CENTRO DE SALUD MENTAL COMUNITARIO "EL BUEN VIVIR"</t>
  </si>
  <si>
    <t>SAN SANTIAGO DE ANTAPIRCA</t>
  </si>
  <si>
    <t>TANGOR</t>
  </si>
  <si>
    <t>CENTRO DE SALUD CAP II TAYABAMBA</t>
  </si>
  <si>
    <t>COTAS</t>
  </si>
  <si>
    <t>CASERIO PLAYA DE CASCAJAL</t>
  </si>
  <si>
    <t>PUESTO DE SALUD CONIN</t>
  </si>
  <si>
    <t>SHUNTE</t>
  </si>
  <si>
    <t>POSTA MEDICA ATICO</t>
  </si>
  <si>
    <t>PUESTO SALUD DE UCHUYSIHUIS</t>
  </si>
  <si>
    <t>SISOL SALUD LINCE</t>
  </si>
  <si>
    <t>ILLAHUASI</t>
  </si>
  <si>
    <t>CAMPOY</t>
  </si>
  <si>
    <t>SIMON BOLIVAR</t>
  </si>
  <si>
    <t>CENTRO DE SALUD MATERNO INFANTIL SURQUILLO</t>
  </si>
  <si>
    <t>CENTRO DE SALUD MENTAL COMUNITARIO  BELLA ESMERALDA´´ - HUANTA</t>
  </si>
  <si>
    <t>PULPERA</t>
  </si>
  <si>
    <t>ARAGOTO</t>
  </si>
  <si>
    <t>POSTA MÉDICA UCHIZA</t>
  </si>
  <si>
    <t>AYLLASANA</t>
  </si>
  <si>
    <t>PUESTO DE SALUD QUEQUEÑA</t>
  </si>
  <si>
    <t>ESTACION NAVAL ESTRECHO</t>
  </si>
  <si>
    <t>LUCERNA</t>
  </si>
  <si>
    <t>JORGE LINGAN</t>
  </si>
  <si>
    <t>SAN JUAN DE AHUAY</t>
  </si>
  <si>
    <t>PUENTE SANTIAGO</t>
  </si>
  <si>
    <t>SAYLLAFAYA</t>
  </si>
  <si>
    <t>TAHUAY</t>
  </si>
  <si>
    <t>LA BANDA</t>
  </si>
  <si>
    <t>SANIDAD  EESTP  LOCUMBA</t>
  </si>
  <si>
    <t>CHINCHO</t>
  </si>
  <si>
    <t>ARICAPAMPA</t>
  </si>
  <si>
    <t>POSTA MEDICA YUNGAY</t>
  </si>
  <si>
    <t>PUESTO DE SALUD VISTA ALEGRE DE ANDABAMBA</t>
  </si>
  <si>
    <t>TOQUELA</t>
  </si>
  <si>
    <t>PACANGA</t>
  </si>
  <si>
    <t>IPRESS I-2 8 DE MAYO</t>
  </si>
  <si>
    <t>CHINCHIQUILLA</t>
  </si>
  <si>
    <t>PUNRAY</t>
  </si>
  <si>
    <t>HUAYANA</t>
  </si>
  <si>
    <t>PUESTO DE SALUD COLPA</t>
  </si>
  <si>
    <t>P.S. I-2 MCABO PANTOJA DE TORRES CAUSANA</t>
  </si>
  <si>
    <t>ALTO PACHIZA</t>
  </si>
  <si>
    <t>P.S. I-1 CHARUPA</t>
  </si>
  <si>
    <t>P.S PISCAN</t>
  </si>
  <si>
    <t>P.S. I-1 TIGRE PLAYA</t>
  </si>
  <si>
    <t>RECUAYCITO</t>
  </si>
  <si>
    <t>NUEVA ACOBAMBILLA</t>
  </si>
  <si>
    <t>VISTA ALEGRE DE CHINGAMA</t>
  </si>
  <si>
    <t>MITOPAMPA</t>
  </si>
  <si>
    <t>BARRANCOS.</t>
  </si>
  <si>
    <t>HUARICOLCA</t>
  </si>
  <si>
    <t>QUISTOCOCHA</t>
  </si>
  <si>
    <t>HUACUAS</t>
  </si>
  <si>
    <t>PUESTO DE SALUD YANAS</t>
  </si>
  <si>
    <t>MAVENI</t>
  </si>
  <si>
    <t>PUESTO DE SALUD I-1 AJACHIM</t>
  </si>
  <si>
    <t>BELEN DEL RIO TIGRE</t>
  </si>
  <si>
    <t>CENTRO DE SALUD MENTAL COMUNITARIO BARRANCO</t>
  </si>
  <si>
    <t>BELEN DE TROMPETEROS</t>
  </si>
  <si>
    <t>VILLA TROMPETEROS</t>
  </si>
  <si>
    <t>LOMA LARGA</t>
  </si>
  <si>
    <t>P.S LINDEROS</t>
  </si>
  <si>
    <t>SAN LUIS DE TACSHA CURARAY</t>
  </si>
  <si>
    <t>PUESTO DE SALUD VILLAS DE ANCON</t>
  </si>
  <si>
    <t>NARANJOS</t>
  </si>
  <si>
    <t>SAN JUAN DE PALTARUMI</t>
  </si>
  <si>
    <t>SHARARA</t>
  </si>
  <si>
    <t>CENTRO DE SALUD MENTAL COMUNITARIO "ESPERANZA"</t>
  </si>
  <si>
    <t>PUESTO DE SALUD CUYACU</t>
  </si>
  <si>
    <t>CENTRO DE SALUD MENTAL COMUNITARIO PLENITUD</t>
  </si>
  <si>
    <t>PIMENTAL</t>
  </si>
  <si>
    <t>PUESTO DE SALUD PUEBLO NUEVO</t>
  </si>
  <si>
    <t>ILLUGAN</t>
  </si>
  <si>
    <t>URCURUME</t>
  </si>
  <si>
    <t>ESTACION NAVAL DE PICHARI</t>
  </si>
  <si>
    <t>PAJJANA SAN AGUSTIN</t>
  </si>
  <si>
    <t>PUESTO DE SALUD MOLLEBAYA</t>
  </si>
  <si>
    <t>CENTRO DE SALUD MILITAR DE LA ESCUELA DE INTELIGENCIA DEL EJERCITO</t>
  </si>
  <si>
    <t>CENTRO MEDICO PAMPAS</t>
  </si>
  <si>
    <t>CIUDAD DE DIOS</t>
  </si>
  <si>
    <t>CHIJA</t>
  </si>
  <si>
    <t>MATAHULO</t>
  </si>
  <si>
    <t>SANTIAGO DE CAO</t>
  </si>
  <si>
    <t>SURUVARA</t>
  </si>
  <si>
    <t>MORAN PATA</t>
  </si>
  <si>
    <t>PACCHO</t>
  </si>
  <si>
    <t>PALO BLANCO</t>
  </si>
  <si>
    <t>PUESTO DE SALUD JOSE OLAYA</t>
  </si>
  <si>
    <t>CHIU CHIU</t>
  </si>
  <si>
    <t>CENTRO DE SALUD SURCUBAMBA</t>
  </si>
  <si>
    <t>CHACAMACHAY</t>
  </si>
  <si>
    <t>SANGALLAYA</t>
  </si>
  <si>
    <t>TAMBO DE MORA</t>
  </si>
  <si>
    <t>VALENCIA</t>
  </si>
  <si>
    <t>CIUDAD ETEN</t>
  </si>
  <si>
    <t>MASINTRANCA</t>
  </si>
  <si>
    <t>CENTRO DE SALUD MILITAR RIMAC</t>
  </si>
  <si>
    <t>SAN ANDRES</t>
  </si>
  <si>
    <t>PUESTO DE SALUD MACHAGUAY</t>
  </si>
  <si>
    <t>POLICLINICO VILLA MARÍA</t>
  </si>
  <si>
    <t>LAHUALAHUA</t>
  </si>
  <si>
    <t>CENTRO MATERNO INFANTIL DE SALUD - "VIRGEN DEL CARMEN"</t>
  </si>
  <si>
    <t>P.S PACCHA</t>
  </si>
  <si>
    <t>COLPAPAMPA</t>
  </si>
  <si>
    <t>PUESTO DE SALUD PAMPAS CHICO</t>
  </si>
  <si>
    <t>CENTRO DE SALUD CHOCLOCOCHA</t>
  </si>
  <si>
    <t>CHILINA</t>
  </si>
  <si>
    <t>TORIBIA CASTRO CHIRINOS</t>
  </si>
  <si>
    <t>PUESTO DE SALUD BOLAYNA</t>
  </si>
  <si>
    <t>MACACARA</t>
  </si>
  <si>
    <t>SANTIAGO PAMPA</t>
  </si>
  <si>
    <t>VISCATAN</t>
  </si>
  <si>
    <t>POSTA MEDICA CHALA</t>
  </si>
  <si>
    <t>SAN MIGUEL DE CURIS</t>
  </si>
  <si>
    <t>POLICLINICO JUAN JOSE RODRIGUEZ LAZO</t>
  </si>
  <si>
    <t>PONAYA</t>
  </si>
  <si>
    <t>SAN ISIDRO</t>
  </si>
  <si>
    <t>HOSPITAL I EDMUNDO ESCOMEL</t>
  </si>
  <si>
    <t>SOMATE CENTRO DE SERVICIOS</t>
  </si>
  <si>
    <t>POLTOCCSA</t>
  </si>
  <si>
    <t>P.S CANIZAL CHICO</t>
  </si>
  <si>
    <t>SAN MARTIN DE PALLCCA</t>
  </si>
  <si>
    <t>GRAMAZU</t>
  </si>
  <si>
    <t>CARAPO</t>
  </si>
  <si>
    <t>PUESTO DE SALUD DAVID GUERRERO DUARTE</t>
  </si>
  <si>
    <t>PUESTO DE SALUD QUENUAYOC</t>
  </si>
  <si>
    <t>JAIME ZUBIETA</t>
  </si>
  <si>
    <t>LA FLORIDA</t>
  </si>
  <si>
    <t>CERRO BLANCO</t>
  </si>
  <si>
    <t>HUALMAY</t>
  </si>
  <si>
    <t>NUEVO SANTIAGO</t>
  </si>
  <si>
    <t>CENTRO DE SALUD SANTA FE DE TOTORITA</t>
  </si>
  <si>
    <t>CHULLAY</t>
  </si>
  <si>
    <t>USHNOVAL</t>
  </si>
  <si>
    <t>CHONTA</t>
  </si>
  <si>
    <t>LOS AQUIJES</t>
  </si>
  <si>
    <t>PUESTO DE SALUD ULLPAN</t>
  </si>
  <si>
    <t>OLLANTAYTAMBO</t>
  </si>
  <si>
    <t>PUENTE DE LOS SERRANOS</t>
  </si>
  <si>
    <t>LINGAN GRANDE</t>
  </si>
  <si>
    <t>EL PARAISO</t>
  </si>
  <si>
    <t>CENTRO DE SALUD MILITAR DEL BATALLON DE POLICIA MILITAR Nº501</t>
  </si>
  <si>
    <t>CENTRO DE SALUD MENTAL COMUNITARIO "ALLY WARAQ"</t>
  </si>
  <si>
    <t>CALLEJON LOS ESPINOS</t>
  </si>
  <si>
    <t>SHUCUSH</t>
  </si>
  <si>
    <t>CACO MACAYA</t>
  </si>
  <si>
    <t>CAMINO INCA HUAYLLABAMBA</t>
  </si>
  <si>
    <t>PUESTO DE SALUD COLLON</t>
  </si>
  <si>
    <t>BUIQUIL</t>
  </si>
  <si>
    <t>CENTRO DE SALUD MARCARA</t>
  </si>
  <si>
    <t>JEREZ</t>
  </si>
  <si>
    <t>PAMPACHIRI</t>
  </si>
  <si>
    <t>PUESTO DE SALUD DE VILLA MANTARO</t>
  </si>
  <si>
    <t>AUGUSTO B. LEGUIA</t>
  </si>
  <si>
    <t>CAP III - PAUCARPATA</t>
  </si>
  <si>
    <t>PUESTO DE SALUD RAJAN</t>
  </si>
  <si>
    <t>CHANGAY</t>
  </si>
  <si>
    <t>HUASCAR</t>
  </si>
  <si>
    <t>BORJA</t>
  </si>
  <si>
    <t>PUESTO DE SALUD TARICA</t>
  </si>
  <si>
    <t>NUEVO ORIENTE DE SOCOTA</t>
  </si>
  <si>
    <t>CENTRO DE SALUD SAN ISIDRO</t>
  </si>
  <si>
    <t>LAMASPAMPA</t>
  </si>
  <si>
    <t>PUESTO DE SALUD  MARIANNE PREUSS DE STARK</t>
  </si>
  <si>
    <t>PUESTO DE SALUD SANTA  CRUZ</t>
  </si>
  <si>
    <t>SHIMA</t>
  </si>
  <si>
    <t>CENTRO DE SALUD MANUEL PRADO</t>
  </si>
  <si>
    <t>AYACACHI</t>
  </si>
  <si>
    <t>ESPINAR - ESSALUD</t>
  </si>
  <si>
    <t>CHACOCHE</t>
  </si>
  <si>
    <t>E.S.  LA PILCA</t>
  </si>
  <si>
    <t>LA CONGA DE CALLAYUC</t>
  </si>
  <si>
    <t>PABELLON CHICO</t>
  </si>
  <si>
    <t>CENTRO REF. ESP. ANTIRRABICO - ESPECIALIZADO EN ZOONOSIS</t>
  </si>
  <si>
    <t>TRES DE MAYO DE PAGSHAG</t>
  </si>
  <si>
    <t>PUESTO DE SALUD VILCABAMBA</t>
  </si>
  <si>
    <t>LLAGUAN</t>
  </si>
  <si>
    <t>PUESTO DE SALUD EL OLIVAR</t>
  </si>
  <si>
    <t>PACOPACUNI</t>
  </si>
  <si>
    <t>LA LAGUNA</t>
  </si>
  <si>
    <t>NUMBRAL</t>
  </si>
  <si>
    <t>ILLIMO</t>
  </si>
  <si>
    <t>PUERTO CHINCHIPE</t>
  </si>
  <si>
    <t>USMAY - CHACCO</t>
  </si>
  <si>
    <t>SAN ANTONIO DE FORTALEZA</t>
  </si>
  <si>
    <t>SEÑOR DE LOS MILAGROS - LA GRANJA</t>
  </si>
  <si>
    <t>CENTRO DE SALUD MENTAL COMUNITARIO SARITA COLONIA</t>
  </si>
  <si>
    <t>HUANCANO</t>
  </si>
  <si>
    <t>HUANDARO</t>
  </si>
  <si>
    <t>CCORCCA</t>
  </si>
  <si>
    <t>CENTRO DE SALUD MATERNO INFANTIL ANCON</t>
  </si>
  <si>
    <t>P.S  LAS MERCEDES KM. 42</t>
  </si>
  <si>
    <t>FLOR DE UN DIA</t>
  </si>
  <si>
    <t>SAN ANTONIO DE IRACA</t>
  </si>
  <si>
    <t>POTSOTENI</t>
  </si>
  <si>
    <t>PUEBLO PARDO</t>
  </si>
  <si>
    <t>SANTA ROSA DE OROMINA</t>
  </si>
  <si>
    <t>EL ALISO</t>
  </si>
  <si>
    <t>SAN JOAQUIN DE OMAGUAS</t>
  </si>
  <si>
    <t>IMPERIAL</t>
  </si>
  <si>
    <t>ZUNGAROYALI</t>
  </si>
  <si>
    <t>LA PALMA</t>
  </si>
  <si>
    <t>CHACCARO</t>
  </si>
  <si>
    <t>CUYO CHICO</t>
  </si>
  <si>
    <t>PICHARI</t>
  </si>
  <si>
    <t>SUGLLAQUIRO</t>
  </si>
  <si>
    <t>PUESTO DE SALUD 3 DE OCTUBRE</t>
  </si>
  <si>
    <t>P.S ALMIRANTE GRAU EX CHATO CHICO</t>
  </si>
  <si>
    <t>JUMBILLA</t>
  </si>
  <si>
    <t>SAURI</t>
  </si>
  <si>
    <t>SHIVANKORENI</t>
  </si>
  <si>
    <t>ALTO CHURUMAZU</t>
  </si>
  <si>
    <t>CENTRO MATERNO INFANTIL VILLA MARIA DEL TRIUNFO</t>
  </si>
  <si>
    <t>LA QUINTA</t>
  </si>
  <si>
    <t>CHANCAS DE ANDAHUAYLAS</t>
  </si>
  <si>
    <t>PUESTO DE SALUD HUALLCOR</t>
  </si>
  <si>
    <t>ANCHICHA</t>
  </si>
  <si>
    <t>MAVILA</t>
  </si>
  <si>
    <t>CAP III IQUITOS</t>
  </si>
  <si>
    <t>LUCMA</t>
  </si>
  <si>
    <t>EL ARENAL</t>
  </si>
  <si>
    <t>PUTAYA</t>
  </si>
  <si>
    <t>PUESTO DE SALUD ULLILLIN</t>
  </si>
  <si>
    <t>CHULIT</t>
  </si>
  <si>
    <t>PAMPANO</t>
  </si>
  <si>
    <t>PUESTO DE SALUD VICTOR  RAUL</t>
  </si>
  <si>
    <t>CCOCHAPATA</t>
  </si>
  <si>
    <t>CHIGUIRIP</t>
  </si>
  <si>
    <t>SAN JUAN DE OCUMAL</t>
  </si>
  <si>
    <t>EL LUCUMO</t>
  </si>
  <si>
    <t>AEROPUERTO</t>
  </si>
  <si>
    <t>PORTACHUELO DE YANTA</t>
  </si>
  <si>
    <t>MISQUIYACU BAJO</t>
  </si>
  <si>
    <t>PUESTO DE SALUD CASCAJAL</t>
  </si>
  <si>
    <t>INTIYACU</t>
  </si>
  <si>
    <t>CCERAOCRO</t>
  </si>
  <si>
    <t>SAN JUAN DE LIMON</t>
  </si>
  <si>
    <t>POSTA MEDICA LA CRUZ</t>
  </si>
  <si>
    <t>JAGUEY</t>
  </si>
  <si>
    <t>BELLAVISTA CALLARU</t>
  </si>
  <si>
    <t>LA PEDRERA</t>
  </si>
  <si>
    <t>NUEVO SAN MIGUEL</t>
  </si>
  <si>
    <t>MAMARA</t>
  </si>
  <si>
    <t>SAN ANTONIO ALTO - CENTRO</t>
  </si>
  <si>
    <t>CHACAPALPA</t>
  </si>
  <si>
    <t>CASCA</t>
  </si>
  <si>
    <t>COTO</t>
  </si>
  <si>
    <t>ANTIOQUIA</t>
  </si>
  <si>
    <t>HUACAN</t>
  </si>
  <si>
    <t>P.S CUYRUHUASI</t>
  </si>
  <si>
    <t>CHICCHE</t>
  </si>
  <si>
    <t>CENTRO SAURENI</t>
  </si>
  <si>
    <t>PALMAPAMPA</t>
  </si>
  <si>
    <t>PURMACANA</t>
  </si>
  <si>
    <t>C.S.PUEBLO NUEVO</t>
  </si>
  <si>
    <t>PUESTO DE SALUD SOLIDARIDAD</t>
  </si>
  <si>
    <t>QUEBRADA SECA</t>
  </si>
  <si>
    <t>PUESTO DE SALUD PUMACHANCA</t>
  </si>
  <si>
    <t>VICCO</t>
  </si>
  <si>
    <t>HUAGUIL</t>
  </si>
  <si>
    <t>CARAMPOMA</t>
  </si>
  <si>
    <t>M.I. CACHICADAN</t>
  </si>
  <si>
    <t>CANTA</t>
  </si>
  <si>
    <t>TEMPESTAD</t>
  </si>
  <si>
    <t>5 DE NOVIEMBRE</t>
  </si>
  <si>
    <t>P. S. PUERTO NUEVO</t>
  </si>
  <si>
    <t>SANTA CLARA DEL OJEAL</t>
  </si>
  <si>
    <t>OLOF PALME</t>
  </si>
  <si>
    <t>7 DE OCTUBRE</t>
  </si>
  <si>
    <t>PUESTO DE SALUD TORORUMI</t>
  </si>
  <si>
    <t>AMARGURA</t>
  </si>
  <si>
    <t>MARCONA</t>
  </si>
  <si>
    <t>MANTACRA</t>
  </si>
  <si>
    <t>PUESTO DE SALUD RURUNMARCA</t>
  </si>
  <si>
    <t>6 DE OCTUBRE</t>
  </si>
  <si>
    <t>EL INGENIO</t>
  </si>
  <si>
    <t>EL AGUSTINO</t>
  </si>
  <si>
    <t>QUINCHES</t>
  </si>
  <si>
    <t>HUAMPARA</t>
  </si>
  <si>
    <t>POSOPE ALTO</t>
  </si>
  <si>
    <t>ESTABLECIMIENTO PENITENCIARIO ANDAHUAYLAS</t>
  </si>
  <si>
    <t>NUEVO  PROGRESO</t>
  </si>
  <si>
    <t>SAN JOSE DE TASHGA</t>
  </si>
  <si>
    <t>ANTACOLPA</t>
  </si>
  <si>
    <t>PUESTO DE SALUD MANCHIRI</t>
  </si>
  <si>
    <t>PACUCHA</t>
  </si>
  <si>
    <t>SAN MARTIN DE ALAO</t>
  </si>
  <si>
    <t>HOSPITAL MILITAR I DIVISION DEL EJERCITO PIURA</t>
  </si>
  <si>
    <t>PUESTO DE SALUD DE CCARHUACC</t>
  </si>
  <si>
    <t>SHIMPIYACU</t>
  </si>
  <si>
    <t>SACRAMENTO</t>
  </si>
  <si>
    <t>SANTA ROSA DE SHAPAJA</t>
  </si>
  <si>
    <t>VISTOSO GRANDE</t>
  </si>
  <si>
    <t>ORCOTUNA</t>
  </si>
  <si>
    <t>SAN ANTONIO RIO MAYO</t>
  </si>
  <si>
    <t>BATANYACU</t>
  </si>
  <si>
    <t>CANCHAYLLO</t>
  </si>
  <si>
    <t>CHAZUTA</t>
  </si>
  <si>
    <t>PAMPA BLANCA</t>
  </si>
  <si>
    <t>CENTRO DE SALUD PNP PISCO</t>
  </si>
  <si>
    <t>PAUJILZAPA</t>
  </si>
  <si>
    <t>ENFERMERIA DEL BATALLON DE INFANTERIA DE MARINA DE SELVA N°1</t>
  </si>
  <si>
    <t>NUEVO TABALOSOS</t>
  </si>
  <si>
    <t>VICORA CONGAS</t>
  </si>
  <si>
    <t>SAN COSME</t>
  </si>
  <si>
    <t>SAN JUAN DE CODO</t>
  </si>
  <si>
    <t>5 Y 6  LA YARADA</t>
  </si>
  <si>
    <t>PATIBAMBA</t>
  </si>
  <si>
    <t>PUESTO DE SALUD ARHUAY</t>
  </si>
  <si>
    <t>PUESTO DE SALUD CHINGALPO</t>
  </si>
  <si>
    <t>CALCA</t>
  </si>
  <si>
    <t>WANCHAQ</t>
  </si>
  <si>
    <t>UCTUBAMBA</t>
  </si>
  <si>
    <t>PUCACOCHA</t>
  </si>
  <si>
    <t>SAN JERONIMO</t>
  </si>
  <si>
    <t>PUESTO DE SALUD FORTALEZA</t>
  </si>
  <si>
    <t>SAN JUAN DE VISCAS</t>
  </si>
  <si>
    <t>SANTIAGO DE LLACON</t>
  </si>
  <si>
    <t>PUESTO DE SALUD ALPABAMBA</t>
  </si>
  <si>
    <t>PUESTO DE SALUD PASACANCHA</t>
  </si>
  <si>
    <t>MARCABALITO</t>
  </si>
  <si>
    <t>CHONTABAMBA</t>
  </si>
  <si>
    <t>YARUSYACAN</t>
  </si>
  <si>
    <t>PUESTO DE SALUD HUASTA</t>
  </si>
  <si>
    <t>CENTRO DE SALUD CABANA</t>
  </si>
  <si>
    <t>PUESTO DE SALUD HUAYPAN</t>
  </si>
  <si>
    <t>CENTRO DE SALUD MANCOS</t>
  </si>
  <si>
    <t>CENTRO DE SALUD PROGRESO</t>
  </si>
  <si>
    <t>INCAHUASI</t>
  </si>
  <si>
    <t>PUESTO DE SALUD QUINUABAMBA</t>
  </si>
  <si>
    <t>PUESTO DE SALUD PAMPACOCHA</t>
  </si>
  <si>
    <t>CHARAT</t>
  </si>
  <si>
    <t>POTRERO</t>
  </si>
  <si>
    <t>SAN GERONIMO</t>
  </si>
  <si>
    <t>HUAYOPATA</t>
  </si>
  <si>
    <t>HUARIN</t>
  </si>
  <si>
    <t>PUESTO DE SALUD COLCAS</t>
  </si>
  <si>
    <t>POLICLINICO CHINCHA</t>
  </si>
  <si>
    <t>PUESTO DE SALUD NUEVA ASPUZANA</t>
  </si>
  <si>
    <t>E.S. TERELA</t>
  </si>
  <si>
    <t>PICHARI BAJA</t>
  </si>
  <si>
    <t>HUAYOBAMBA</t>
  </si>
  <si>
    <t>LLUIN</t>
  </si>
  <si>
    <t>OCCOTUAN</t>
  </si>
  <si>
    <t>HUAYLILLAS</t>
  </si>
  <si>
    <t>PARQUIN</t>
  </si>
  <si>
    <t>SISOL Salud ATE</t>
  </si>
  <si>
    <t>SANIDAD FAP TARAPOTO</t>
  </si>
  <si>
    <t>LANCHEBAMBA</t>
  </si>
  <si>
    <t>ORELLANA</t>
  </si>
  <si>
    <t>VILCAHUAURA</t>
  </si>
  <si>
    <t>EL VALOR</t>
  </si>
  <si>
    <t>SAN LUIS DE LA LUCMA</t>
  </si>
  <si>
    <t>EL ROLLO</t>
  </si>
  <si>
    <t>SANTA ROSA DEL COLLAO</t>
  </si>
  <si>
    <t>CHAPO BOYERO</t>
  </si>
  <si>
    <t>BAJO IHUAMACA</t>
  </si>
  <si>
    <t>SAN FCO CENTRO KUVIRIANI</t>
  </si>
  <si>
    <t>VIRGEN DEL ROSARIO</t>
  </si>
  <si>
    <t>HUILLARAN</t>
  </si>
  <si>
    <t>CONCHAMARCA</t>
  </si>
  <si>
    <t>HUNGURAHUI PAMPA</t>
  </si>
  <si>
    <t>MATERNO INFANTIL ANGASMARCA</t>
  </si>
  <si>
    <t>BATALLÓN DE SELVA "TARAPACA  " N° 17- PIJUAYAL</t>
  </si>
  <si>
    <t>PUEBLO NUEVO DEL CACO</t>
  </si>
  <si>
    <t>SANTA ROSA KM. 50 CFB</t>
  </si>
  <si>
    <t>IMPANEKIARI</t>
  </si>
  <si>
    <t>EL PUEBLITO</t>
  </si>
  <si>
    <t>SACRA FAMILIA</t>
  </si>
  <si>
    <t>SANTA ROSA DE SHESHEA</t>
  </si>
  <si>
    <t>E.S.  LOMA LARGA</t>
  </si>
  <si>
    <t>OLLEROS</t>
  </si>
  <si>
    <t>VIRGEN DEL ROSARIO DE HUAYLASJIRCA</t>
  </si>
  <si>
    <t>PUNCHAO</t>
  </si>
  <si>
    <t>LIBERTAD</t>
  </si>
  <si>
    <t>MARCCECCA</t>
  </si>
  <si>
    <t>SANTA ROSA (OLMOS)</t>
  </si>
  <si>
    <t>SISTEMA METROPOLITANO DE LA SOLIDARIDAD / SURQUILLO</t>
  </si>
  <si>
    <t>PATAYPAMPA</t>
  </si>
  <si>
    <t>BELLAS FLORES</t>
  </si>
  <si>
    <t>PAMPA  LARGA-GUITARRAS</t>
  </si>
  <si>
    <t>PALAMBE</t>
  </si>
  <si>
    <t>ROSARIO DE CHINGAMA</t>
  </si>
  <si>
    <t>CENTRO DE SALUD YUGOSLAVIA</t>
  </si>
  <si>
    <t>POLICLINICO PNP "ALMIRANTE MIGUEL GRAU"</t>
  </si>
  <si>
    <t>CHACAYAN</t>
  </si>
  <si>
    <t>P.S PAPELILLO</t>
  </si>
  <si>
    <t>TAMBOA</t>
  </si>
  <si>
    <t>BARRANQUITA RIO SISA</t>
  </si>
  <si>
    <t>ESTABLECIMIENTO DE SALUD YAMANGO.</t>
  </si>
  <si>
    <t>PUESTO DE SALUD HUAYAN</t>
  </si>
  <si>
    <t>CERRO PRIETO</t>
  </si>
  <si>
    <t>SACHA PAPA</t>
  </si>
  <si>
    <t>SANTA ROSA DE CAMONASHARI</t>
  </si>
  <si>
    <t>CRUCE SHUMBA</t>
  </si>
  <si>
    <t>CHUÑOHUACHO</t>
  </si>
  <si>
    <t>JEMPEST-CHICAIS</t>
  </si>
  <si>
    <t>TENASHNUM</t>
  </si>
  <si>
    <t>YAULI- LA OROYA</t>
  </si>
  <si>
    <t>ANCO</t>
  </si>
  <si>
    <t>CENTRO DE SALUD ANDAGUA</t>
  </si>
  <si>
    <t>7 DE JUNIO</t>
  </si>
  <si>
    <t>CAP III METROPOLITANO DEL CALLAO</t>
  </si>
  <si>
    <t>Centro de Atención y Aislamiento COVID-19 "Villa Panamericana"</t>
  </si>
  <si>
    <t>HUABAL</t>
  </si>
  <si>
    <t>CONTIGO PERU</t>
  </si>
  <si>
    <t>POSTA MEDICA ZARUMILLA</t>
  </si>
  <si>
    <t>METROPOLITANO PUNO</t>
  </si>
  <si>
    <t>LOS DELFINES</t>
  </si>
  <si>
    <t>SHAMATAK GRANDE</t>
  </si>
  <si>
    <t>PUESTO DE SALUD TORO</t>
  </si>
  <si>
    <t>CAMINO DE REYES</t>
  </si>
  <si>
    <t>SAN JOSE DE PUCATE</t>
  </si>
  <si>
    <t>JALLIHUAYA</t>
  </si>
  <si>
    <t>SANTO DOMINGO DE CAPILLAS SUR</t>
  </si>
  <si>
    <t>ICHUCAHUA</t>
  </si>
  <si>
    <t>TAYPE</t>
  </si>
  <si>
    <t>DOS PALMAS</t>
  </si>
  <si>
    <t>MASMA CHICCHE</t>
  </si>
  <si>
    <t>LA QUEBRADA</t>
  </si>
  <si>
    <t>CABANILLA</t>
  </si>
  <si>
    <t>PUESTO DE SALUD CAJAMARQUILLA</t>
  </si>
  <si>
    <t>HUANCAYOCC</t>
  </si>
  <si>
    <t>HUEPETUHE</t>
  </si>
  <si>
    <t>MOZOBAMBA</t>
  </si>
  <si>
    <t>CHINGANAZA</t>
  </si>
  <si>
    <t>POSTA DE SALUD JEQUETEPEQUE</t>
  </si>
  <si>
    <t>PUESTO DE SALUD MEJIA</t>
  </si>
  <si>
    <t>PINAYA</t>
  </si>
  <si>
    <t>E.S I-1 SIMIRIS</t>
  </si>
  <si>
    <t>POLICLÍNICO PNP SAN BORJA</t>
  </si>
  <si>
    <t>CHAMBAMONTERA</t>
  </si>
  <si>
    <t>OCALLI</t>
  </si>
  <si>
    <t>NAPURUKA</t>
  </si>
  <si>
    <t>INPE SICUANI</t>
  </si>
  <si>
    <t>JAMBUR</t>
  </si>
  <si>
    <t>E.S. JACANACAS</t>
  </si>
  <si>
    <t>P.S BATANES</t>
  </si>
  <si>
    <t>VIRACOCHAN</t>
  </si>
  <si>
    <t>CENTRO DE SALUD MENTAL COMUNITARIO ANGARAES</t>
  </si>
  <si>
    <t>CABAÑA</t>
  </si>
  <si>
    <t>ACORA</t>
  </si>
  <si>
    <t>OVIRI</t>
  </si>
  <si>
    <t>PORVENIR</t>
  </si>
  <si>
    <t>TECHO OBRERO</t>
  </si>
  <si>
    <t>ÑUÑUNHUAYCCO</t>
  </si>
  <si>
    <t>SAN LUIS ALTA</t>
  </si>
  <si>
    <t>POSTA NAVAL DE VENTANILLA</t>
  </si>
  <si>
    <t>SURIMANA</t>
  </si>
  <si>
    <t>LIMABAMBA</t>
  </si>
  <si>
    <t>BTC LA OROYA  N°34 VILLA VIRGEN</t>
  </si>
  <si>
    <t>ATIHUARA</t>
  </si>
  <si>
    <t>POSTA MEDICA DE CHURCAMPA</t>
  </si>
  <si>
    <t>CENTRO DE ATENCION PRIMARIA II POMABAMBA</t>
  </si>
  <si>
    <t>CHUCARIPO</t>
  </si>
  <si>
    <t>HUAYTARA</t>
  </si>
  <si>
    <t>MIRAMAR</t>
  </si>
  <si>
    <t>HUAYCHO</t>
  </si>
  <si>
    <t>ALIANZA ANDINO</t>
  </si>
  <si>
    <t>ANCOAMAYA</t>
  </si>
  <si>
    <t>LA LLICA</t>
  </si>
  <si>
    <t>CHIPILLICO</t>
  </si>
  <si>
    <t>SAN ANTONIO DE COCHAS</t>
  </si>
  <si>
    <t>LORENCILLO I</t>
  </si>
  <si>
    <t>PALLCA</t>
  </si>
  <si>
    <t>VUELTA GRANDE</t>
  </si>
  <si>
    <t>TANON CAMPO ALEGRE</t>
  </si>
  <si>
    <t>COHASIA</t>
  </si>
  <si>
    <t>SIRAYA</t>
  </si>
  <si>
    <t>SHEBONYA</t>
  </si>
  <si>
    <t>JACHAJAA</t>
  </si>
  <si>
    <t>CANGALLI</t>
  </si>
  <si>
    <t>PALPACACHI</t>
  </si>
  <si>
    <t>PICHIHUA</t>
  </si>
  <si>
    <t>PURUAY ALTO</t>
  </si>
  <si>
    <t>HUANCASAYANI</t>
  </si>
  <si>
    <t>CCOLLAURO</t>
  </si>
  <si>
    <t>NARANJAL</t>
  </si>
  <si>
    <t>LUPUNA</t>
  </si>
  <si>
    <t>YANAPATA</t>
  </si>
  <si>
    <t>NOGAL</t>
  </si>
  <si>
    <t>LA QUINUA</t>
  </si>
  <si>
    <t>LLAC-CHUA</t>
  </si>
  <si>
    <t>CHURO LOPEZ</t>
  </si>
  <si>
    <t>HUANCCASCCA</t>
  </si>
  <si>
    <t>SANTA MARIA DE NIEVA</t>
  </si>
  <si>
    <t>VILLA MEJORADA</t>
  </si>
  <si>
    <t>CORCULLA</t>
  </si>
  <si>
    <t>CENTRO MEDICO CASAPALCA</t>
  </si>
  <si>
    <t>KARHUAKAHUA</t>
  </si>
  <si>
    <t>BAÑOS CHANCAY</t>
  </si>
  <si>
    <t>SALLA SALLA</t>
  </si>
  <si>
    <t>SOROCHUCO</t>
  </si>
  <si>
    <t>PUESTO DE SALUD MANYACC</t>
  </si>
  <si>
    <t>LAGUNA</t>
  </si>
  <si>
    <t>CUSIPATA</t>
  </si>
  <si>
    <t>PUCACOLPA</t>
  </si>
  <si>
    <t>C.S. I-3 ULLPAYACU</t>
  </si>
  <si>
    <t>CUSILGUAN</t>
  </si>
  <si>
    <t>SAN JAVIER DE ALPABAMBA</t>
  </si>
  <si>
    <t>HUAYCAN DE CIENEGUILLA</t>
  </si>
  <si>
    <t>LA EUGENIA</t>
  </si>
  <si>
    <t>PUESTO DE SALUD YAUCA</t>
  </si>
  <si>
    <t>OTUZCO</t>
  </si>
  <si>
    <t>OMACHA</t>
  </si>
  <si>
    <t>TIMON</t>
  </si>
  <si>
    <t>SANTO TORIBIO DE LA PUNTA</t>
  </si>
  <si>
    <t>CHANSHAPAMPA</t>
  </si>
  <si>
    <t>PUESTO DE SALUD DE HUASQUILLAY</t>
  </si>
  <si>
    <t>SAN JORGE</t>
  </si>
  <si>
    <t>CABALLITO</t>
  </si>
  <si>
    <t>PUESTO DE SALUD JAQUI</t>
  </si>
  <si>
    <t>CCAPI</t>
  </si>
  <si>
    <t>CANDEN</t>
  </si>
  <si>
    <t>CHALLUARACRA</t>
  </si>
  <si>
    <t>CENTRO DE SALUD SAN MARTIN DE PORRES CONFRATERNIDAD</t>
  </si>
  <si>
    <t>PUESTO DE SALUD I.1 JOSE OLAYA DE INAHUAYA</t>
  </si>
  <si>
    <t>URUCANCHA</t>
  </si>
  <si>
    <t>URANMARCA</t>
  </si>
  <si>
    <t>EL LIRIO</t>
  </si>
  <si>
    <t>POSTA MEDICA CHIVAY</t>
  </si>
  <si>
    <t>EL CORRAL</t>
  </si>
  <si>
    <t>MOTOY</t>
  </si>
  <si>
    <t>GOLLON</t>
  </si>
  <si>
    <t>CHUAD</t>
  </si>
  <si>
    <t>LLAPA</t>
  </si>
  <si>
    <t>CENTRO DE SALUD I-3 PAMPA HERMOZA DE PAMPA HERMOZA</t>
  </si>
  <si>
    <t>EL NARANJO (QUEROCOTO)</t>
  </si>
  <si>
    <t>AHUAYRO</t>
  </si>
  <si>
    <t>UCHUQUINUA</t>
  </si>
  <si>
    <t>LA SACILIA</t>
  </si>
  <si>
    <t>MUYOC CHICO</t>
  </si>
  <si>
    <t>P.S. I-1 ANTIOQUIA DE BALSAPUERTO</t>
  </si>
  <si>
    <t>C.S. I-3 SHUCUSHYACU</t>
  </si>
  <si>
    <t>P.S. I-1 JORGE CHAVEZ</t>
  </si>
  <si>
    <t>CHURCAMPA</t>
  </si>
  <si>
    <t>TOTORABAMBA</t>
  </si>
  <si>
    <t>EL LIBANO</t>
  </si>
  <si>
    <t>P.S. I-1 GLORIA</t>
  </si>
  <si>
    <t>MOCHADIN</t>
  </si>
  <si>
    <t>KUSU NUMPATKAIM</t>
  </si>
  <si>
    <t>CIRO ALEGRIA</t>
  </si>
  <si>
    <t>PATIVILCA</t>
  </si>
  <si>
    <t>ATE</t>
  </si>
  <si>
    <t>PANDACHI</t>
  </si>
  <si>
    <t>Enfermeria Compañia Sanidad y Veterinaria N° 113</t>
  </si>
  <si>
    <t>P.S LOMA NEGRA</t>
  </si>
  <si>
    <t>PUESTO DE SALUD  PAMPAY</t>
  </si>
  <si>
    <t>CRUZCONGA</t>
  </si>
  <si>
    <t>CANGA</t>
  </si>
  <si>
    <t>POCOBAMBA</t>
  </si>
  <si>
    <t>CENTRO MEDICO CARHUAZ</t>
  </si>
  <si>
    <t>LA PEÑA - LA HORCA</t>
  </si>
  <si>
    <t>CAPILLAS NORTE</t>
  </si>
  <si>
    <t>SANTA ROSA DE MANTA</t>
  </si>
  <si>
    <t>ALTO HUAMPANI</t>
  </si>
  <si>
    <t>CCOÑANI</t>
  </si>
  <si>
    <t>PUESTO DE SALUD POCCYACC</t>
  </si>
  <si>
    <t>E.S.  PALTASHACO</t>
  </si>
  <si>
    <t>PICHIU</t>
  </si>
  <si>
    <t>PUESTO DE SALUD OCORO</t>
  </si>
  <si>
    <t>PUESTO DE SALUD SAN MIGUEL DE HUALLHUA</t>
  </si>
  <si>
    <t>PUESTO DE SALUD LOS VIÑEDOS DE SURCO</t>
  </si>
  <si>
    <t>ANDURCO</t>
  </si>
  <si>
    <t>LOS SAUCES</t>
  </si>
  <si>
    <t>CHURRUBAMBA</t>
  </si>
  <si>
    <t>CENTRO DE SALUD TALARA II</t>
  </si>
  <si>
    <t>UNION PROGRESO PATAHUASI</t>
  </si>
  <si>
    <t>SANIDAD SUBMARINOS</t>
  </si>
  <si>
    <t>CONSTANCIA</t>
  </si>
  <si>
    <t>CENTRO DE SALUD MENTAL COMUNITARIO SANTA ROSA DE HUAYCAN</t>
  </si>
  <si>
    <t>ANASQUIZQUE</t>
  </si>
  <si>
    <t>SAN JUAN DE OCCOLLO</t>
  </si>
  <si>
    <t>P.S  I-2  LA BOCANA</t>
  </si>
  <si>
    <t>PURHUARACRA</t>
  </si>
  <si>
    <t>P.S. LA UNION DE ZAPOTE DE YURIMAGUAS</t>
  </si>
  <si>
    <t>CENTRO DE SALUD SAN MARTIN DE SOCABAYA</t>
  </si>
  <si>
    <t>SANTA RITA DE CASTILLA</t>
  </si>
  <si>
    <t>VIRGENES DEL SOL</t>
  </si>
  <si>
    <t>PAUCARTAMBO</t>
  </si>
  <si>
    <t>C.S. I-3 CARRETERA KM 1.5</t>
  </si>
  <si>
    <t>BOCAPAN.</t>
  </si>
  <si>
    <t>I-3 PUCACURO DE TROMPETERO</t>
  </si>
  <si>
    <t>ENFERMERIA GAC Nº 4</t>
  </si>
  <si>
    <t>Centro de Salud Mental Comunitario "RENACER" - OTUZCO</t>
  </si>
  <si>
    <t>CENTRO DE SALUD CONDEVILLA</t>
  </si>
  <si>
    <t>EL PUENTE</t>
  </si>
  <si>
    <t>YAROCA</t>
  </si>
  <si>
    <t>CENTRO DE SALUD MENTAL COMUNITARIO CARABAYLLO</t>
  </si>
  <si>
    <t>LAGUNAS</t>
  </si>
  <si>
    <t>HUAYCUÑUTA - URCURUTA</t>
  </si>
  <si>
    <t>LOS MANANTIALES</t>
  </si>
  <si>
    <t>CENTRO DE SALUD MENTAL COMUNITARIO HAMPICAMAYOC</t>
  </si>
  <si>
    <t>ALTO PAURELI</t>
  </si>
  <si>
    <t>SAN ANTONIO DE IQUITOS</t>
  </si>
  <si>
    <t>POYENI</t>
  </si>
  <si>
    <t>IPRESS I-2 MASUSA</t>
  </si>
  <si>
    <t>P.S. I-2 TUCUNARE</t>
  </si>
  <si>
    <t>SANTA ROSA DE CRISNEJAS</t>
  </si>
  <si>
    <t>PUESTO DE SALUD PACCHO MOLINOS</t>
  </si>
  <si>
    <t>PITOCUNA</t>
  </si>
  <si>
    <t>NUEVO SAN MARTIN</t>
  </si>
  <si>
    <t>CAP HUYRO - ESSALUD</t>
  </si>
  <si>
    <t>NUEVA ESPERANZA DE URARINAS</t>
  </si>
  <si>
    <t>SANTA MARIA DE MARUPA</t>
  </si>
  <si>
    <t>SITACOCHA</t>
  </si>
  <si>
    <t>TRIGOPAMPA</t>
  </si>
  <si>
    <t>P.S. I-1 NUEVA JERUSALEN</t>
  </si>
  <si>
    <t>SANTA FE</t>
  </si>
  <si>
    <t>P.S.LA VEGA</t>
  </si>
  <si>
    <t>VILCASHUAMAN</t>
  </si>
  <si>
    <t>PUERTO NUEVO</t>
  </si>
  <si>
    <t>PUESTO DE SALUD SAN MARTIN DE PUNCA</t>
  </si>
  <si>
    <t>CLAS  DE SAN JUAN YARINACOCHA .</t>
  </si>
  <si>
    <t>SINCHI ROCA</t>
  </si>
  <si>
    <t>SAN JUAN DE TAHUAPOA</t>
  </si>
  <si>
    <t>ESPERANZA DE PANAILLO</t>
  </si>
  <si>
    <t>ALTO SAN JUAN DE TULUMAYO</t>
  </si>
  <si>
    <t>VILLA DEL CAMPO</t>
  </si>
  <si>
    <t>PUESTO DE SALUD TRES LAGUNAS</t>
  </si>
  <si>
    <t>NUEVA LUZ DE FATIMA</t>
  </si>
  <si>
    <t>ANGASMARCA</t>
  </si>
  <si>
    <t>PUESTO DE SALUD CHINCHIL</t>
  </si>
  <si>
    <t>HUANCAQUITO ALTO</t>
  </si>
  <si>
    <t>VALLE CALLACATE</t>
  </si>
  <si>
    <t>LOS MOLINOS</t>
  </si>
  <si>
    <t>DENTAL DOUS</t>
  </si>
  <si>
    <t>E.S.  MOSSA</t>
  </si>
  <si>
    <t>AUCALLAMA</t>
  </si>
  <si>
    <t>PUESTO DE SALUD CONDORMARCA</t>
  </si>
  <si>
    <t>SAN CARLOS EL ALTO</t>
  </si>
  <si>
    <t>LLUYLLUCUCHA</t>
  </si>
  <si>
    <t>HUARICANGA</t>
  </si>
  <si>
    <t>CHACAN</t>
  </si>
  <si>
    <t>CENTRO MATERNO INFANTIL DR. ENRIQUE MARTIN ALTUNA</t>
  </si>
  <si>
    <t>COMUGAN</t>
  </si>
  <si>
    <t>PUESTO DE SALUD MAGDALENA NUEVA</t>
  </si>
  <si>
    <t>CENTRO DE SALUD JANGAS</t>
  </si>
  <si>
    <t>COMBAPATA CANCHIS</t>
  </si>
  <si>
    <t>COLETAS-CHACHACOMAL</t>
  </si>
  <si>
    <t>TUPAC AMARU DE IQUITOS</t>
  </si>
  <si>
    <t>CENTRO MATERNO INFANTIL TAHUANTINSUYO BAJO</t>
  </si>
  <si>
    <t>SANIDAD MARITIMA</t>
  </si>
  <si>
    <t>CAP III MELITON SALAS TEJADA</t>
  </si>
  <si>
    <t>CENTRO DE SALUD MENTAL COMUNITARIO DE BARRANCA</t>
  </si>
  <si>
    <t>SAN JOSE DE LARIA</t>
  </si>
  <si>
    <t>PUESTO DE SALUD PAMPACHACRA</t>
  </si>
  <si>
    <t>BUENAVISTA</t>
  </si>
  <si>
    <t>DIAMANTE BAJO</t>
  </si>
  <si>
    <t>VISTA ALEGRE DEL VALLE DE SANTA CRUZ</t>
  </si>
  <si>
    <t>SIETE CUARTONES</t>
  </si>
  <si>
    <t>ALLPACHACA</t>
  </si>
  <si>
    <t>TAMBOGRANDE</t>
  </si>
  <si>
    <t>ARAMACHAY</t>
  </si>
  <si>
    <t>ANDRES AVELINO CACERES</t>
  </si>
  <si>
    <t>LLOQUE YUPANQUI</t>
  </si>
  <si>
    <t>SHINTUYA</t>
  </si>
  <si>
    <t>POLICLÍNICO DE COMPLEJIDAD CRECIENTE "VICTOR PANTA RODRIGUEZ"</t>
  </si>
  <si>
    <t>CENTRO DE SALUD SAN JACINTO</t>
  </si>
  <si>
    <t>CENTRO MEDICO COISHCO</t>
  </si>
  <si>
    <t>PUESTO DE SALUD CONOPA</t>
  </si>
  <si>
    <t>CLAS PICSI</t>
  </si>
  <si>
    <t>HUIRIQUINGUE</t>
  </si>
  <si>
    <t>CABUYAL</t>
  </si>
  <si>
    <t>PUESTO DE SALUD PAMPA DE CAMARONES</t>
  </si>
  <si>
    <t>VIÑA SAN FRANCISCO</t>
  </si>
  <si>
    <t>POCOLLAY</t>
  </si>
  <si>
    <t>P.S I-2 SOPLIN VARGAS</t>
  </si>
  <si>
    <t>PUESTO DE SALUD TABACONAS</t>
  </si>
  <si>
    <t>ZURITE</t>
  </si>
  <si>
    <t>GRANJA PORCON</t>
  </si>
  <si>
    <t>VISTA ALEGRE  DE ZONANGA</t>
  </si>
  <si>
    <t>PUESTO DE SALUD HUACHO</t>
  </si>
  <si>
    <t>EL SAUCE</t>
  </si>
  <si>
    <t>MASISEA</t>
  </si>
  <si>
    <t>SANTA SOFIA</t>
  </si>
  <si>
    <t>MARCATUNA</t>
  </si>
  <si>
    <t>CASALLA</t>
  </si>
  <si>
    <t>CENTRO DE SALUD MANGOMARCA</t>
  </si>
  <si>
    <t>CHONTAPAMPA</t>
  </si>
  <si>
    <t>LA RITA</t>
  </si>
  <si>
    <t>POLICLINICO MUNICIPAL DE SAN ISIDRO</t>
  </si>
  <si>
    <t>PUESTO DE SALUD SAN JUAN DE LA LIBERTAD</t>
  </si>
  <si>
    <t>QUIDEN</t>
  </si>
  <si>
    <t>INCHATINGARI</t>
  </si>
  <si>
    <t>PUCALLPA</t>
  </si>
  <si>
    <t>TINCOPALCA</t>
  </si>
  <si>
    <t>P.S. DEFENSORES DE LA PATRIA</t>
  </si>
  <si>
    <t>CHURUBAMBA</t>
  </si>
  <si>
    <t>TRITA</t>
  </si>
  <si>
    <t>PUESTO DE SALUD VISTA ALEGRE</t>
  </si>
  <si>
    <t>PUESTO DE SALUD SOCCHABAMBA</t>
  </si>
  <si>
    <t>SAN LORENZO</t>
  </si>
  <si>
    <t>PUTINZA</t>
  </si>
  <si>
    <t>SAN FRANCISCOS DE COCHABAMBA</t>
  </si>
  <si>
    <t>HUACAMAYO</t>
  </si>
  <si>
    <t>OCHONGA</t>
  </si>
  <si>
    <t>PALMAS DE HUICHUD</t>
  </si>
  <si>
    <t>CALLANAYACU</t>
  </si>
  <si>
    <t>PROVIDENCIA</t>
  </si>
  <si>
    <t>ENFERMERIA</t>
  </si>
  <si>
    <t>EL BOSQUE</t>
  </si>
  <si>
    <t>ALTO AMAZONAS</t>
  </si>
  <si>
    <t>SANIDAD FAP PISCO</t>
  </si>
  <si>
    <t>PUESTO DE SALUD CHANCAY</t>
  </si>
  <si>
    <t>SAN NICOLAS</t>
  </si>
  <si>
    <t>COLPAS</t>
  </si>
  <si>
    <t>SALPO</t>
  </si>
  <si>
    <t>NUEVO PEVAS</t>
  </si>
  <si>
    <t>SANTA TERESA</t>
  </si>
  <si>
    <t>EL PALTO</t>
  </si>
  <si>
    <t>ARGAMA</t>
  </si>
  <si>
    <t>CASACOTO - SAN ANTONIO</t>
  </si>
  <si>
    <t>PUESTO DE SALUD COLLAHUASI</t>
  </si>
  <si>
    <t>RACCAYA</t>
  </si>
  <si>
    <t>PASAJE TINGUIÑA VALLE</t>
  </si>
  <si>
    <t>CURVA DE SUN</t>
  </si>
  <si>
    <t>CCOTA</t>
  </si>
  <si>
    <t>VILLA  DEL SOL</t>
  </si>
  <si>
    <t>FELIPE SANTIAGO SALAVERRY</t>
  </si>
  <si>
    <t>ESPERANZA TAHUAYO</t>
  </si>
  <si>
    <t>CENTRO DE ATENCION PRIMARIA II LURIN</t>
  </si>
  <si>
    <t>COMPIN</t>
  </si>
  <si>
    <t>CENTRO MEDICO SIHUAS</t>
  </si>
  <si>
    <t>NAVA</t>
  </si>
  <si>
    <t>EL ROMERO</t>
  </si>
  <si>
    <t>MINASCUCHO</t>
  </si>
  <si>
    <t>YARINA</t>
  </si>
  <si>
    <t>QUILLABAMBA - ESSALUD</t>
  </si>
  <si>
    <t>MALCAS</t>
  </si>
  <si>
    <t>SAN PEDRO DE HUANCAYRE</t>
  </si>
  <si>
    <t>PUERTO ANAPATI</t>
  </si>
  <si>
    <t>HUAYCHAUMARCA</t>
  </si>
  <si>
    <t>ANGUIA</t>
  </si>
  <si>
    <t>EL AHORCADO</t>
  </si>
  <si>
    <t>PUESTO DE SALUD RAYANNIYOCC</t>
  </si>
  <si>
    <t>PARAMONGA</t>
  </si>
  <si>
    <t>CORCONA</t>
  </si>
  <si>
    <t>CHILACO PELADOS</t>
  </si>
  <si>
    <t>PUESTO DE SALUD TICLLOS</t>
  </si>
  <si>
    <t>QUELUCAS</t>
  </si>
  <si>
    <t>RAUMA</t>
  </si>
  <si>
    <t>CENTRO DE SALUD LEONOR SAAVEDRA</t>
  </si>
  <si>
    <t>SAN VICENTE DE CANAAN</t>
  </si>
  <si>
    <t>ALTO YAPAZ</t>
  </si>
  <si>
    <t>ALTO PUMPURIANI</t>
  </si>
  <si>
    <t>YANA YANA</t>
  </si>
  <si>
    <t>PUESTO DE SALUD BELLAVISTA</t>
  </si>
  <si>
    <t>SANIDAD JECEOES</t>
  </si>
  <si>
    <t>RAYANNIOC</t>
  </si>
  <si>
    <t>LAURA CALLER</t>
  </si>
  <si>
    <t>VIÑA ALTA</t>
  </si>
  <si>
    <t>SAN LORENZO DE QUINTI</t>
  </si>
  <si>
    <t>CARHUACALLANGA</t>
  </si>
  <si>
    <t>APAN ALTO</t>
  </si>
  <si>
    <t>YERBA SANTA</t>
  </si>
  <si>
    <t>ACOLLA</t>
  </si>
  <si>
    <t>LLAUCAN</t>
  </si>
  <si>
    <t>SAN LUIS DE POLLOQUITO</t>
  </si>
  <si>
    <t>PUESTO DE SALUD ANTONIO RAYMONDI HUALLCALLANCA</t>
  </si>
  <si>
    <t>PUESTO DE SALUD FERNANDO LUYO SIERRA</t>
  </si>
  <si>
    <t>CLAS AGUAS VERDES</t>
  </si>
  <si>
    <t>TICLACAYAN</t>
  </si>
  <si>
    <t>CONGA EL VERDE</t>
  </si>
  <si>
    <t>POLICLINICO SANTA CRUZ</t>
  </si>
  <si>
    <t>PUESTO DE SALUD ATIQUIPA</t>
  </si>
  <si>
    <t>PUESTO DE SALUD LOMAS</t>
  </si>
  <si>
    <t>SANTO DOMINGO</t>
  </si>
  <si>
    <t>CHILCHOS</t>
  </si>
  <si>
    <t>CENTRO DE SALUD SANTA</t>
  </si>
  <si>
    <t>SAMAN</t>
  </si>
  <si>
    <t>SAN REGIS</t>
  </si>
  <si>
    <t>YANAUTUTO</t>
  </si>
  <si>
    <t>PERCAPAMPA</t>
  </si>
  <si>
    <t>CENTRO DE SALUD TINTAY PUNCO</t>
  </si>
  <si>
    <t>SANTA ROSA DE HUARMITA</t>
  </si>
  <si>
    <t>SAN CRISTOBAL DE COCHA</t>
  </si>
  <si>
    <t>PUESTO DE SALUD QUINTAO</t>
  </si>
  <si>
    <t>POSTA MEDICA MOROCOCHA</t>
  </si>
  <si>
    <t>CORICOCHA</t>
  </si>
  <si>
    <t>Centro de Salud Mental Comunitario La Victoria</t>
  </si>
  <si>
    <t>HUACAYBAMBA</t>
  </si>
  <si>
    <t>PAKINTSA</t>
  </si>
  <si>
    <t>COLLAZOS</t>
  </si>
  <si>
    <t>BALSA PROBANA</t>
  </si>
  <si>
    <t>ERMITAÑO BAJO</t>
  </si>
  <si>
    <t>CONDORILLO ALTO</t>
  </si>
  <si>
    <t>SHUMBANA</t>
  </si>
  <si>
    <t>SANTA ROSA DE MISHOYO</t>
  </si>
  <si>
    <t>COSMA</t>
  </si>
  <si>
    <t>CLAS SAN PABLO DE TUSHMO.</t>
  </si>
  <si>
    <t>CASPIZAPA</t>
  </si>
  <si>
    <t>ESTABLECIMIENTO PENITENCIARIO DECHINCHA</t>
  </si>
  <si>
    <t>SANIDAD COMPAÑIA COMANDO Y SERVICIOS N° 22</t>
  </si>
  <si>
    <t>VILLA ESPERANZA</t>
  </si>
  <si>
    <t>VILLA RICA</t>
  </si>
  <si>
    <t>REFORMA</t>
  </si>
  <si>
    <t>PUESTO DE SALUD CHILCA</t>
  </si>
  <si>
    <t>ANTIGUA HONORIA</t>
  </si>
  <si>
    <t>BAJO PUQUIRI</t>
  </si>
  <si>
    <t>SISTEMA METROPOLITANO DE LA SOLIDARIDAD /SOLIDARIDAD SALUD VILLALIMATAMBO</t>
  </si>
  <si>
    <t>MONCHACAP</t>
  </si>
  <si>
    <t>CHOCORIARI</t>
  </si>
  <si>
    <t>PUESTO DE SALUD MAYAS</t>
  </si>
  <si>
    <t>RUNATULLO</t>
  </si>
  <si>
    <t>COCHACARA</t>
  </si>
  <si>
    <t>PUESTO DE SALUD LLACSHU</t>
  </si>
  <si>
    <t>CHAUYAR</t>
  </si>
  <si>
    <t>PUESTO DE SALUD ALTO PERU</t>
  </si>
  <si>
    <t>SAN DAMIAN</t>
  </si>
  <si>
    <t>PUESTO DE SALUD SUCCHA</t>
  </si>
  <si>
    <t>BAMBAMARCA</t>
  </si>
  <si>
    <t>HUANOQUITE</t>
  </si>
  <si>
    <t>P.S CASA GRANDE</t>
  </si>
  <si>
    <t>EL DESCANSO</t>
  </si>
  <si>
    <t>SANTA ROSA DE SHAPAJILLA</t>
  </si>
  <si>
    <t>PUESTO DE SALUD YUPASH</t>
  </si>
  <si>
    <t>CURIMANA</t>
  </si>
  <si>
    <t>KCAURY</t>
  </si>
  <si>
    <t>CENTRO DE SALUD QUILLO</t>
  </si>
  <si>
    <t>QUIÑOTA</t>
  </si>
  <si>
    <t>PUESTO DE SALUD COCHABAMBA</t>
  </si>
  <si>
    <t>SAN MATEO DE HUANCHOR</t>
  </si>
  <si>
    <t>P.S PUERTO RICO</t>
  </si>
  <si>
    <t>RAMIRO PRIALE</t>
  </si>
  <si>
    <t>E.S.  MICAELA BASTIDAS</t>
  </si>
  <si>
    <t>CENTRO DE SALUD DE CHARACATO</t>
  </si>
  <si>
    <t>P.S SANCHEZ</t>
  </si>
  <si>
    <t>ALTO MOCHE</t>
  </si>
  <si>
    <t>P.S VICTOR RAUL HAYA DE LA TORRE</t>
  </si>
  <si>
    <t>CRUZPATA</t>
  </si>
  <si>
    <t>YANAHUARA</t>
  </si>
  <si>
    <t>SAHUA SAHUA</t>
  </si>
  <si>
    <t>PUESTO DE SALUD YANAJANCA</t>
  </si>
  <si>
    <t>MATORIATO</t>
  </si>
  <si>
    <t>PUCHUDEN</t>
  </si>
  <si>
    <t>NAVAN</t>
  </si>
  <si>
    <t>WINGE</t>
  </si>
  <si>
    <t>TINGO MAL PASO</t>
  </si>
  <si>
    <t>CALLUAN</t>
  </si>
  <si>
    <t>SAN PEDRO DE RACCO</t>
  </si>
  <si>
    <t>QUILLAZU</t>
  </si>
  <si>
    <t>PUESTO DE SALUD RURISH</t>
  </si>
  <si>
    <t>LA SUCCHA ALTA</t>
  </si>
  <si>
    <t>IVOCHOTE</t>
  </si>
  <si>
    <t>SAN LUIS DE CHINCHIHUANI</t>
  </si>
  <si>
    <t>MAYME</t>
  </si>
  <si>
    <t>TINTA</t>
  </si>
  <si>
    <t>Centro de Salud Mental Comunitario  "LIC. ENF. SILVIA VIOLETA CONDE SOSA"</t>
  </si>
  <si>
    <t>TONIROMASHI</t>
  </si>
  <si>
    <t>ALPAMARCA</t>
  </si>
  <si>
    <t>SAN PEDRO DE PICHANAZ</t>
  </si>
  <si>
    <t>ALTO CHIVIS</t>
  </si>
  <si>
    <t>CONSULTORIO DE ENFERMERIA DE LA INSTITUCION EDUCATIVA INICIAL "STELA MARIS"</t>
  </si>
  <si>
    <t>LA PEÑITA</t>
  </si>
  <si>
    <t>CANTARIZU</t>
  </si>
  <si>
    <t>PANGOA</t>
  </si>
  <si>
    <t>FLORENCIA DE MORA - PARTE ALTA</t>
  </si>
  <si>
    <t>CHACCO</t>
  </si>
  <si>
    <t>PALMA REAL</t>
  </si>
  <si>
    <t>HUANCHAN</t>
  </si>
  <si>
    <t>EL PARCO</t>
  </si>
  <si>
    <t>RAPAZ</t>
  </si>
  <si>
    <t>BOCA PUCANI</t>
  </si>
  <si>
    <t>CCOSNIPUQUIO</t>
  </si>
  <si>
    <t>ANEXO 28 DE JULIO</t>
  </si>
  <si>
    <t>POSTA MEDICA PNP HUANTA</t>
  </si>
  <si>
    <t>CS. PAIJAN</t>
  </si>
  <si>
    <t>OCCORO VIEJO</t>
  </si>
  <si>
    <t>CAJARURO</t>
  </si>
  <si>
    <t>MIGUEL GRAU SEMINARIO</t>
  </si>
  <si>
    <t>SANTA ROSA DE TAMAYA</t>
  </si>
  <si>
    <t>CHIRIACO</t>
  </si>
  <si>
    <t>MARCAVELICA</t>
  </si>
  <si>
    <t>TUMAN</t>
  </si>
  <si>
    <t>ZORRILLOS</t>
  </si>
  <si>
    <t>HUACHOS</t>
  </si>
  <si>
    <t>PUENTE CHAO</t>
  </si>
  <si>
    <t>LAS AMERICAS</t>
  </si>
  <si>
    <t>BATALLÓN DE SELVA "LA PEDRERA  " N° 49- CABALLO COCHA</t>
  </si>
  <si>
    <t>SANTA ROSA DE SIRABAMBA</t>
  </si>
  <si>
    <t>CENTRO DE SALUD MENTAL COMUNITARIO NUEVO PUERTO</t>
  </si>
  <si>
    <t>HUIPOCA</t>
  </si>
  <si>
    <t>HUARACAYO</t>
  </si>
  <si>
    <t>ANTILLA</t>
  </si>
  <si>
    <t>SAN JUAN DE YANACACHI</t>
  </si>
  <si>
    <t>QUERUMA</t>
  </si>
  <si>
    <t>VISTA FLORIDA</t>
  </si>
  <si>
    <t>ESCCANA</t>
  </si>
  <si>
    <t>HUAQUIRCA</t>
  </si>
  <si>
    <t>SAMANGUILLA</t>
  </si>
  <si>
    <t>CAP III ALFREDO PIAZZA ROBERTS</t>
  </si>
  <si>
    <t>P.S TAMBOYA</t>
  </si>
  <si>
    <t>EL ROSARIO</t>
  </si>
  <si>
    <t>P.S LA QUEMAZON</t>
  </si>
  <si>
    <t>BICHANAK</t>
  </si>
  <si>
    <t>POLICLINICO HERMANA MARIA DONROSE SUTMÖLLER</t>
  </si>
  <si>
    <t>CAMPO BONITO</t>
  </si>
  <si>
    <t>P.S GUAYABAL</t>
  </si>
  <si>
    <t>PUESTO DE SALUD CHICHAS</t>
  </si>
  <si>
    <t>ARIZONA</t>
  </si>
  <si>
    <t>POSTA MEDICA POLICIAL LA MERCED</t>
  </si>
  <si>
    <t>P.S JACOCHA</t>
  </si>
  <si>
    <t>BTC N° 314 - KEPASHIATO</t>
  </si>
  <si>
    <t>COCHALAN</t>
  </si>
  <si>
    <t>JUAN PABLO VIZCARDO GUZMAN</t>
  </si>
  <si>
    <t>P.S SALALA</t>
  </si>
  <si>
    <t>P.S CHOCO</t>
  </si>
  <si>
    <t>CENTRO DE SALUD CAMINOS DEL INCA</t>
  </si>
  <si>
    <t>TUTINO</t>
  </si>
  <si>
    <t>CHOCCEPUQUIO</t>
  </si>
  <si>
    <t>P.S. I-1 PORVENIR DE IQUITOS</t>
  </si>
  <si>
    <t>SAN JUAN DE MIRAFLORES</t>
  </si>
  <si>
    <t>CENTRO DE SALUD MILITAR 3A BRIGADA DE FUERZAS ESPECIALES-TARAPOTO</t>
  </si>
  <si>
    <t>PUESTO DE SALUD HUAYAWILLCA</t>
  </si>
  <si>
    <t>PEÑA NEGRA</t>
  </si>
  <si>
    <t>ISAÑURA</t>
  </si>
  <si>
    <t>HUANANGUI</t>
  </si>
  <si>
    <t>SANTA CRUZ DE FLORES</t>
  </si>
  <si>
    <t>HUANCAPON</t>
  </si>
  <si>
    <t>TUPE</t>
  </si>
  <si>
    <t>HOSPITAL DE LA BASE NAVAL DEL CALLAO "PMUM"</t>
  </si>
  <si>
    <t>POSTA MEDICA YAURICOCHA</t>
  </si>
  <si>
    <t>ESTABLECIMIENTO PENITENCIARIO CUSCO MUJERES</t>
  </si>
  <si>
    <t>SACCLAYA</t>
  </si>
  <si>
    <t>HUAYTA CENTRAL</t>
  </si>
  <si>
    <t>PUESTO DE SALUD TANGARARA</t>
  </si>
  <si>
    <t>HUANCACHI</t>
  </si>
  <si>
    <t>HUACRACHIRO</t>
  </si>
  <si>
    <t>POLICLINICO FRANCISCO PIZARRO</t>
  </si>
  <si>
    <t>PUESTO DE SALUD MALVAS</t>
  </si>
  <si>
    <t>JAYU JAYU</t>
  </si>
  <si>
    <t>JANCHALLANI</t>
  </si>
  <si>
    <t>YANGAS</t>
  </si>
  <si>
    <t>CONGATA</t>
  </si>
  <si>
    <t>TOLAPALCA</t>
  </si>
  <si>
    <t>SAN JUAN DE LA VIRGEN</t>
  </si>
  <si>
    <t>LA PAMPA</t>
  </si>
  <si>
    <t>YUNGUYO</t>
  </si>
  <si>
    <t>SORAZA</t>
  </si>
  <si>
    <t>POSTA MEDICA DE UCUPE - ESSALUD</t>
  </si>
  <si>
    <t>RAMIS</t>
  </si>
  <si>
    <t>COLQUE</t>
  </si>
  <si>
    <t>TUPALA</t>
  </si>
  <si>
    <t>SAN PEDRO COLLANA</t>
  </si>
  <si>
    <t>POSTA MEDICA DE ANDAYCHAGUA</t>
  </si>
  <si>
    <t>PALMACANCHA</t>
  </si>
  <si>
    <t>SACHABAMBA HUANTA</t>
  </si>
  <si>
    <t>CENTRO MEDICO MUNICIPAL</t>
  </si>
  <si>
    <t>PUTICA</t>
  </si>
  <si>
    <t>ESTABLECIMIENTO DE SALUD  PUEBLO NUEVO DE MARAY.</t>
  </si>
  <si>
    <t>ANTACALLA</t>
  </si>
  <si>
    <t>PALLCCACANCHA</t>
  </si>
  <si>
    <t>HUAMBALPA</t>
  </si>
  <si>
    <t>BATANGRANDE</t>
  </si>
  <si>
    <t>OCRABAMBA</t>
  </si>
  <si>
    <t>MANCORA</t>
  </si>
  <si>
    <t>MANZANAYOCC</t>
  </si>
  <si>
    <t>CAMPANILLA</t>
  </si>
  <si>
    <t>EUGENIOPAMPA</t>
  </si>
  <si>
    <t>CANARIA</t>
  </si>
  <si>
    <t>E.S.  HUARMACA</t>
  </si>
  <si>
    <t>TIQUIHUA</t>
  </si>
  <si>
    <t>SHUMANZA</t>
  </si>
  <si>
    <t>POLICLINICO PNP MININTER</t>
  </si>
  <si>
    <t>SANTA  ROSA DE CHUCHURRAS</t>
  </si>
  <si>
    <t>NUÑOA</t>
  </si>
  <si>
    <t>LLALLI</t>
  </si>
  <si>
    <t>MUNAYPA</t>
  </si>
  <si>
    <t>SANTA ANA DE AUCARA</t>
  </si>
  <si>
    <t>CAYLLOMA</t>
  </si>
  <si>
    <t>C.S. I-3 LOMA</t>
  </si>
  <si>
    <t>PAMPA ELERA BAJA</t>
  </si>
  <si>
    <t>LARO</t>
  </si>
  <si>
    <t>CAYPE</t>
  </si>
  <si>
    <t>CONVENTO</t>
  </si>
  <si>
    <t>ACLLAMAYO</t>
  </si>
  <si>
    <t>CLEYTON</t>
  </si>
  <si>
    <t>SAN JUAN DE CACAZU</t>
  </si>
  <si>
    <t>PUESTO DE SALUD SHIRAC</t>
  </si>
  <si>
    <t>SUCUNI JAPISI</t>
  </si>
  <si>
    <t>CUPISAYA</t>
  </si>
  <si>
    <t>CHOCQUECCA</t>
  </si>
  <si>
    <t>POLICLINICO POLICIAL CHACHAPOYAS</t>
  </si>
  <si>
    <t>CABANA</t>
  </si>
  <si>
    <t>YACUCHINGANA</t>
  </si>
  <si>
    <t>CHUMPI</t>
  </si>
  <si>
    <t>PULLO</t>
  </si>
  <si>
    <t>CALLQUI CHICO</t>
  </si>
  <si>
    <t>MONZON</t>
  </si>
  <si>
    <t>CENTRO DE SALUD MENTAL COMUNITARIO "QHALI KAY"</t>
  </si>
  <si>
    <t>CCARHUAYO</t>
  </si>
  <si>
    <t>PRINCIPE DE PAZ</t>
  </si>
  <si>
    <t>SHAMBOYACU</t>
  </si>
  <si>
    <t>FUERSALUD NORTE</t>
  </si>
  <si>
    <t>EL SALAO</t>
  </si>
  <si>
    <t>CALCONGA</t>
  </si>
  <si>
    <t>OTUTO</t>
  </si>
  <si>
    <t>DUELAC</t>
  </si>
  <si>
    <t>PUESTO DE SALUD BELLA UNION</t>
  </si>
  <si>
    <t>QUIÑASI</t>
  </si>
  <si>
    <t>SAN JUAN</t>
  </si>
  <si>
    <t>CARACHAMA</t>
  </si>
  <si>
    <t>HUANCARA</t>
  </si>
  <si>
    <t>QUINDEN BAJO</t>
  </si>
  <si>
    <t>POSTA MEDICA ESSALUD BAMBAMARCA</t>
  </si>
  <si>
    <t>CENTRO MEDICO DE HUAYLLAY</t>
  </si>
  <si>
    <t>ACOMAYO</t>
  </si>
  <si>
    <t>WASHIENTZA</t>
  </si>
  <si>
    <t>PUTINA PUNCO</t>
  </si>
  <si>
    <t>VIZCOCHONI</t>
  </si>
  <si>
    <t>QUINJALCA</t>
  </si>
  <si>
    <t>IRACA GRANDE</t>
  </si>
  <si>
    <t>LAZCAN</t>
  </si>
  <si>
    <t>QUILLUGAY</t>
  </si>
  <si>
    <t>CAJATAMBO</t>
  </si>
  <si>
    <t>CENTRO MEDICO SAMEGUA</t>
  </si>
  <si>
    <t>MARINTARI</t>
  </si>
  <si>
    <t>MELLOTOTORA</t>
  </si>
  <si>
    <t>P.S. I-1 HUANCAYO</t>
  </si>
  <si>
    <t>REBELDE HUAYRANA</t>
  </si>
  <si>
    <t>PALO QUEMADO</t>
  </si>
  <si>
    <t>P.S. I-1 LIBERTAD DE CUIPARILLO</t>
  </si>
  <si>
    <t>LIVITACA</t>
  </si>
  <si>
    <t>PALMA CONCHUD</t>
  </si>
  <si>
    <t>CHEPITO</t>
  </si>
  <si>
    <t>PUESTO DE SALUD PALERMO</t>
  </si>
  <si>
    <t>CENTRO DE SALUD PORTADA DE MANCHAY</t>
  </si>
  <si>
    <t>VITUYA</t>
  </si>
  <si>
    <t>VIRA VIRA</t>
  </si>
  <si>
    <t>CENTRO DE SALUD MENTAL  COMUNITARIO CreeSer</t>
  </si>
  <si>
    <t>P.S. I-1 SAN MIGUEL DE TENIENTE CESAR LOPEZ ROJAS</t>
  </si>
  <si>
    <t>SOGOS</t>
  </si>
  <si>
    <t>ENFERMERIA MILITAR DE LA COMPAÑIA ESPECIAL DE COMANDOS N° 115</t>
  </si>
  <si>
    <t>LEGIA CHICO</t>
  </si>
  <si>
    <t>CENTRO ESPECIALIZADO DE REFERENCIA DE ITSS Y VIH/SIDA RAUL PATRUCCO PUIG</t>
  </si>
  <si>
    <t>PUESTO DE SALUD SAN JOSE</t>
  </si>
  <si>
    <t>CENTRO DE SALUD BENJAMIN DOIG</t>
  </si>
  <si>
    <t>PUESTO DE SALUD HUARI</t>
  </si>
  <si>
    <t>AMBASAL</t>
  </si>
  <si>
    <t>MARRIPON</t>
  </si>
  <si>
    <t>YANAMILLA</t>
  </si>
  <si>
    <t>PUESTO DE SALUD VILLA VENTURO</t>
  </si>
  <si>
    <t>POSTA MEDICA TEMBLADERA</t>
  </si>
  <si>
    <t>PUESTO DE SALUD VIRGEN DE LA ASUNCION</t>
  </si>
  <si>
    <t>POSTA MEDICA SANTA LUCIA</t>
  </si>
  <si>
    <t>CIENEGUILLA</t>
  </si>
  <si>
    <t>CABO PANTOJA - RÍO AMAZONAS</t>
  </si>
  <si>
    <t>PUESTO DE SALUD CCARABAMBA</t>
  </si>
  <si>
    <t>KIMBIRI ALTO</t>
  </si>
  <si>
    <t>AGUA BRAVA</t>
  </si>
  <si>
    <t>MALCONGA</t>
  </si>
  <si>
    <t>SANTA ROSA CHORA</t>
  </si>
  <si>
    <t>CENTRO DE SALUD SAN MIGUEL</t>
  </si>
  <si>
    <t>EX FUNDO NARANJAL</t>
  </si>
  <si>
    <t>PANTACHI NORTE</t>
  </si>
  <si>
    <t>ENFERMERÍA DEL FUERTE MATACABALLO</t>
  </si>
  <si>
    <t>VICTOR RAUL HAYA DE LA TORRE</t>
  </si>
  <si>
    <t>PUESTO DE SALUD I-2 SANTA ROSA DE SARAMIRIZA</t>
  </si>
  <si>
    <t>ENFERMERIA DEL BIM 21</t>
  </si>
  <si>
    <t>CIUDAD Y CAMPO</t>
  </si>
  <si>
    <t>BAGAZAN DE SAPUENA</t>
  </si>
  <si>
    <t>AUQUE MIRADOR</t>
  </si>
  <si>
    <t>SOLIDARIDAD SALUD EMMSA</t>
  </si>
  <si>
    <t>SARAYACU</t>
  </si>
  <si>
    <t>JERUSALEN DE MIÑARO DE NOMESTSIGUENGA</t>
  </si>
  <si>
    <t>"CENTRO DE SALUD MENTAL COMUNITARIO DOS DE JUNIO"</t>
  </si>
  <si>
    <t>PUESTO DE SALUD SAGRADO CORAZON DE JESUS</t>
  </si>
  <si>
    <t>NAUTA - NUCLEO BASE</t>
  </si>
  <si>
    <t>BUENAS LOMAS</t>
  </si>
  <si>
    <t>CIUTAY</t>
  </si>
  <si>
    <t>LA CAPILLA</t>
  </si>
  <si>
    <t>COLLIQUE</t>
  </si>
  <si>
    <t>CHETILLA</t>
  </si>
  <si>
    <t>QOCHACC</t>
  </si>
  <si>
    <t>PUESTO DE SALUD YANANYAC</t>
  </si>
  <si>
    <t>CENTRO DE SALUD MENTAL COMUNITARIO - PUNCHANA</t>
  </si>
  <si>
    <t>P.S NANGAY MATALACAS</t>
  </si>
  <si>
    <t>E.S.  PARACHIQUE</t>
  </si>
  <si>
    <t>LA JAYUA</t>
  </si>
  <si>
    <t>CENTRO DE SALUD MENTAL COMUNITARIO CHULUCANAS</t>
  </si>
  <si>
    <t>ANNAPE</t>
  </si>
  <si>
    <t>HUANCA HUANCA</t>
  </si>
  <si>
    <t>POSTA MEDICA MAZUKO</t>
  </si>
  <si>
    <t>SACSAHUANCA</t>
  </si>
  <si>
    <t>EL PAGO</t>
  </si>
  <si>
    <t>YAPAC</t>
  </si>
  <si>
    <t>PARIC</t>
  </si>
  <si>
    <t>PUESTO DE SALUD DEL ESTABLECIMIENTO PENITENCIRIO CHOTA</t>
  </si>
  <si>
    <t>LISCAY</t>
  </si>
  <si>
    <t>LEDOY</t>
  </si>
  <si>
    <t>CHOROBAL</t>
  </si>
  <si>
    <t>VILLA AURORA</t>
  </si>
  <si>
    <t>TANTACHUAL BAJO</t>
  </si>
  <si>
    <t>YACAN</t>
  </si>
  <si>
    <t>PROGRESO</t>
  </si>
  <si>
    <t>centro de salud mental comunitario san roman juliaca</t>
  </si>
  <si>
    <t>CAMPO ALEGRE</t>
  </si>
  <si>
    <t>CENTRO DE SALUD CHONTABAMBA</t>
  </si>
  <si>
    <t>PUESTO DE SALUD CHAUCAYAN</t>
  </si>
  <si>
    <t>CENTRO DE SALUD CALLALLI</t>
  </si>
  <si>
    <t>CAPAYA</t>
  </si>
  <si>
    <t>HUARAQUERAY</t>
  </si>
  <si>
    <t>HUANCHULLA</t>
  </si>
  <si>
    <t>EL BALCON</t>
  </si>
  <si>
    <t>COLLIQUE III ZONA</t>
  </si>
  <si>
    <t>MACHU PICCHU - ESSALUD</t>
  </si>
  <si>
    <t>C.A.P. II CABANILLAS</t>
  </si>
  <si>
    <t>C.M. SANTIAGO  ESSALUD</t>
  </si>
  <si>
    <t>YANACOTO</t>
  </si>
  <si>
    <t>PAROBAMBA</t>
  </si>
  <si>
    <t>ALTO COLLANA</t>
  </si>
  <si>
    <t>TRAPICHE</t>
  </si>
  <si>
    <t>PELEJO</t>
  </si>
  <si>
    <t>EL CARDO</t>
  </si>
  <si>
    <t>ALTO KIATARI</t>
  </si>
  <si>
    <t>SANTA FE DE INAMAPUYA</t>
  </si>
  <si>
    <t>PUESTO DE SALUD HUALCAN</t>
  </si>
  <si>
    <t>PUESTO DE SALUD PAMPAS DEL CUZCO</t>
  </si>
  <si>
    <t>SAN ANTONIO CHACLLA</t>
  </si>
  <si>
    <t>CHIPIPATA</t>
  </si>
  <si>
    <t>POCOHUANCA</t>
  </si>
  <si>
    <t>COAYLLO</t>
  </si>
  <si>
    <t>P.S. CHOJATA</t>
  </si>
  <si>
    <t>PESQUEDA III</t>
  </si>
  <si>
    <t>PUESTO DE SALUD HUANCA</t>
  </si>
  <si>
    <t>GUALULO</t>
  </si>
  <si>
    <t>E.S I-1 PIEDRA DEL TORO</t>
  </si>
  <si>
    <t>ATUEN</t>
  </si>
  <si>
    <t>SARIN</t>
  </si>
  <si>
    <t>SANTA CATALINA</t>
  </si>
  <si>
    <t>CUBANTIA</t>
  </si>
  <si>
    <t>UNION ROSALES</t>
  </si>
  <si>
    <t>CANAL</t>
  </si>
  <si>
    <t>CHILCA</t>
  </si>
  <si>
    <t>PORCON ALTO</t>
  </si>
  <si>
    <t>OYOTUN</t>
  </si>
  <si>
    <t>CENTRO MEDICO CARAZ</t>
  </si>
  <si>
    <t>NUEVO NAZARETH</t>
  </si>
  <si>
    <t>COLLONCE</t>
  </si>
  <si>
    <t>PAMPAS</t>
  </si>
  <si>
    <t>MOSECCA</t>
  </si>
  <si>
    <t>SANTA ANA DE TUSI</t>
  </si>
  <si>
    <t>NUEVO UTUQUINIA</t>
  </si>
  <si>
    <t>HUANCHAQUITO</t>
  </si>
  <si>
    <t>CENTRO DE ATENCION PRIMARIA II</t>
  </si>
  <si>
    <t>PUESTO DE SALUD CCORICHICHINA</t>
  </si>
  <si>
    <t>TINCA</t>
  </si>
  <si>
    <t>LLANACCOLLPA</t>
  </si>
  <si>
    <t>PAJARILLO</t>
  </si>
  <si>
    <t>CHILIMPAMPA</t>
  </si>
  <si>
    <t>HUINGOYACU</t>
  </si>
  <si>
    <t>LA VIÑA (JAYANCA)</t>
  </si>
  <si>
    <t>SISOL SALUD METRO UNI</t>
  </si>
  <si>
    <t>HOSPITAL I TARMA</t>
  </si>
  <si>
    <t>VIRGEN DE LA CANDELARIA</t>
  </si>
  <si>
    <t>JALCA GRANDE</t>
  </si>
  <si>
    <t>SHILCAYO</t>
  </si>
  <si>
    <t>TURURO</t>
  </si>
  <si>
    <t>HAQUIRA</t>
  </si>
  <si>
    <t>CENTRO DE ATENCIÓN PRIMARIA I ECHARATE - KITENI</t>
  </si>
  <si>
    <t>PUESTO DE SALUD BOLOGNESI</t>
  </si>
  <si>
    <t>VICTOR RAUL HINOJOSA</t>
  </si>
  <si>
    <t>ENCUENTRO DE ROMEROS</t>
  </si>
  <si>
    <t>RODEOPAMPA</t>
  </si>
  <si>
    <t>HUALLATIRI</t>
  </si>
  <si>
    <t>CAÑABRAVA</t>
  </si>
  <si>
    <t>PABLO PATRON</t>
  </si>
  <si>
    <t>NOHAYA</t>
  </si>
  <si>
    <t>CENTRO DE SALUD MENTAL COMUNITARIO SAN SEBASTIAN</t>
  </si>
  <si>
    <t>P.S. I-1 SEIS DE JULIO</t>
  </si>
  <si>
    <t>PUESTO DE SALUD HUARCA</t>
  </si>
  <si>
    <t>HOSPITAL I JUANJUI - ESSALUD</t>
  </si>
  <si>
    <t>CENTRO DE ATENCIÓN PRIMARIA III SAN JUAN DE MIRAFLORES</t>
  </si>
  <si>
    <t>GENARO HERRERA</t>
  </si>
  <si>
    <t>PATA PATA</t>
  </si>
  <si>
    <t>PUESTO DE SALUD PARCO</t>
  </si>
  <si>
    <t>CERRO AZUL</t>
  </si>
  <si>
    <t>ISCAYCOCHA</t>
  </si>
  <si>
    <t>SEÑOR DE LA JUSTICIA</t>
  </si>
  <si>
    <t>PUCAYACU PANJUI</t>
  </si>
  <si>
    <t>COLCA</t>
  </si>
  <si>
    <t>PUESTO DE SALUD CHONTAYOC</t>
  </si>
  <si>
    <t>YANASHI</t>
  </si>
  <si>
    <t>CARHUACATAC</t>
  </si>
  <si>
    <t>TRANCA</t>
  </si>
  <si>
    <t>TOPICO DE ENFERMERIA DE LA IEI "NIÑO JESUS DE PRAGA"</t>
  </si>
  <si>
    <t>HUANCHAC</t>
  </si>
  <si>
    <t>PACASMAYO</t>
  </si>
  <si>
    <t>UNION PORVENIR</t>
  </si>
  <si>
    <t>ANCIETA BAJA</t>
  </si>
  <si>
    <t>ESTABLECIMIENTO PENITENCIARIO CHANCHAMAYO</t>
  </si>
  <si>
    <t>CANCHACUCHO</t>
  </si>
  <si>
    <t>ARANCAY</t>
  </si>
  <si>
    <t>YAGEN</t>
  </si>
  <si>
    <t>PACCHA MIRAFLORES</t>
  </si>
  <si>
    <t>SAN BALVIN</t>
  </si>
  <si>
    <t>HUAYLLASPANCA</t>
  </si>
  <si>
    <t>PUESTO DE SALUD HUARHUA</t>
  </si>
  <si>
    <t>CHUAMBA.</t>
  </si>
  <si>
    <t>CENTRO DE SALUD MENTAL COMUNITARIO ACOBAMBA</t>
  </si>
  <si>
    <t>LOS ANGELES</t>
  </si>
  <si>
    <t>NAYLAM DE SONOMORO</t>
  </si>
  <si>
    <t>SAN FRANCISCO DE MACON</t>
  </si>
  <si>
    <t>CENTRO TOTERANI</t>
  </si>
  <si>
    <t>ALTO YURINAKI</t>
  </si>
  <si>
    <t>PAMPAHUASI</t>
  </si>
  <si>
    <t>CENTRO DE SALUD MENTAL COMUNITARIO "SAN CLEMENTE"  DE TALARA</t>
  </si>
  <si>
    <t>PAMPA MANDARINA</t>
  </si>
  <si>
    <t>PAANTAN ENTSA</t>
  </si>
  <si>
    <t>CENTRO DE SALUD CHUQUIBAMBA</t>
  </si>
  <si>
    <t>NUEVA VICTORIA</t>
  </si>
  <si>
    <t>VILCACOTO</t>
  </si>
  <si>
    <t>CARMEN MEDIO</t>
  </si>
  <si>
    <t>CHONTAPACCHA</t>
  </si>
  <si>
    <t>CONDEVILUYO</t>
  </si>
  <si>
    <t>PUESTO DE SALUD MOLINO</t>
  </si>
  <si>
    <t>PUESTO DE SALUD LUIS FERNANDEZ CORTEGANA - HUACAPUY</t>
  </si>
  <si>
    <t>SAN ISIDRO DE TOTORA</t>
  </si>
  <si>
    <t>POSTA MEDICA DE CHONGOYAPE - ESAALUD</t>
  </si>
  <si>
    <t>LA VICTORIA</t>
  </si>
  <si>
    <t>PUESTO DE SALUD CHAPARRA</t>
  </si>
  <si>
    <t>SISOL SALUD TACNA</t>
  </si>
  <si>
    <t>CENTRO MEDICO DE VILLA RICA</t>
  </si>
  <si>
    <t>SANTO DOMINGO DE LA LUCMA</t>
  </si>
  <si>
    <t>CENTRO ESPECIALIZADO DE SALUD MENTAL COMUNITARIA -  "CHICLAYO"</t>
  </si>
  <si>
    <t>TARACO</t>
  </si>
  <si>
    <t>HUANCAMAYO</t>
  </si>
  <si>
    <t>TAHUANTINSUYO ALTO</t>
  </si>
  <si>
    <t>LA MERCED DE CHUPAS</t>
  </si>
  <si>
    <t>MADRE MIA</t>
  </si>
  <si>
    <t>PUNTA DEL ESTE</t>
  </si>
  <si>
    <t>CEDRO</t>
  </si>
  <si>
    <t>NUEVA ARICA</t>
  </si>
  <si>
    <t>ITE</t>
  </si>
  <si>
    <t>PINTO RECODO</t>
  </si>
  <si>
    <t>SAN JUAN DE TALLIQUIHUI</t>
  </si>
  <si>
    <t>SANTA ROSA DE CUMBAZA</t>
  </si>
  <si>
    <t>SAN PEDRO DE ACOBAMBA</t>
  </si>
  <si>
    <t>CALLERIA</t>
  </si>
  <si>
    <t>CENTRO DE SALUD MENTAL COMUNITARIA LA ESPERANZA</t>
  </si>
  <si>
    <t>ENFERMERIA DE LA ESCUELA DE MONTAÑA</t>
  </si>
  <si>
    <t>PARCONA</t>
  </si>
  <si>
    <t>YACUSISA</t>
  </si>
  <si>
    <t>P.S  SUCCHIRCA</t>
  </si>
  <si>
    <t>AA.HH. PUEBLO VIEJO</t>
  </si>
  <si>
    <t>PAMPA DE LA ISLA</t>
  </si>
  <si>
    <t>PNP ICA</t>
  </si>
  <si>
    <t>RUMIZAPA</t>
  </si>
  <si>
    <t>GOSEN</t>
  </si>
  <si>
    <t>PUENTE PEREZ</t>
  </si>
  <si>
    <t>ROQUE</t>
  </si>
  <si>
    <t>HUAYUCACHI</t>
  </si>
  <si>
    <t>CENTRO DE SALUD HUARIPAMPA</t>
  </si>
  <si>
    <t>POLICLINICO VICTOR LARCO HERRERA</t>
  </si>
  <si>
    <t>CHUNQUIPATA</t>
  </si>
  <si>
    <t>PUESTO DE SALUD PUMA PUCLLANAN</t>
  </si>
  <si>
    <t>PUESTO DE SALUD TAURIPAMPA</t>
  </si>
  <si>
    <t>CENTRO DE SALUD PAMPAS</t>
  </si>
  <si>
    <t>PUESTO DE SALUD CHANGA</t>
  </si>
  <si>
    <t>QUELLOUNO</t>
  </si>
  <si>
    <t>PUESTO DE SALUD UNCHUS</t>
  </si>
  <si>
    <t>HUANCASPATA</t>
  </si>
  <si>
    <t>PUESTO DE SALUD PONCOS</t>
  </si>
  <si>
    <t>ANDAHUAYLILLAS</t>
  </si>
  <si>
    <t>PUESTO DE SALUD JOCOSBAMBA</t>
  </si>
  <si>
    <t>PUESTO DE SALUD YURACOTO</t>
  </si>
  <si>
    <t>CARHUAC</t>
  </si>
  <si>
    <t>C.S LA ARENA</t>
  </si>
  <si>
    <t>RAUL PORRAS BARRENECHEA</t>
  </si>
  <si>
    <t>PONGO DEL CAYNARACHI</t>
  </si>
  <si>
    <t>CCATCCA</t>
  </si>
  <si>
    <t>CS. 3 DE OCTUBRE -ROMA</t>
  </si>
  <si>
    <t>CUSHCANDAY</t>
  </si>
  <si>
    <t>PARIACANCHA</t>
  </si>
  <si>
    <t>CHILLOROYA - LIVITACA</t>
  </si>
  <si>
    <t>DIAMANTE</t>
  </si>
  <si>
    <t>ARMA</t>
  </si>
  <si>
    <t>SANTA LUCIA DE MOCHE</t>
  </si>
  <si>
    <t>VILCA</t>
  </si>
  <si>
    <t>ALTO HUAYHUANTE</t>
  </si>
  <si>
    <t>HUAMANCACA CHICO</t>
  </si>
  <si>
    <t>VILLA OYON</t>
  </si>
  <si>
    <t>CHACRERIAS</t>
  </si>
  <si>
    <t>ABUJAO</t>
  </si>
  <si>
    <t>LOMA LINDA</t>
  </si>
  <si>
    <t>LA VIÑA DINAMARCA</t>
  </si>
  <si>
    <t>ALTO LAGARTO</t>
  </si>
  <si>
    <t>CLAS SAN JUAN DE LA VIRGEN</t>
  </si>
  <si>
    <t>LOS CEDROS DE COLASAY</t>
  </si>
  <si>
    <t>BELLA FLOR</t>
  </si>
  <si>
    <t>MARIAS</t>
  </si>
  <si>
    <t>SANTA ROSA DE CHIVIS</t>
  </si>
  <si>
    <t>EL MILAGRO</t>
  </si>
  <si>
    <t>EL LAUREL</t>
  </si>
  <si>
    <t>MIRISHARO</t>
  </si>
  <si>
    <t>LLUCHUBAMBA</t>
  </si>
  <si>
    <t>CUCAHUASI</t>
  </si>
  <si>
    <t>VILCABAMBA</t>
  </si>
  <si>
    <t>ANCHIHUAY</t>
  </si>
  <si>
    <t>OLMOS</t>
  </si>
  <si>
    <t>ANANEA</t>
  </si>
  <si>
    <t>PUESTO DE SALUD SONDOR</t>
  </si>
  <si>
    <t>NARANJOS ALTOS</t>
  </si>
  <si>
    <t>SOCORRO</t>
  </si>
  <si>
    <t>ÑUNYA TEMPLE</t>
  </si>
  <si>
    <t>JAHUANGA</t>
  </si>
  <si>
    <t>JESUS DE NAZARETH DE COCHAS</t>
  </si>
  <si>
    <t>CHIPA</t>
  </si>
  <si>
    <t>CUCUYAS</t>
  </si>
  <si>
    <t>SITABAMBA</t>
  </si>
  <si>
    <t>NUEVO TARAPOTO</t>
  </si>
  <si>
    <t>CENTRO DE SALUD MENTAL COMUNITARIO MAJES</t>
  </si>
  <si>
    <t>CRISTINO GARCIA CARHUAPOMA</t>
  </si>
  <si>
    <t>PUESTO DE SALUD  B-2</t>
  </si>
  <si>
    <t>PACCAYURA</t>
  </si>
  <si>
    <t>CAPILLA CENTRAL</t>
  </si>
  <si>
    <t>SANIDAD PNP LA CONVENCION-QUILLABAMBA</t>
  </si>
  <si>
    <t>SAN JOSE DE PORCON</t>
  </si>
  <si>
    <t>CHAGAVARA</t>
  </si>
  <si>
    <t>SEDA FLOR</t>
  </si>
  <si>
    <t>BOCA MANTARO</t>
  </si>
  <si>
    <t>PATAZ</t>
  </si>
  <si>
    <t>AGUADA DE PALOS</t>
  </si>
  <si>
    <t>SAN JOSE 2 DE MAYO</t>
  </si>
  <si>
    <t>TAILIN</t>
  </si>
  <si>
    <t>HUALLAPE</t>
  </si>
  <si>
    <t>PUESTO DE SALUD QUERQUE</t>
  </si>
  <si>
    <t>TUNTUS</t>
  </si>
  <si>
    <t>RANYAC</t>
  </si>
  <si>
    <t>LISTRA</t>
  </si>
  <si>
    <t>PUESTO DE SALUD LAJOS</t>
  </si>
  <si>
    <t>LAS PIRIAS</t>
  </si>
  <si>
    <t>UUT</t>
  </si>
  <si>
    <t>CHAMAYA</t>
  </si>
  <si>
    <t>KUSU</t>
  </si>
  <si>
    <t>ESTABLECIMIENTO DE SALUD SAPALACHE.</t>
  </si>
  <si>
    <t>PAUCAR</t>
  </si>
  <si>
    <t>PUESTO DE SALUD DE PACHABAMBA</t>
  </si>
  <si>
    <t>SHUSHUG</t>
  </si>
  <si>
    <t>POLICLINICO P.N.P. IQUITOS</t>
  </si>
  <si>
    <t>PERINGOS</t>
  </si>
  <si>
    <t>ARRAYAN</t>
  </si>
  <si>
    <t>COLASAY</t>
  </si>
  <si>
    <t>CABEZA TORO LATERAL 4</t>
  </si>
  <si>
    <t>GARABATOS</t>
  </si>
  <si>
    <t>SAN PEDRO DE HUACARPANA</t>
  </si>
  <si>
    <t>MOLLEBAMBA</t>
  </si>
  <si>
    <t>LAURIAMA</t>
  </si>
  <si>
    <t>QUEPEPAMPA</t>
  </si>
  <si>
    <t>P.S CUSE</t>
  </si>
  <si>
    <t>CUCUAZA</t>
  </si>
  <si>
    <t>POTRERO GRANDE</t>
  </si>
  <si>
    <t>P.S LA LOMA</t>
  </si>
  <si>
    <t>NUEVO SEASME</t>
  </si>
  <si>
    <t>SAN JOSE DE HUARCAYA</t>
  </si>
  <si>
    <t>LLACSAPIRCA</t>
  </si>
  <si>
    <t>POSTA MEDICA PACHACAYO</t>
  </si>
  <si>
    <t>PUESTO DE SALUD HUATIAPILLA</t>
  </si>
  <si>
    <t>CENTRO DE SALUD "LOS ÓRGANOS"</t>
  </si>
  <si>
    <t>PICHIHUILLCA</t>
  </si>
  <si>
    <t>IPRESS LIBERTADOR</t>
  </si>
  <si>
    <t>PLATERIA</t>
  </si>
  <si>
    <t>AMANTANI</t>
  </si>
  <si>
    <t>SAN GABAN</t>
  </si>
  <si>
    <t>PUESTO DE SALUD MARIAN</t>
  </si>
  <si>
    <t>BUCHIGKIM</t>
  </si>
  <si>
    <t>SAN GERARDO</t>
  </si>
  <si>
    <t>HONGOS</t>
  </si>
  <si>
    <t>MONTERRICO</t>
  </si>
  <si>
    <t>PUESTO DE SALUD POCSI</t>
  </si>
  <si>
    <t>INCHUPALLA</t>
  </si>
  <si>
    <t>07 DE AGOSTO</t>
  </si>
  <si>
    <t>CABECERA MALINOSKI</t>
  </si>
  <si>
    <t>VIÑAC</t>
  </si>
  <si>
    <t>MARMAS ALTO</t>
  </si>
  <si>
    <t>CENTRO DE SALUD CON INTERNAMIENTO PACASMAYO</t>
  </si>
  <si>
    <t>HUAYLLAGUAL</t>
  </si>
  <si>
    <t>TAMBO</t>
  </si>
  <si>
    <t>POLICLINICO METROPOLITANO ESSALUD</t>
  </si>
  <si>
    <t>PIRCAPAHUANA</t>
  </si>
  <si>
    <t>OYON</t>
  </si>
  <si>
    <t>CUCHO ESQUEÑA</t>
  </si>
  <si>
    <t>QUIACA</t>
  </si>
  <si>
    <t>CENTRO DE SALUD OCAÑA</t>
  </si>
  <si>
    <t>OTOCA</t>
  </si>
  <si>
    <t>MANITEA ALTA</t>
  </si>
  <si>
    <t>AYLLOQUE</t>
  </si>
  <si>
    <t>CENTRO DE ATENCION PRIMARIA II SAN IGNACIO</t>
  </si>
  <si>
    <t>PUESTO DE SALUD SUNE GRANDE</t>
  </si>
  <si>
    <t>P.S. I-1 VISTA ALEGRE DE YURIMAGUAS</t>
  </si>
  <si>
    <t>MANZANARES</t>
  </si>
  <si>
    <t>HUAÑUPIZA</t>
  </si>
  <si>
    <t>CENTRO MEDICO LEONCIO PRADO - AMBO</t>
  </si>
  <si>
    <t>MAZUHUAZU</t>
  </si>
  <si>
    <t>CHIJICHAYA</t>
  </si>
  <si>
    <t>POLICLINICO "CAMANA" REGSAL XI DIRTEPOL AREQUIPA</t>
  </si>
  <si>
    <t>UNOCOLLA</t>
  </si>
  <si>
    <t>PUNA AYLLU</t>
  </si>
  <si>
    <t>VISCACHANI</t>
  </si>
  <si>
    <t>LUQUIA</t>
  </si>
  <si>
    <t>RINCONADA</t>
  </si>
  <si>
    <t>CRUCETA</t>
  </si>
  <si>
    <t>EL GUAYO</t>
  </si>
  <si>
    <t>GRAMALOTILLO</t>
  </si>
  <si>
    <t>PAMPA LA VICTORIA</t>
  </si>
  <si>
    <t>ESCURI</t>
  </si>
  <si>
    <t>MATARA</t>
  </si>
  <si>
    <t>SOCCHAGON</t>
  </si>
  <si>
    <t>TILALI</t>
  </si>
  <si>
    <t>URUIZA</t>
  </si>
  <si>
    <t>PATARIO</t>
  </si>
  <si>
    <t>VILQUECHICO</t>
  </si>
  <si>
    <t>MARCUYO</t>
  </si>
  <si>
    <t>ROSACANI</t>
  </si>
  <si>
    <t>UNTUCA</t>
  </si>
  <si>
    <t>TIRAPATA</t>
  </si>
  <si>
    <t>SAN JUAN DE LACAMACA</t>
  </si>
  <si>
    <t>UNIDAD EJECUTORA 020 SANIDAD PNP TUMBES</t>
  </si>
  <si>
    <t>SEXE</t>
  </si>
  <si>
    <t>SAN JOSE DE ACOBAMBILLA</t>
  </si>
  <si>
    <t>PICHIBAMBA</t>
  </si>
  <si>
    <t>PUERTO INCA</t>
  </si>
  <si>
    <t>PUMAMARCA</t>
  </si>
  <si>
    <t>ANCCAPA</t>
  </si>
  <si>
    <t>TAMBURQUI</t>
  </si>
  <si>
    <t>LLAMOCCTACHI</t>
  </si>
  <si>
    <t>SAN SEBASTIAN DE SACRACA</t>
  </si>
  <si>
    <t>P.S. I-2 ALIANZA CRISTIANA</t>
  </si>
  <si>
    <t>CORRALPAMPA</t>
  </si>
  <si>
    <t>LOS ANDES DE SOTOPAMPA</t>
  </si>
  <si>
    <t>PACAYCASA</t>
  </si>
  <si>
    <t>ACCOPAMPA</t>
  </si>
  <si>
    <t>GRAMALOTAL DE CHINGAMA</t>
  </si>
  <si>
    <t>UCHCUPAMPA</t>
  </si>
  <si>
    <t>CCOLLANA</t>
  </si>
  <si>
    <t>JACAS CHICO</t>
  </si>
  <si>
    <t>CRUZ DE LA ESPERANZA</t>
  </si>
  <si>
    <t>DE APOYO CHILETE</t>
  </si>
  <si>
    <t>CCARHUARANRA</t>
  </si>
  <si>
    <t>OCONGATE</t>
  </si>
  <si>
    <t>SAN PEDRO DE CHOROS</t>
  </si>
  <si>
    <t>CURAHUASI</t>
  </si>
  <si>
    <t>COYLLURQUI</t>
  </si>
  <si>
    <t>LLANGUAT</t>
  </si>
  <si>
    <t>CHALLABAMBA</t>
  </si>
  <si>
    <t>VILUCO</t>
  </si>
  <si>
    <t>CHUMBES</t>
  </si>
  <si>
    <t>OSCCOLLO</t>
  </si>
  <si>
    <t>NANCHOC</t>
  </si>
  <si>
    <t>HUARIBAMBA</t>
  </si>
  <si>
    <t>CONDAY</t>
  </si>
  <si>
    <t>PORCON LA ESPERANZA</t>
  </si>
  <si>
    <t>COTOYACU</t>
  </si>
  <si>
    <t>P.S. I-1 NUEVO MUNDO</t>
  </si>
  <si>
    <t>CENTRO DE ATENCION PRIMARIA II TORATA</t>
  </si>
  <si>
    <t>SISTEMA METROPOLITANO DE LA SOLIDARIDAD / SISOL - SULLANA</t>
  </si>
  <si>
    <t>LA COMPAÑIA</t>
  </si>
  <si>
    <t>CENTRO MEDICO PAMPA INALAMBRICA</t>
  </si>
  <si>
    <t>LUCMILLO</t>
  </si>
  <si>
    <t>P.S. I-1 SAN FRANCISCO PAMPAYACU</t>
  </si>
  <si>
    <t>CASABAMBA</t>
  </si>
  <si>
    <t>P.S. I-1 SAN MIGUEL DE YANAYACU</t>
  </si>
  <si>
    <t>ROSASPATA</t>
  </si>
  <si>
    <t>SUMIDERO</t>
  </si>
  <si>
    <t>TINGO</t>
  </si>
  <si>
    <t>YOMBLON DE PISUQUIA</t>
  </si>
  <si>
    <t>CORTEGANA</t>
  </si>
  <si>
    <t>C.S. I-4 PAMPA HERMOZA DE YURIMAGUAS</t>
  </si>
  <si>
    <t>C.S. I-3 GRAU KM.40</t>
  </si>
  <si>
    <t>P.S. I-1 ARAHUANTE</t>
  </si>
  <si>
    <t>P.S. I-1 LIBERTAD DE BALSAPUERTO</t>
  </si>
  <si>
    <t>P.S. I-1 SONAPI</t>
  </si>
  <si>
    <t>ESSALUD CALCA</t>
  </si>
  <si>
    <t>TACTAMAL</t>
  </si>
  <si>
    <t>CENTRO DE ATENCION PRIMARIA I TARATA</t>
  </si>
  <si>
    <t>CACHQUIS</t>
  </si>
  <si>
    <t>ENFERMERIA DEL BATALLON DE SERVICIOS N° 31</t>
  </si>
  <si>
    <t>LAS COLMENAS</t>
  </si>
  <si>
    <t>PULAN</t>
  </si>
  <si>
    <t>TAQUIA</t>
  </si>
  <si>
    <t>P.S SAN MARTIN DE CONGOÑA</t>
  </si>
  <si>
    <t>ELVIRREY</t>
  </si>
  <si>
    <t>COCHAMAL</t>
  </si>
  <si>
    <t>AGUA SANTA</t>
  </si>
  <si>
    <t>COCACHIMBA</t>
  </si>
  <si>
    <t>SANIDAD DE LA ESTACION NAVAL DE PUCALLPA</t>
  </si>
  <si>
    <t>TASAJERAS</t>
  </si>
  <si>
    <t>VISTA ALEGRE DE LA SOLA</t>
  </si>
  <si>
    <t>VILLA SAN CRISTOBAL</t>
  </si>
  <si>
    <t>PUESTO DE SALUD NUEVA ESPERANZA</t>
  </si>
  <si>
    <t>EL TINGO</t>
  </si>
  <si>
    <t>TOTORA - REYNA DE LOS ANGELES</t>
  </si>
  <si>
    <t>PUESTO DE SALUD OASIS DE VILLA</t>
  </si>
  <si>
    <t>HUAMPICA</t>
  </si>
  <si>
    <t>CENTRO DE ATENCION PRIMARIA II PATAPO</t>
  </si>
  <si>
    <t>POSTA MEDICA DE HUALGAYOC</t>
  </si>
  <si>
    <t>CENTRO DE ATENCION PRIMARIA II CABALLOCOCHA</t>
  </si>
  <si>
    <t>PUESTO DE SALUD COLLANAC</t>
  </si>
  <si>
    <t>CENTRO DE SALUD NUEVO LURIN - KM. 40</t>
  </si>
  <si>
    <t>ENRIQUE TORRES GONZALES</t>
  </si>
  <si>
    <t>TOTORAPALLCA</t>
  </si>
  <si>
    <t>FORTUNA</t>
  </si>
  <si>
    <t>GICLAS</t>
  </si>
  <si>
    <t>MOLINOS (RUMIHUASI)</t>
  </si>
  <si>
    <t>PUESTO DE SALUD CHOPCCAPAMPA</t>
  </si>
  <si>
    <t>CORMOT</t>
  </si>
  <si>
    <t>ANCOMARCA</t>
  </si>
  <si>
    <t>ESSALUD PICHARI</t>
  </si>
  <si>
    <t>HUAYANAY</t>
  </si>
  <si>
    <t>LARAMARCA</t>
  </si>
  <si>
    <t>SHITA</t>
  </si>
  <si>
    <t>CCOCHACCASA</t>
  </si>
  <si>
    <t>LLAYLLA</t>
  </si>
  <si>
    <t>PUESTO DE SALUD HUAMBO</t>
  </si>
  <si>
    <t>PUESTO DE SALUD SALINAS HUITO</t>
  </si>
  <si>
    <t>UMAMARCA</t>
  </si>
  <si>
    <t>HUANCANE</t>
  </si>
  <si>
    <t>ISLANDIA DEL YAVARI</t>
  </si>
  <si>
    <t>CENTRO DE ATENCION PRIMARIA I ITE</t>
  </si>
  <si>
    <t>CUENCA</t>
  </si>
  <si>
    <t>SAN LUIS DE CORERAC</t>
  </si>
  <si>
    <t>PUESTO DE MALLAS</t>
  </si>
  <si>
    <t>PUESTO DE SALUD TAPAY</t>
  </si>
  <si>
    <t>PUERTO ROCA</t>
  </si>
  <si>
    <t>CENTRO DE SALUD MENTAL COMUNITARIO VALLE DEL MANTARO</t>
  </si>
  <si>
    <t>HUAÑACANCHA</t>
  </si>
  <si>
    <t>MEMBRILLAR</t>
  </si>
  <si>
    <t>MONTE SALVADO</t>
  </si>
  <si>
    <t>LAS DELICIAS</t>
  </si>
  <si>
    <t>TANTARA</t>
  </si>
  <si>
    <t>SUPAYACU</t>
  </si>
  <si>
    <t>YERBAS BUENAS</t>
  </si>
  <si>
    <t>HOSPITAL MAMA ASHU CHACAS</t>
  </si>
  <si>
    <t>SAN FRANCISCO DE LA COIPA</t>
  </si>
  <si>
    <t>CENTRO DE SALUD MENTAL COMUNITARIO BAGUA</t>
  </si>
  <si>
    <t>CHAMANAL</t>
  </si>
  <si>
    <t>SALLCCABAMBA</t>
  </si>
  <si>
    <t>BODEGONES</t>
  </si>
  <si>
    <t>MINAS</t>
  </si>
  <si>
    <t>AGRUPAMIENTO  DE COHETES ANTIAEREO "CRL JOSE GALVEZ"</t>
  </si>
  <si>
    <t>POSTA MEDICA POLICIAL DE ANDAHUAYLAS</t>
  </si>
  <si>
    <t>PUQUIO</t>
  </si>
  <si>
    <t>NUEVO TAHUANTINSUYO</t>
  </si>
  <si>
    <t>CENTRO DE SALUD MENTAL COMUNITARIO MAZUKO</t>
  </si>
  <si>
    <t>ENFERMERÍA BATALLÓN DE INFANTERÍA SELVA  N° 69 - CHAVEZ VALDIVIA</t>
  </si>
  <si>
    <t>PUESTO DE SALUD HERMILIO VALDIZAN</t>
  </si>
  <si>
    <t>SAN JUAN KM. 71</t>
  </si>
  <si>
    <t>SANIDAD DEL BTN FFEE Nº 313</t>
  </si>
  <si>
    <t>AYANCOCHA ALTA</t>
  </si>
  <si>
    <t>HUANCHAY</t>
  </si>
  <si>
    <t>PONGO ISLA</t>
  </si>
  <si>
    <t>RAYAMPAMPA</t>
  </si>
  <si>
    <t>PICHIGUA ESPINAR</t>
  </si>
  <si>
    <t>BUEN PASTOR</t>
  </si>
  <si>
    <t>P.S. I-1 PUERTO PERU</t>
  </si>
  <si>
    <t>CHINCHE RABI</t>
  </si>
  <si>
    <t>CENTRO DE SALUD LADERAS DE CHILLON</t>
  </si>
  <si>
    <t>LA CHORRERA</t>
  </si>
  <si>
    <t>10 DE OCTUBRE</t>
  </si>
  <si>
    <t>PARUQUE BAJO</t>
  </si>
  <si>
    <t>CENTRO DE SALUD VILLA MARIA PERPETUO SOCORRO</t>
  </si>
  <si>
    <t>MEDICA POLICIAL PICHARI</t>
  </si>
  <si>
    <t>SEXESHITA</t>
  </si>
  <si>
    <t>TOTORA OROPESA</t>
  </si>
  <si>
    <t>CLAS CHAVINILLO</t>
  </si>
  <si>
    <t>MUNI CHICO</t>
  </si>
  <si>
    <t>SANSAYCCA</t>
  </si>
  <si>
    <t>ISLA LIBERTAD</t>
  </si>
  <si>
    <t>SAN JUAN DE PACAYZAPA</t>
  </si>
  <si>
    <t>SACHABAMBA</t>
  </si>
  <si>
    <t>OCOTO ALTO</t>
  </si>
  <si>
    <t>PUESTO DE SALUD PONTO</t>
  </si>
  <si>
    <t>GIGANTE</t>
  </si>
  <si>
    <t>HUARA HUARA</t>
  </si>
  <si>
    <t>PUESTO DE SALUD LARA</t>
  </si>
  <si>
    <t>PUESTO DE SALUD HUAMANCAYAN</t>
  </si>
  <si>
    <t>CENTRO DE SALUD AÑO NUEVO</t>
  </si>
  <si>
    <t>CHAMIS</t>
  </si>
  <si>
    <t>QARIN</t>
  </si>
  <si>
    <t>CAPOTE</t>
  </si>
  <si>
    <t>PUESTO DE SALUD PROGRESO</t>
  </si>
  <si>
    <t>SAN PABLO DE VALERA</t>
  </si>
  <si>
    <t>RIO NEGRO</t>
  </si>
  <si>
    <t>SANTA CLARA DE NANAY</t>
  </si>
  <si>
    <t>SAN PABLO DE CUYANA</t>
  </si>
  <si>
    <t>P.S SAN PEDRO</t>
  </si>
  <si>
    <t>EL GUAMBO</t>
  </si>
  <si>
    <t>UNION CHAVINI</t>
  </si>
  <si>
    <t>POSIC</t>
  </si>
  <si>
    <t>SANTA EULALIA</t>
  </si>
  <si>
    <t>SAN JUAN DEL MORONA</t>
  </si>
  <si>
    <t>BAÑOS</t>
  </si>
  <si>
    <t>MICHIVILCA</t>
  </si>
  <si>
    <t>CENTRO DE SALUD VILLA LOS ANGELES</t>
  </si>
  <si>
    <t>CENTRO DE SALUD MIRAFLORES</t>
  </si>
  <si>
    <t>CENTRO DE SALUD FLORIDA</t>
  </si>
  <si>
    <t>CHACAMARCA</t>
  </si>
  <si>
    <t>E.S.  LA OBRILLA</t>
  </si>
  <si>
    <t>LUCMAR</t>
  </si>
  <si>
    <t>IPRESS MILITAR DIVISIONARIO "SANTA ROSA" IQUITOS</t>
  </si>
  <si>
    <t>SANTOS</t>
  </si>
  <si>
    <t>SAN JUAN DE LOPECANCHA</t>
  </si>
  <si>
    <t>YANAMARCA</t>
  </si>
  <si>
    <t>CUEMAL</t>
  </si>
  <si>
    <t>PUESTO DE SALUD PERUARBO</t>
  </si>
  <si>
    <t>CHIRIMOTO</t>
  </si>
  <si>
    <t>SONCCOCCOCHA</t>
  </si>
  <si>
    <t>CCOCHUA</t>
  </si>
  <si>
    <t>PAHOYAN</t>
  </si>
  <si>
    <t>PORTADA DEL SOL</t>
  </si>
  <si>
    <t>J.D.CHOQUEHUANCA</t>
  </si>
  <si>
    <t>09 DE ENERO</t>
  </si>
  <si>
    <t>FAUSA LAMISTA</t>
  </si>
  <si>
    <t>PACCAYPATA</t>
  </si>
  <si>
    <t>SANTA ROSA DE CALCAUSO</t>
  </si>
  <si>
    <t>CCACCAS</t>
  </si>
  <si>
    <t>PUESTO DE SALUD I-1 DOS DE MAYO DE SARAYACU</t>
  </si>
  <si>
    <t>PORVENIR DEL NORTE</t>
  </si>
  <si>
    <t>LA VIÑA</t>
  </si>
  <si>
    <t>SENGACHE</t>
  </si>
  <si>
    <t>CENTRO DE SALUD CORONGO</t>
  </si>
  <si>
    <t>PANGUANA II ZONA</t>
  </si>
  <si>
    <t>PAMPALCA</t>
  </si>
  <si>
    <t>PALLACCOCHA</t>
  </si>
  <si>
    <t>SAN MIGUEL DEL RIO MAYO</t>
  </si>
  <si>
    <t>NUEVO DOS DE MAYO</t>
  </si>
  <si>
    <t>PLAYA GRANDE</t>
  </si>
  <si>
    <t>SAN FRANCISCO DE PUCURHUAY</t>
  </si>
  <si>
    <t>PUESTO DE SALUD DANIEL ALCIDES CARRION</t>
  </si>
  <si>
    <t>MARQARAQAY</t>
  </si>
  <si>
    <t>PUESTO DE SALUD TUPAC AMARU</t>
  </si>
  <si>
    <t>CENTRO DE SALUD PORVENIR-MIRAFLORES</t>
  </si>
  <si>
    <t>SAULACA</t>
  </si>
  <si>
    <t>BRILLO NUEVO</t>
  </si>
  <si>
    <t>EL PORVENIR KM 25</t>
  </si>
  <si>
    <t>ESCUELA OPERACIONES RIVEREÑAS</t>
  </si>
  <si>
    <t>PUESTO DE SALUD LA VICTORIA</t>
  </si>
  <si>
    <t>LA CANO</t>
  </si>
  <si>
    <t>VILLA PRADO</t>
  </si>
  <si>
    <t>CALANA</t>
  </si>
  <si>
    <t>HUALLANGATE</t>
  </si>
  <si>
    <t>JOSE QUIÑONEZ GONZALES</t>
  </si>
  <si>
    <t>CUYUMALCA</t>
  </si>
  <si>
    <t>AGALLPAMPA</t>
  </si>
  <si>
    <t>TINTAYA MARQUIRI</t>
  </si>
  <si>
    <t>POMAHUACA</t>
  </si>
  <si>
    <t>FAUSA SAPINA</t>
  </si>
  <si>
    <t>CANRAZ</t>
  </si>
  <si>
    <t>DEPARTAMENTO DE SANIDAD</t>
  </si>
  <si>
    <t>CENTRO DE SALUD PISCOBAMBA</t>
  </si>
  <si>
    <t>SARGENTO LORES</t>
  </si>
  <si>
    <t>SANTA MARTHA</t>
  </si>
  <si>
    <t>RAMOSCUCHO</t>
  </si>
  <si>
    <t>SAN CARLOS ALTO</t>
  </si>
  <si>
    <t>SAN JOSE DE LOS CHORRILLOS</t>
  </si>
  <si>
    <t>LUICHUPUCRO BAJO</t>
  </si>
  <si>
    <t>POSTA MEDICA DE MOTUPE - ESSALUD</t>
  </si>
  <si>
    <t>SOCCOSPATA</t>
  </si>
  <si>
    <t>SAN JUAN DE COJIN</t>
  </si>
  <si>
    <t>QUIPACANCHA</t>
  </si>
  <si>
    <t>COOPERATIVA UNIVERSAL</t>
  </si>
  <si>
    <t>SAN SEBASTIAN DE QUERA</t>
  </si>
  <si>
    <t>CENTRO DE SALUD 15 DE AGOSTO</t>
  </si>
  <si>
    <t>BAÑOS DEL INCA</t>
  </si>
  <si>
    <t>PAMPARQUE</t>
  </si>
  <si>
    <t>ANDES YANAHUANCA</t>
  </si>
  <si>
    <t>CHORRERA  DE PULGUERAS</t>
  </si>
  <si>
    <t>PUESTO DE SALUD PACHACAMAC</t>
  </si>
  <si>
    <t>P.S. I-1 CHIRAPA</t>
  </si>
  <si>
    <t>CENTRO MEDICO AYAVIRI - ESSALUD - RED ASISTENCIAL JULIACA</t>
  </si>
  <si>
    <t>LUMBRA</t>
  </si>
  <si>
    <t>SANTA ROSA TIROLER</t>
  </si>
  <si>
    <t>TINTIN</t>
  </si>
  <si>
    <t>EL NARANJO</t>
  </si>
  <si>
    <t>TAHUANTINSUYO</t>
  </si>
  <si>
    <t>PARACAS</t>
  </si>
  <si>
    <t>SANIDAD ESFAP</t>
  </si>
  <si>
    <t>LARAQUERI</t>
  </si>
  <si>
    <t>E.S. EL PAPAYO</t>
  </si>
  <si>
    <t>EL TRIUNFO</t>
  </si>
  <si>
    <t>ACOS</t>
  </si>
  <si>
    <t>AMBATO TAMBORAPA</t>
  </si>
  <si>
    <t>DURAZNOPAMPA</t>
  </si>
  <si>
    <t>LAGUNAS DE CANGLY</t>
  </si>
  <si>
    <t>LA NATIVIDAD</t>
  </si>
  <si>
    <t>P.S CONDORCOCHA</t>
  </si>
  <si>
    <t>QUILCAS</t>
  </si>
  <si>
    <t>EL PORVENIR.</t>
  </si>
  <si>
    <t>HUINCO</t>
  </si>
  <si>
    <t>QUIRICHIMA</t>
  </si>
  <si>
    <t>UNION PUERTO ASHANINKA</t>
  </si>
  <si>
    <t>SAN MARTIN DE ORCOCOTO</t>
  </si>
  <si>
    <t>PUESTO DE SALUD VILLA LOURDES</t>
  </si>
  <si>
    <t>LAQUIPAMPA</t>
  </si>
  <si>
    <t>CULLHUAS</t>
  </si>
  <si>
    <t>EL ENTERADOR</t>
  </si>
  <si>
    <t>PARASIVE</t>
  </si>
  <si>
    <t>MARCO</t>
  </si>
  <si>
    <t>SAN VICENTE-PIEDRA RODADA</t>
  </si>
  <si>
    <t>HUANACCMARCA ALTA</t>
  </si>
  <si>
    <t>LA FRATERNIDAD</t>
  </si>
  <si>
    <t>PUESTO DE SALUD ACHANIZO</t>
  </si>
  <si>
    <t>C.S. CLAS PUSI</t>
  </si>
  <si>
    <t>YANAPUQUIO</t>
  </si>
  <si>
    <t>WIRACOCHA</t>
  </si>
  <si>
    <t>CCELLOPAMPA</t>
  </si>
  <si>
    <t>UCHURACRA</t>
  </si>
  <si>
    <t>RAMBRAMPATA</t>
  </si>
  <si>
    <t>YURILAMAS</t>
  </si>
  <si>
    <t>HUAYTIRI</t>
  </si>
  <si>
    <t>HUARIRUMI - CHONTACANCHA</t>
  </si>
  <si>
    <t>CENTRO DE SALUD PUEBLO NUEVO</t>
  </si>
  <si>
    <t>JEPELACIO</t>
  </si>
  <si>
    <t>SINTO</t>
  </si>
  <si>
    <t>PUESTO DE SALUD JUAN CARLOS SOBERON</t>
  </si>
  <si>
    <t>MANYLSA</t>
  </si>
  <si>
    <t>HUSARES DE JUNIN</t>
  </si>
  <si>
    <t>HUAMATAMBO</t>
  </si>
  <si>
    <t>VILLAMAYO</t>
  </si>
  <si>
    <t>BONILLA</t>
  </si>
  <si>
    <t>EL HUARANGO</t>
  </si>
  <si>
    <t>LUJARAJA</t>
  </si>
  <si>
    <t>HUIMBAYOC</t>
  </si>
  <si>
    <t>HUICTE</t>
  </si>
  <si>
    <t>PACHAS</t>
  </si>
  <si>
    <t>ATUMPAMPA</t>
  </si>
  <si>
    <t>HUASCATA</t>
  </si>
  <si>
    <t>CALZADA</t>
  </si>
  <si>
    <t>MENTAL COMUNITARIA TRUJILLO DRA. FRIDA ALAYZA COSSÍO</t>
  </si>
  <si>
    <t>SAN MATEO</t>
  </si>
  <si>
    <t>HUAYCO TARAPOTO</t>
  </si>
  <si>
    <t>MANTARO</t>
  </si>
  <si>
    <t>LABUNDAY</t>
  </si>
  <si>
    <t>AMARACAYRE</t>
  </si>
  <si>
    <t>USQUIL</t>
  </si>
  <si>
    <t>YOMIBATO</t>
  </si>
  <si>
    <t>SANTA DOMINGUITA</t>
  </si>
  <si>
    <t>CENTRO ODONTOLOGICO PNP ANGAMOS</t>
  </si>
  <si>
    <t>ANTONIO RAIMONDI</t>
  </si>
  <si>
    <t>COCHAS CHICO</t>
  </si>
  <si>
    <t>PUESTO DE SALUD YUMPE</t>
  </si>
  <si>
    <t>P.S I-2 BECARA</t>
  </si>
  <si>
    <t>CENTRO DE SALUD CONCHUCOS</t>
  </si>
  <si>
    <t>UCUNCHA</t>
  </si>
  <si>
    <t>LLACUABAMBA</t>
  </si>
  <si>
    <t>CIRIALO</t>
  </si>
  <si>
    <t>PUESTO DE SALUD PARIASHPAMPA</t>
  </si>
  <si>
    <t>KAMANQUIRIATO</t>
  </si>
  <si>
    <t>PUESTO DE SALUD PAROBAMBA NUEVO</t>
  </si>
  <si>
    <t>MAZANCA</t>
  </si>
  <si>
    <t>PUGUIENTIMARI</t>
  </si>
  <si>
    <t>KIRIGUETI</t>
  </si>
  <si>
    <t>SISOL SALUD LA ENSENADA</t>
  </si>
  <si>
    <t>P.S TAMBILLO</t>
  </si>
  <si>
    <t>HUACRAPUQUIO</t>
  </si>
  <si>
    <t>PUESTO DE SALUD HUAYLLACAYAN</t>
  </si>
  <si>
    <t>HUARACAYOG</t>
  </si>
  <si>
    <t>PUESTO DE SALUD HUAYCHO</t>
  </si>
  <si>
    <t>CHANCAVINE</t>
  </si>
  <si>
    <t>PUESTO DE SALUD PAMPAS GRANDE</t>
  </si>
  <si>
    <t>PALLANCHACRA</t>
  </si>
  <si>
    <t>CENTRO DE SALUD HUALLANCA</t>
  </si>
  <si>
    <t>HUANUCO</t>
  </si>
  <si>
    <t>SABANA</t>
  </si>
  <si>
    <t>MOLINOS DE CAJANLEQUE</t>
  </si>
  <si>
    <t>CERPAQUINO</t>
  </si>
  <si>
    <t>PUESTO DE SALUD CAUNARAPA</t>
  </si>
  <si>
    <t>PUESTO DE SALUD CULEBRAS</t>
  </si>
  <si>
    <t>USCA</t>
  </si>
  <si>
    <t>CANUCUBAMBA</t>
  </si>
  <si>
    <t>PICHGAS</t>
  </si>
  <si>
    <t>POSTA MEDICA PNP CERRO DE PASCO</t>
  </si>
  <si>
    <t>PUESTO DE SALUD ÑAHUIMPUQUIO</t>
  </si>
  <si>
    <t>NATIVIDAD</t>
  </si>
  <si>
    <t>E.S.  SANTA ROSA DE CURA MORI</t>
  </si>
  <si>
    <t>LA CONQUISTA</t>
  </si>
  <si>
    <t>P.S YAPATO</t>
  </si>
  <si>
    <t>VICHURI</t>
  </si>
  <si>
    <t>ENFERMERÍA DEL FUERTE SALAVERRY</t>
  </si>
  <si>
    <t>CONSULTORIO ESPECIALIZADO GINEND MUJER</t>
  </si>
  <si>
    <t>CHIPE</t>
  </si>
  <si>
    <t>UNION SIRIA</t>
  </si>
  <si>
    <t>MOSQUITO PLAYA</t>
  </si>
  <si>
    <t>MOLINOS</t>
  </si>
  <si>
    <t>EL MUYO</t>
  </si>
  <si>
    <t>VILCAMARCA</t>
  </si>
  <si>
    <t>HUANCHACO</t>
  </si>
  <si>
    <t>PAN DE AZUCAR</t>
  </si>
  <si>
    <t>ARANJUEZ</t>
  </si>
  <si>
    <t>FRONTERA SAN FRANCISCO</t>
  </si>
  <si>
    <t>TALABAYA</t>
  </si>
  <si>
    <t>CHEQUITAVO</t>
  </si>
  <si>
    <t>PACHIRI</t>
  </si>
  <si>
    <t>CHURUMAZU</t>
  </si>
  <si>
    <t>ICHIQUIATO</t>
  </si>
  <si>
    <t>BASE HUARAL</t>
  </si>
  <si>
    <t>CHUPAN</t>
  </si>
  <si>
    <t>Puesto de Salud de la Sanidad PNP. Chepén</t>
  </si>
  <si>
    <t>TAMBORACCAY</t>
  </si>
  <si>
    <t>CENTRO DE SALUD MENTAL COMUNITARIO "SUMAQ KAWSAY"</t>
  </si>
  <si>
    <t>ESTABLECIMIENTO PENAL PICSI - CHICLAYO</t>
  </si>
  <si>
    <t>UTCURARCA</t>
  </si>
  <si>
    <t>HOSPITAL RURAL DE PAPAPLAYA</t>
  </si>
  <si>
    <t>NARANJITOS</t>
  </si>
  <si>
    <t>LLICLLAO</t>
  </si>
  <si>
    <t>IRMA CHICO</t>
  </si>
  <si>
    <t>IMAZA</t>
  </si>
  <si>
    <t>AYAPITEG</t>
  </si>
  <si>
    <t>SHABASHIPANGO</t>
  </si>
  <si>
    <t>EL TRIUNFO DE HUARANGO</t>
  </si>
  <si>
    <t>SORITOR</t>
  </si>
  <si>
    <t>CONDE DE LA VEGA BAJA</t>
  </si>
  <si>
    <t>MOROCOCHA</t>
  </si>
  <si>
    <t>CHISE</t>
  </si>
  <si>
    <t>DEPARTAMENTO DE SANIDAD GRUPO AÉREO N° 2</t>
  </si>
  <si>
    <t>FUERZA AEREA DEL PERU</t>
  </si>
  <si>
    <t>LAS LOMAS</t>
  </si>
  <si>
    <t>APALLA CALABAZA</t>
  </si>
  <si>
    <t>LUCRE</t>
  </si>
  <si>
    <t>POSTA MEDICA PNP SULLANA</t>
  </si>
  <si>
    <t>PARAGSHA</t>
  </si>
  <si>
    <t>AMAQUIRIA</t>
  </si>
  <si>
    <t>ROSAPAMPA</t>
  </si>
  <si>
    <t>EL CARMEN-OLIVO</t>
  </si>
  <si>
    <t>SANIDAD BASRA</t>
  </si>
  <si>
    <t>LAS NARANJAS</t>
  </si>
  <si>
    <t>HUACORA</t>
  </si>
  <si>
    <t>P.S PAGAY</t>
  </si>
  <si>
    <t>SAN JUAN DE YARIHUANI</t>
  </si>
  <si>
    <t>E.S I-2 CASCAMACHE</t>
  </si>
  <si>
    <t>SAN JUAN DE HUAGLAYOG</t>
  </si>
  <si>
    <t>CHACA</t>
  </si>
  <si>
    <t>HUICHPIN</t>
  </si>
  <si>
    <t>P.S EL CARMEN</t>
  </si>
  <si>
    <t>MARISCAL CACERES</t>
  </si>
  <si>
    <t>WAWAS</t>
  </si>
  <si>
    <t>CHUNGUI</t>
  </si>
  <si>
    <t>VITO</t>
  </si>
  <si>
    <t>P.S LA PAREJA</t>
  </si>
  <si>
    <t>CENTRO WAWIK</t>
  </si>
  <si>
    <t>SELVA VERDE</t>
  </si>
  <si>
    <t>CASIMUYO</t>
  </si>
  <si>
    <t>E.S   I- 3  YAPATERA</t>
  </si>
  <si>
    <t>PUESTO DE SALUD ESCALERILLAS</t>
  </si>
  <si>
    <t>NUEVO SAPOSOA</t>
  </si>
  <si>
    <t>PRIMAVERA BAJA</t>
  </si>
  <si>
    <t>NUEVE DE JULIO</t>
  </si>
  <si>
    <t>VICHAYCOCHA</t>
  </si>
  <si>
    <t>E.S.   NARIHUALA</t>
  </si>
  <si>
    <t>CENTRO DE SALUD VILLA LOS REYES</t>
  </si>
  <si>
    <t>FILA ALTA</t>
  </si>
  <si>
    <t>PNP SANIDAD CHINCHEROS</t>
  </si>
  <si>
    <t>CANCHAPALCA</t>
  </si>
  <si>
    <t>PUESTO DE SALUD SAYLA</t>
  </si>
  <si>
    <t>CERITS-SAN JUAN</t>
  </si>
  <si>
    <t>IPRESS SAN FRANCISCO DE ROMPEO</t>
  </si>
  <si>
    <t>ICHU</t>
  </si>
  <si>
    <t>PUESTO DE SALUD TISCO</t>
  </si>
  <si>
    <t>PUESTO DE SALUD TARUCAMARCA</t>
  </si>
  <si>
    <t>PUESTO DE SALUD SANTA ROSA DE SIBAYO</t>
  </si>
  <si>
    <t>CHANCACHI</t>
  </si>
  <si>
    <t>KISHUARA</t>
  </si>
  <si>
    <t>QUINSACHATA</t>
  </si>
  <si>
    <t>CCANCCAYLLO</t>
  </si>
  <si>
    <t>PUESTO DE SALUD ALTO ENSENADA</t>
  </si>
  <si>
    <t>PACCAY</t>
  </si>
  <si>
    <t>E.S. PARIHUANAS</t>
  </si>
  <si>
    <t>NAUTA</t>
  </si>
  <si>
    <t>YAUYOS</t>
  </si>
  <si>
    <t>CAPALLA</t>
  </si>
  <si>
    <t>ESPIRITU SANTO</t>
  </si>
  <si>
    <t>P.S LOS RANCHOS</t>
  </si>
  <si>
    <t>PAMPA HUASI</t>
  </si>
  <si>
    <t>E.S. I-1 PORTACHUELO</t>
  </si>
  <si>
    <t>QUISTO CENTRAL</t>
  </si>
  <si>
    <t>POLICLINICO PNP CAJAMARCA</t>
  </si>
  <si>
    <t>POSTA MEDICA SAN PEDRO DE CAJAS</t>
  </si>
  <si>
    <t>CENTRO DE SALUD MENTAL COMUNITARIO NANCY REYES BAHAMONDE</t>
  </si>
  <si>
    <t>CENTRO DE SALUD HUACHOCOLPA</t>
  </si>
  <si>
    <t>PUÑUN</t>
  </si>
  <si>
    <t>P.S.  PUEBLO NUEVO DE BUENOS AIRES</t>
  </si>
  <si>
    <t>HUAYHUAHUASI</t>
  </si>
  <si>
    <t>QUEHUE</t>
  </si>
  <si>
    <t>CENTRO DE SALUD. DANIEL HERNANDEZ</t>
  </si>
  <si>
    <t>CCUYO</t>
  </si>
  <si>
    <t>CHANQUIL</t>
  </si>
  <si>
    <t>PUESTO DE SALUD SANTA ANA</t>
  </si>
  <si>
    <t>CONDOROMA</t>
  </si>
  <si>
    <t>POMABAMBA</t>
  </si>
  <si>
    <t>QUISHUARA</t>
  </si>
  <si>
    <t>TAULLI</t>
  </si>
  <si>
    <t>TOCCOCCORI</t>
  </si>
  <si>
    <t>CENTRO DE SALUD LA CURVA</t>
  </si>
  <si>
    <t>ANISO</t>
  </si>
  <si>
    <t>CHUQUI HUARCAYA</t>
  </si>
  <si>
    <t>C.S. 1-3 CENTRO ESPEC.MATERNO INFAN.AGUAMIRO</t>
  </si>
  <si>
    <t>CHACOLLA</t>
  </si>
  <si>
    <t>LUCANAMARCA</t>
  </si>
  <si>
    <t>SAURAMA</t>
  </si>
  <si>
    <t>QUEROCOTILLO</t>
  </si>
  <si>
    <t>STA. ROSA DE PIEDRA RODADA</t>
  </si>
  <si>
    <t>COMUNIDAD SALUDABLE</t>
  </si>
  <si>
    <t>CHILCAYOCC</t>
  </si>
  <si>
    <t>CENTRO DE SALUD I-4 ORELLANA</t>
  </si>
  <si>
    <t>AUQUIBAMBA</t>
  </si>
  <si>
    <t>PAMPA DE SAN LUIS</t>
  </si>
  <si>
    <t>CAP III HUAYCAN-GRDA-ESSALUD</t>
  </si>
  <si>
    <t>BELLAVISTA DE TENIENTE MANUEL CLAVERO</t>
  </si>
  <si>
    <t>SOMATE ALTO</t>
  </si>
  <si>
    <t>NAMORA</t>
  </si>
  <si>
    <t>CHEJANI</t>
  </si>
  <si>
    <t>FLOR DE AGOSTO</t>
  </si>
  <si>
    <t>CHIPLE LIMON</t>
  </si>
  <si>
    <t>COLLANA CABANA</t>
  </si>
  <si>
    <t>HUATAQUITA</t>
  </si>
  <si>
    <t>PARINA</t>
  </si>
  <si>
    <t>POSTA MEDICA PNP JAEN</t>
  </si>
  <si>
    <t>UTAPARO</t>
  </si>
  <si>
    <t>HUIRONAY</t>
  </si>
  <si>
    <t>EL MOTE</t>
  </si>
  <si>
    <t>CACHIPUCARA</t>
  </si>
  <si>
    <t>CONO SUR</t>
  </si>
  <si>
    <t>CHINGORA</t>
  </si>
  <si>
    <t>LIMBANI</t>
  </si>
  <si>
    <t>HUANCA</t>
  </si>
  <si>
    <t>PUNCUCHUPA</t>
  </si>
  <si>
    <t>MUÑANI</t>
  </si>
  <si>
    <t>OCOPAMAPA</t>
  </si>
  <si>
    <t>YUNCHACO</t>
  </si>
  <si>
    <t>TUÑAD</t>
  </si>
  <si>
    <t>LA VIÑA DE NUEVA ARICA</t>
  </si>
  <si>
    <t>CUCHUQUESERA</t>
  </si>
  <si>
    <t>CENTRO DE SALUD OCOÑA</t>
  </si>
  <si>
    <t>EL REGALADO</t>
  </si>
  <si>
    <t>AÑALCATE</t>
  </si>
  <si>
    <t>SIMPE</t>
  </si>
  <si>
    <t>CAFETAL</t>
  </si>
  <si>
    <t>POSTA MEDICA DE LA PNP</t>
  </si>
  <si>
    <t>CAJABAMBA</t>
  </si>
  <si>
    <t>CCAPANA</t>
  </si>
  <si>
    <t>SAN JOSE DE QUERO</t>
  </si>
  <si>
    <t>ROBLEPAMPA</t>
  </si>
  <si>
    <t>TINKI</t>
  </si>
  <si>
    <t>PUERTO ALEGRIA DE MORONA</t>
  </si>
  <si>
    <t>CENTRO DE SALUD ATICO</t>
  </si>
  <si>
    <t>SANTA ROSA DE CALLAYUC</t>
  </si>
  <si>
    <t>SUNCHUBAMBA</t>
  </si>
  <si>
    <t>CANCAHUANI</t>
  </si>
  <si>
    <t>COSPAN</t>
  </si>
  <si>
    <t>C.S. I-3 SARAMIRIZA</t>
  </si>
  <si>
    <t>YUCURUCHI</t>
  </si>
  <si>
    <t>TAMANCO VIEJO</t>
  </si>
  <si>
    <t>SAN SALVADOR DE OMAGUAS</t>
  </si>
  <si>
    <t>MARCAMACHAY</t>
  </si>
  <si>
    <t>SAN ANTONIO DE SONOMORO</t>
  </si>
  <si>
    <t>PASARRAYA</t>
  </si>
  <si>
    <t>TOCMOCHE</t>
  </si>
  <si>
    <t>P.S. I-1 NUEVO TRIUNFO</t>
  </si>
  <si>
    <t>ALTO  TRUJILLO</t>
  </si>
  <si>
    <t>LUYANTA</t>
  </si>
  <si>
    <t>NEGROPAMPA</t>
  </si>
  <si>
    <t>C.S. I-3 MUNICHIS DE YURIMAGUAS</t>
  </si>
  <si>
    <t>VILCANCHOS</t>
  </si>
  <si>
    <t>YAMALUC</t>
  </si>
  <si>
    <t>MIRACOSTA</t>
  </si>
  <si>
    <t>CENTRO DE SALUD SAN JUDAS TADEO</t>
  </si>
  <si>
    <t>SIGUES</t>
  </si>
  <si>
    <t>UNION AGUA BLANCA</t>
  </si>
  <si>
    <t>P.S. I-1 SAN JUAN DE PAMPLONA</t>
  </si>
  <si>
    <t>VILLA  PALMA</t>
  </si>
  <si>
    <t>P.S. I-1 TAMARATE</t>
  </si>
  <si>
    <t>LA PRIMAVERA</t>
  </si>
  <si>
    <t>PADRE RUMI</t>
  </si>
  <si>
    <t>SAN PEDRO DE CACHI</t>
  </si>
  <si>
    <t>CCOYO</t>
  </si>
  <si>
    <t>TUANG ENTSA</t>
  </si>
  <si>
    <t>SEGUES</t>
  </si>
  <si>
    <t>E.S. EL TAMBO</t>
  </si>
  <si>
    <t>HUSNUPATA</t>
  </si>
  <si>
    <t>MOCHUMI VIEJO</t>
  </si>
  <si>
    <t>P.S CHIGNIA BAJA</t>
  </si>
  <si>
    <t>YAMBRASBAMBA</t>
  </si>
  <si>
    <t>ACERILLO</t>
  </si>
  <si>
    <t>OCHO DE DICIEMBRE</t>
  </si>
  <si>
    <t>CHAUPIMARCA</t>
  </si>
  <si>
    <t>CHURAS</t>
  </si>
  <si>
    <t>POSTA MEDICA CARAVELI</t>
  </si>
  <si>
    <t>PUESTO DE SALUD BUENA VISTA</t>
  </si>
  <si>
    <t>PUESTO DE SALUD LADERAS DE VILLA</t>
  </si>
  <si>
    <t>CHANTA UMACA</t>
  </si>
  <si>
    <t>QUERO</t>
  </si>
  <si>
    <t>PUESTO DE SALUD YUNGUILLA</t>
  </si>
  <si>
    <t>CENTRO DE SALUD MILITAR "SAN JUAN"</t>
  </si>
  <si>
    <t>CHARAN</t>
  </si>
  <si>
    <t>POSTA MEDICA DE SALUD PNP - JULIACA</t>
  </si>
  <si>
    <t>YANCHALA</t>
  </si>
  <si>
    <t>SAN ISIDRO DE AMPURHUAY</t>
  </si>
  <si>
    <t>P.S I-2 PAMPA HERMOSA DE TROMPETEROS</t>
  </si>
  <si>
    <t>VERSALLES</t>
  </si>
  <si>
    <t>EL MISTI</t>
  </si>
  <si>
    <t>CANGALLO</t>
  </si>
  <si>
    <t>P.S. COALAQUE</t>
  </si>
  <si>
    <t>TANQUIYAURECC</t>
  </si>
  <si>
    <t>SAN JUAN BAUTISTA</t>
  </si>
  <si>
    <t>CRUZ DE MAYO</t>
  </si>
  <si>
    <t>PEDRO RUIZ GALLO</t>
  </si>
  <si>
    <t>SAN PEDRO CUSCO</t>
  </si>
  <si>
    <t>P.S. CUCHUMBAYA</t>
  </si>
  <si>
    <t>PUESTO DE SALUD PINCHOLLO</t>
  </si>
  <si>
    <t>P.S. I-1 SAN FRANCISCO DE ALGODONAL DE JEBEROS</t>
  </si>
  <si>
    <t>LAS MERCEDES</t>
  </si>
  <si>
    <t>CENTRO DE SALUD MENTAL COMUNITARIO CAMANA</t>
  </si>
  <si>
    <t>POLICLÍNICO MILITAR MANCO CÁPAC</t>
  </si>
  <si>
    <t>SANIDAD DEL RBC Nº 9 POMATA</t>
  </si>
  <si>
    <t>MONTESECO</t>
  </si>
  <si>
    <t>ACHAPATA</t>
  </si>
  <si>
    <t>BELLAVISTA NANAY</t>
  </si>
  <si>
    <t>MORALILLO</t>
  </si>
  <si>
    <t>MACO</t>
  </si>
  <si>
    <t>HUANCAQUITO BAJO</t>
  </si>
  <si>
    <t>PUESTO DE SALUD  UCHUPATA</t>
  </si>
  <si>
    <t>SANTA ROSA DE ACORA</t>
  </si>
  <si>
    <t>PUESTO DE SALUD SAN PEDRO DE CHANA</t>
  </si>
  <si>
    <t>LLOCLLAPAMPA</t>
  </si>
  <si>
    <t>SAN PEDRO DE CORIS</t>
  </si>
  <si>
    <t>GLORIABAMBA</t>
  </si>
  <si>
    <t>ANDARAPA</t>
  </si>
  <si>
    <t>MEDICO DE FAMILIA SAN BARTOLOME 2</t>
  </si>
  <si>
    <t>Puesto de Salud Cavira</t>
  </si>
  <si>
    <t>CANAAN DEL CHIRIYACU</t>
  </si>
  <si>
    <t>CENTRO DE SALUD MENTALCOMUNITARIO JESUS NAZARENO- KUSKA WIÑARISUN</t>
  </si>
  <si>
    <t>CENTRO DE SALUD MENTAL COMUNITARIO BENA MANATI</t>
  </si>
  <si>
    <t>E.S  SAN CLEMENTE</t>
  </si>
  <si>
    <t>UNION CUVIRIAKI</t>
  </si>
  <si>
    <t>EL CORAZON</t>
  </si>
  <si>
    <t>SAN JOSE DE LUPUNA</t>
  </si>
  <si>
    <t>SANTA ROSA DE LAGARTO</t>
  </si>
  <si>
    <t>POSTA MEDICA CABANA</t>
  </si>
  <si>
    <t>CENTRO DE SALUD MENTAL COMUNITARIO MUSUQ RIKCHAY</t>
  </si>
  <si>
    <t>TUMBADEN ALTO</t>
  </si>
  <si>
    <t>SULCAN</t>
  </si>
  <si>
    <t>PUESTO DE SALUD PIUCA</t>
  </si>
  <si>
    <t>CORACORANI</t>
  </si>
  <si>
    <t>PAJARITOS</t>
  </si>
  <si>
    <t>CENTRO DE SALUD ACOSTAMBO</t>
  </si>
  <si>
    <t>CHACOS</t>
  </si>
  <si>
    <t>CENTRO DE SALUD MENTAL COMUNITARIO QANWAN KACHKANIKU</t>
  </si>
  <si>
    <t>SAN JUAN DE UTCUSH</t>
  </si>
  <si>
    <t>IZCUCHACA</t>
  </si>
  <si>
    <t>CUYCA</t>
  </si>
  <si>
    <t>NUEVO ORIENTE</t>
  </si>
  <si>
    <t>SIVINGAN</t>
  </si>
  <si>
    <t>CONGA DE ALLANGA</t>
  </si>
  <si>
    <t>INCACHACA YANAMACHAY</t>
  </si>
  <si>
    <t>EL MANGLE</t>
  </si>
  <si>
    <t>TAULIS</t>
  </si>
  <si>
    <t>POSTA MEDICA POLICIAL SEDE ESCUELA PUENTE PIEDRA</t>
  </si>
  <si>
    <t>CHONGOS BAJO</t>
  </si>
  <si>
    <t>MANCO CAPAC</t>
  </si>
  <si>
    <t>SAN JOSE DE ALTO MAYO</t>
  </si>
  <si>
    <t>LAS MONICAS</t>
  </si>
  <si>
    <t>SANTIAGO DE YAURECC</t>
  </si>
  <si>
    <t>CORRALES</t>
  </si>
  <si>
    <t>CENTRO DE SALUD LA COLINA</t>
  </si>
  <si>
    <t>CAP II CHUPACA</t>
  </si>
  <si>
    <t>EL CARMEN-CAMANA</t>
  </si>
  <si>
    <t>P.S. I-2 CULTA</t>
  </si>
  <si>
    <t>SAN PEDRO DE CARABAYLLO</t>
  </si>
  <si>
    <t>SAN CRISTOBAL DE OLTO</t>
  </si>
  <si>
    <t>SHOGUE</t>
  </si>
  <si>
    <t>LIBERTAD DEL TIGRE</t>
  </si>
  <si>
    <t>CENTRO DE ATENCION PRIMARIA III PEDRO REYES BARBOZA - BARRANCA</t>
  </si>
  <si>
    <t>ANTA</t>
  </si>
  <si>
    <t>HUARIJUYO</t>
  </si>
  <si>
    <t>VILLAFRANCA</t>
  </si>
  <si>
    <t>COLONIA DEL CACO.</t>
  </si>
  <si>
    <t>PUESTO DE SALUD II DE HUAMPARAN</t>
  </si>
  <si>
    <t>TIBILLOS</t>
  </si>
  <si>
    <t>VILLA SR. DE LOS MILAGROS</t>
  </si>
  <si>
    <t>QUIMINA</t>
  </si>
  <si>
    <t>JERICOB</t>
  </si>
  <si>
    <t>CENTRAL ESQUEN</t>
  </si>
  <si>
    <t>NIÑO JESUS</t>
  </si>
  <si>
    <t>MANGUA DEL MAZAN</t>
  </si>
  <si>
    <t>PALLCCARANA</t>
  </si>
  <si>
    <t>LA PUNTA</t>
  </si>
  <si>
    <t>HUALLHUA</t>
  </si>
  <si>
    <t>CENTRO MATERNO INFANTIL EL PROGRESO</t>
  </si>
  <si>
    <t>SANTA ISABEL DE YUMBATURO</t>
  </si>
  <si>
    <t>EL MANGO</t>
  </si>
  <si>
    <t>PACOPAMPA</t>
  </si>
  <si>
    <t>E.S I-4 CONSUELO DE VELASCO</t>
  </si>
  <si>
    <t>NUEVA FLORIDA</t>
  </si>
  <si>
    <t>PUESTO DE SALUD SANTA CRUZ DE PICHIU</t>
  </si>
  <si>
    <t>MOYOPAMPA</t>
  </si>
  <si>
    <t>HUATAPI</t>
  </si>
  <si>
    <t>SAN FERNANDO DE KIVINAKI</t>
  </si>
  <si>
    <t>ANDAMACHAY</t>
  </si>
  <si>
    <t>PASABAR ASERRADERO</t>
  </si>
  <si>
    <t>CENTRO DE ATENCION PRIMARIA  I  LOCUMBA</t>
  </si>
  <si>
    <t>CARANIA</t>
  </si>
  <si>
    <t>TAMANCO</t>
  </si>
  <si>
    <t>CHOCAN</t>
  </si>
  <si>
    <t>MAYNAY</t>
  </si>
  <si>
    <t>CCALACCAPCHA</t>
  </si>
  <si>
    <t>YARURI</t>
  </si>
  <si>
    <t>SAN JUAN DE SANGARENI</t>
  </si>
  <si>
    <t>E.S.  TALLAPAMPA</t>
  </si>
  <si>
    <t>PUESTO DE SALUD SANTA ISABEL DE VILLA</t>
  </si>
  <si>
    <t>CALLAYUC</t>
  </si>
  <si>
    <t>OROPESA</t>
  </si>
  <si>
    <t>SEQUION</t>
  </si>
  <si>
    <t>PEDRO VILCAPAZA</t>
  </si>
  <si>
    <t>SAPALLANGA</t>
  </si>
  <si>
    <t>HUALLA</t>
  </si>
  <si>
    <t>SAN JUAN DE PUEBLO LIBRE</t>
  </si>
  <si>
    <t>SAN FRANCISCO CHOCAN</t>
  </si>
  <si>
    <t>E.S.  CILIA</t>
  </si>
  <si>
    <t>HUACULLO</t>
  </si>
  <si>
    <t>CHAICHA</t>
  </si>
  <si>
    <t>NUEVA INDEPENDENCIA</t>
  </si>
  <si>
    <t>METROPOLITANO ILAVE</t>
  </si>
  <si>
    <t>SAN JUAN RIO HUALLAGA</t>
  </si>
  <si>
    <t>SISOL SALUD LA VICTORIA</t>
  </si>
  <si>
    <t>PUJUPE</t>
  </si>
  <si>
    <t>TRANCA DE PUJUPE</t>
  </si>
  <si>
    <t>PUESTO DE SALUD PISHA</t>
  </si>
  <si>
    <t>QUITURARA</t>
  </si>
  <si>
    <t>TAMBURCO</t>
  </si>
  <si>
    <t>EL TROPICO</t>
  </si>
  <si>
    <t>CENTRO MEDICO RIOJA - ESSALUD</t>
  </si>
  <si>
    <t>MISHQUIYACU PINTO RECODO</t>
  </si>
  <si>
    <t>JAMALCA</t>
  </si>
  <si>
    <t>LAS TRANCAS</t>
  </si>
  <si>
    <t>POTONGO</t>
  </si>
  <si>
    <t>HUARANGOPAMPA</t>
  </si>
  <si>
    <t>LLAVIDQUE</t>
  </si>
  <si>
    <t>CEDRO PAMPA</t>
  </si>
  <si>
    <t>UNION PUCUSANI</t>
  </si>
  <si>
    <t>VISTA HERMOZA</t>
  </si>
  <si>
    <t>PROGRESO KM.30</t>
  </si>
  <si>
    <t>SAUSA</t>
  </si>
  <si>
    <t>PUCARA</t>
  </si>
  <si>
    <t>PUYAY</t>
  </si>
  <si>
    <t>CENTRO DE SALUD SAN GREGORIO</t>
  </si>
  <si>
    <t>VINTO BAJO</t>
  </si>
  <si>
    <t>PARAN</t>
  </si>
  <si>
    <t>P.S. NUEVO PIJUAYAL DE YURIMAGUAS</t>
  </si>
  <si>
    <t>PICHCCAHUASI</t>
  </si>
  <si>
    <t>PUESTO DE SALUD LEOPOLDO RONDON - SABANDIA</t>
  </si>
  <si>
    <t>ALTO VISTA ALEGRE</t>
  </si>
  <si>
    <t>CAP III MANTARO</t>
  </si>
  <si>
    <t>SENSA</t>
  </si>
  <si>
    <t>FORTALEZA</t>
  </si>
  <si>
    <t>MICAELA BASTIDAS</t>
  </si>
  <si>
    <t>CUMPE</t>
  </si>
  <si>
    <t>BARRO NEGRO</t>
  </si>
  <si>
    <t>YANAMUCLO</t>
  </si>
  <si>
    <t>REGION DE SALUD PNP -HUANUCO</t>
  </si>
  <si>
    <t>LIBERACION SOCIAL</t>
  </si>
  <si>
    <t>LACAYA</t>
  </si>
  <si>
    <t>TOMAS</t>
  </si>
  <si>
    <t>PUERTO PASCUALA</t>
  </si>
  <si>
    <t>SAN JOSE DE SECCE</t>
  </si>
  <si>
    <t>SAN ISIDRO DE UTCUBAMBA</t>
  </si>
  <si>
    <t>PUESTO DE SALUD MI PERU</t>
  </si>
  <si>
    <t>POSTA MEDICA PISCOBAMBA</t>
  </si>
  <si>
    <t>ANDAS</t>
  </si>
  <si>
    <t>MUNI GRANDE</t>
  </si>
  <si>
    <t>HUAYCHULA</t>
  </si>
  <si>
    <t>PUESTO DE SALUD LLANLLA</t>
  </si>
  <si>
    <t>CABANA SUR</t>
  </si>
  <si>
    <t>CHUMBOL</t>
  </si>
  <si>
    <t>POSTA MEDICA ZORRITOS</t>
  </si>
  <si>
    <t>NUEVO JUNIN</t>
  </si>
  <si>
    <t>HUAYLLABAMBA</t>
  </si>
  <si>
    <t>NIÑO  YUCAY</t>
  </si>
  <si>
    <t>DIVISION SANIDAD ESOFA</t>
  </si>
  <si>
    <t>LA COLPA</t>
  </si>
  <si>
    <t>PUESTO DE SALUD RESCATE</t>
  </si>
  <si>
    <t>CENTRO MATERNO INFANTIL OLLANTAY</t>
  </si>
  <si>
    <t>SINSICAP</t>
  </si>
  <si>
    <t>CENTRO DE SALUD HUAYLLABAMBA</t>
  </si>
  <si>
    <t>VENADOS</t>
  </si>
  <si>
    <t>MANITI I ZONA</t>
  </si>
  <si>
    <t>CENTRO DE SALUD SAN MARCOS</t>
  </si>
  <si>
    <t>SAN CAMILO 7</t>
  </si>
  <si>
    <t>PUESTO DE SALUD VELINGA</t>
  </si>
  <si>
    <t>SAN MIGUEL DE VISO</t>
  </si>
  <si>
    <t>RICRAN</t>
  </si>
  <si>
    <t>LINCE N° 02</t>
  </si>
  <si>
    <t>ALTO KANAMPA</t>
  </si>
  <si>
    <t>CARHUA</t>
  </si>
  <si>
    <t>CHISQUE</t>
  </si>
  <si>
    <t>ÑAHUIN</t>
  </si>
  <si>
    <t>MIRAVE</t>
  </si>
  <si>
    <t>QUIPAN</t>
  </si>
  <si>
    <t>YURACMAYO</t>
  </si>
  <si>
    <t>QUICHA CHICO</t>
  </si>
  <si>
    <t>MUSA</t>
  </si>
  <si>
    <t>HUANTA</t>
  </si>
  <si>
    <t>POLICLINICO POLICIAL PUCALLPA</t>
  </si>
  <si>
    <t>CHINCHAN</t>
  </si>
  <si>
    <t>LIMONCARRO</t>
  </si>
  <si>
    <t>ALTO CACAZU</t>
  </si>
  <si>
    <t>PATACANCHA</t>
  </si>
  <si>
    <t>QUENGO RIO BAJO</t>
  </si>
  <si>
    <t>FUERTE BOLOGNESI</t>
  </si>
  <si>
    <t>CARPAPATA</t>
  </si>
  <si>
    <t>SANTA ROSA DE ASTILLERIA</t>
  </si>
  <si>
    <t>SAN PEDRO DE  PARIARCA</t>
  </si>
  <si>
    <t>LLAUPI</t>
  </si>
  <si>
    <t>LANCHI</t>
  </si>
  <si>
    <t>HUAYANTO</t>
  </si>
  <si>
    <t>PAURAN ATICOCHA</t>
  </si>
  <si>
    <t>SANTIAGO APOSTOL</t>
  </si>
  <si>
    <t>ESTABLECIMIENTO DE SALUD DE LA 1ª BRIGADA DE LAS FUERZAS ESPECIALES DEL EJERCITO</t>
  </si>
  <si>
    <t>CENTRO DE SALUD EL ALAMO</t>
  </si>
  <si>
    <t>ALTO PAVITA</t>
  </si>
  <si>
    <t>PUESTO DE SALUD VILLA REAL PACCHAPATA</t>
  </si>
  <si>
    <t>INGAHUASI</t>
  </si>
  <si>
    <t>MAGLLANAL</t>
  </si>
  <si>
    <t>YANAS</t>
  </si>
  <si>
    <t>COCHAPATA</t>
  </si>
  <si>
    <t>PUESTO DE SALUD LA PASCANA</t>
  </si>
  <si>
    <t>JACHAHUANCA</t>
  </si>
  <si>
    <t>YANTALO</t>
  </si>
  <si>
    <t>NUEVO LAMAS</t>
  </si>
  <si>
    <t>CHINCHA BAJA</t>
  </si>
  <si>
    <t>ACLAS CASTILLO GRANDE</t>
  </si>
  <si>
    <t>PACCHILLA</t>
  </si>
  <si>
    <t>ESCOMARCA</t>
  </si>
  <si>
    <t>CENTRO DE SALUD MIRONES BAJO</t>
  </si>
  <si>
    <t>PUESTO DE SALUD LA MERCED</t>
  </si>
  <si>
    <t>PUESTO DE SALUD ANCORACA</t>
  </si>
  <si>
    <t>TRES DE MAYO DE RODEO</t>
  </si>
  <si>
    <t>CENTRO DE SALUD YAUYA</t>
  </si>
  <si>
    <t>PUESTO DE SALUD HUANROC</t>
  </si>
  <si>
    <t>URATARI</t>
  </si>
  <si>
    <t>PUESTO DE SALUD PAMPACANCHA</t>
  </si>
  <si>
    <t>YAMIAN</t>
  </si>
  <si>
    <t>PUESTO DE SALUD CASCA</t>
  </si>
  <si>
    <t>KORIBENI</t>
  </si>
  <si>
    <t>CENTRO MATERNO INFANTIL LAURA RODRIGUEZ DULANTO DUKSIL</t>
  </si>
  <si>
    <t>COLQUIJIRCA</t>
  </si>
  <si>
    <t>PUESTO DE SALUD PACHAPAQUI</t>
  </si>
  <si>
    <t>PUESTO DE SALUD  QUISHUAR</t>
  </si>
  <si>
    <t>PUESTO DE SALUD HUAYLAS</t>
  </si>
  <si>
    <t>PUESTO DE SALUD TAPACOCHA</t>
  </si>
  <si>
    <t>MACHE</t>
  </si>
  <si>
    <t>HUARIACA</t>
  </si>
  <si>
    <t>CENTRO DE SALUD CAJACAY</t>
  </si>
  <si>
    <t>PUESTO DE SALUD SOCSI</t>
  </si>
  <si>
    <t>MISHARAN</t>
  </si>
  <si>
    <t>POSTA MEDICA PNP CHACLACAYO</t>
  </si>
  <si>
    <t>CENTRO DE SALUD MENTAL COMUNITARIO SAN GABRIEL ALTO</t>
  </si>
  <si>
    <t>E.S. LAS MALVINAS</t>
  </si>
  <si>
    <t>PUESTO DE SALUD PARACSHA</t>
  </si>
  <si>
    <t>OCCOPATA</t>
  </si>
  <si>
    <t>MANUEL AREVALO</t>
  </si>
  <si>
    <t>PUESTO DE SALUD AYACCOCHA</t>
  </si>
  <si>
    <t>HUACARCOCHA</t>
  </si>
  <si>
    <t>CORRAL GRANDE</t>
  </si>
  <si>
    <t>ACCHA ALTA - PAMPALLACTA</t>
  </si>
  <si>
    <t>RIO SECO - "SANTA ROSA"</t>
  </si>
  <si>
    <t>LAS PIRIAS DE JAEN</t>
  </si>
  <si>
    <t>ENFERMERIA FUERTE 5 DE JULIO</t>
  </si>
  <si>
    <t>SOGORMO</t>
  </si>
  <si>
    <t>BUFEO POZO</t>
  </si>
  <si>
    <t>NUEVA LUZ</t>
  </si>
  <si>
    <t>NUEVA ALDEA</t>
  </si>
  <si>
    <t>LLATA</t>
  </si>
  <si>
    <t>CEDROPAMPA</t>
  </si>
  <si>
    <t>PUERTO AGUACHINI</t>
  </si>
  <si>
    <t>SAN JUAN GRANDE</t>
  </si>
  <si>
    <t>AYACCOCHA</t>
  </si>
  <si>
    <t>SANIDAD AEREA INTERNACIONAL</t>
  </si>
  <si>
    <t>COLLICATE</t>
  </si>
  <si>
    <t>GUACAMAYO PACAL</t>
  </si>
  <si>
    <t>SACHAPOYAS</t>
  </si>
  <si>
    <t>EL PORVENIR DE MIRAFLORES</t>
  </si>
  <si>
    <t>PUERTO SUNGARO</t>
  </si>
  <si>
    <t>BARRIO1</t>
  </si>
  <si>
    <t>ALTO AYRIHUAS</t>
  </si>
  <si>
    <t>BATALLÓN DE SELVA "GLORIOSO AYACUCHO  " N° 3- EL ESTRECHO</t>
  </si>
  <si>
    <t>LA DIVISORIA</t>
  </si>
  <si>
    <t>QUISCABAMBA</t>
  </si>
  <si>
    <t>CHACABAMBA</t>
  </si>
  <si>
    <t>LONYA GRANDE</t>
  </si>
  <si>
    <t>ENFERMERIA DEL BATALLON DE INGENIERIA DE CONSTRUCCION "LA BREÑA" N°2</t>
  </si>
  <si>
    <t>CUMBA</t>
  </si>
  <si>
    <t>ROSARIO ALTO ANCOMARCA</t>
  </si>
  <si>
    <t>YAVIRO</t>
  </si>
  <si>
    <t>AYAYOG</t>
  </si>
  <si>
    <t>MONTERO</t>
  </si>
  <si>
    <t>JUNIN PABLO</t>
  </si>
  <si>
    <t>SAN PEDRO KM 47</t>
  </si>
  <si>
    <t>ENFERMERIA DEL BIM N° 111</t>
  </si>
  <si>
    <t>RIO CHARI ALTO</t>
  </si>
  <si>
    <t>ENFERMERIA DE LA COMPAÑIA DE SANIDAD Y VETERINARIA N° 115- VARGAS GUERRA</t>
  </si>
  <si>
    <t>NUEVA REQUENA</t>
  </si>
  <si>
    <t>ALTO VILLA VICTORIA</t>
  </si>
  <si>
    <t>ENFERMERIA CAPITANIA DE PUERTO DE MOLLENDO</t>
  </si>
  <si>
    <t>TABACAL</t>
  </si>
  <si>
    <t>KILCATA</t>
  </si>
  <si>
    <t>PUESTO DE SALUD LA RINCONADA</t>
  </si>
  <si>
    <t>CHECCASA</t>
  </si>
  <si>
    <t>POLICLINICO MUNICIPAL SAN MIGUEL</t>
  </si>
  <si>
    <t>CENTRO DE SALUD MENTAL COMUNITARIO OXAPAMPA</t>
  </si>
  <si>
    <t>HUANCARPUQUIO</t>
  </si>
  <si>
    <t>PUYAYA</t>
  </si>
  <si>
    <t>SUNEC</t>
  </si>
  <si>
    <t>HUAMANGUILLA</t>
  </si>
  <si>
    <t>BAJO  LLALLAHUA</t>
  </si>
  <si>
    <t>P.S SOL SOL</t>
  </si>
  <si>
    <t>E.S. KM 50</t>
  </si>
  <si>
    <t>SHIMPUENTS</t>
  </si>
  <si>
    <t>POQUE</t>
  </si>
  <si>
    <t>PUERTO YURINAKI</t>
  </si>
  <si>
    <t>SABAYNO</t>
  </si>
  <si>
    <t>P.S TIERRAS DURAS DEL VIRREY</t>
  </si>
  <si>
    <t>HUANCASANCOS</t>
  </si>
  <si>
    <t>P.S  I - 2 LA ENCANTADA</t>
  </si>
  <si>
    <t>SAN ANTONIO DE CULLUCHACA</t>
  </si>
  <si>
    <t>SANTA LUZMILA I</t>
  </si>
  <si>
    <t>CASUAL</t>
  </si>
  <si>
    <t>QUINTA BRIGADA DE MONTAÑA</t>
  </si>
  <si>
    <t>BAJO MARANKIARI</t>
  </si>
  <si>
    <t>MIRAFLORES DE ARAMANGO</t>
  </si>
  <si>
    <t>TUTUMBEROS</t>
  </si>
  <si>
    <t>HUAJA</t>
  </si>
  <si>
    <t>P. S. FAUCETT</t>
  </si>
  <si>
    <t>AHUYACA</t>
  </si>
  <si>
    <t>TOLOPAMPA</t>
  </si>
  <si>
    <t>HUAMANTANGA</t>
  </si>
  <si>
    <t>CAJONES</t>
  </si>
  <si>
    <t>PIRCA</t>
  </si>
  <si>
    <t>CARMEN CAUTIVO</t>
  </si>
  <si>
    <t>PUESTO DE SALUD ANDARAY</t>
  </si>
  <si>
    <t>PALOMINOS</t>
  </si>
  <si>
    <t>HUALLANCHI</t>
  </si>
  <si>
    <t>PUENTECILLOS</t>
  </si>
  <si>
    <t>P.S I-2 MAYNAS</t>
  </si>
  <si>
    <t>CUNCHURI</t>
  </si>
  <si>
    <t>YUTUPIS</t>
  </si>
  <si>
    <t>PROGRESO DE SAN JUAN BAUTISTA</t>
  </si>
  <si>
    <t>POSTA MEDICA SAN GABAN - ESSALUD - RED ASISTENCIAL JULIACA</t>
  </si>
  <si>
    <t>CACHACARA</t>
  </si>
  <si>
    <t>ZUNGAROCOCHA</t>
  </si>
  <si>
    <t>NESTOR CACERES</t>
  </si>
  <si>
    <t>YUJACKIM</t>
  </si>
  <si>
    <t>CENTRO DE SALUD MENTAL COMUNITARIO VILLA EL SALVADOR</t>
  </si>
  <si>
    <t>HUAYTA TUPAC AMARU</t>
  </si>
  <si>
    <t>COLLACACHI</t>
  </si>
  <si>
    <t>SANTA MARIA ALTA</t>
  </si>
  <si>
    <t>ASQUIPATA</t>
  </si>
  <si>
    <t>CACRA</t>
  </si>
  <si>
    <t>PUESTO DE SALUD IGUARA</t>
  </si>
  <si>
    <t>ENFERMERIA DE LA ESTACION NAVAL DE PAITA</t>
  </si>
  <si>
    <t>CULLHUAY</t>
  </si>
  <si>
    <t>CHARAMAYA</t>
  </si>
  <si>
    <t>PUESTO DE SALUD TARAMBA</t>
  </si>
  <si>
    <t>GUAYABAL</t>
  </si>
  <si>
    <t>P.S I - 1 OBRERO</t>
  </si>
  <si>
    <t>POSTA MEDICA DE DE OYOTUN - ESSALUD</t>
  </si>
  <si>
    <t>SARAMARCA</t>
  </si>
  <si>
    <t>PUESTO SANITARIO PNP SANTA LUCIA</t>
  </si>
  <si>
    <t>SAN JUAN PAMPA</t>
  </si>
  <si>
    <t>INCARACCAY</t>
  </si>
  <si>
    <t>TOCCLLACURI</t>
  </si>
  <si>
    <t>CENTRO DE SALUD ANTA</t>
  </si>
  <si>
    <t>P.S.  COYONA</t>
  </si>
  <si>
    <t>APURIMAC</t>
  </si>
  <si>
    <t>E.S.  PEDREGAL GRANDE</t>
  </si>
  <si>
    <t>PUESTO DE SALUD PALOMA</t>
  </si>
  <si>
    <t>SUYKUTAMBO</t>
  </si>
  <si>
    <t>COCHABAMBA GRANDE</t>
  </si>
  <si>
    <t>SANTA  FILOMENA</t>
  </si>
  <si>
    <t>HUACAÑA</t>
  </si>
  <si>
    <t>LLINQUI</t>
  </si>
  <si>
    <t>MACARI</t>
  </si>
  <si>
    <t>C.S. I-3 SANTA MARÍA</t>
  </si>
  <si>
    <t>HUANCHOS</t>
  </si>
  <si>
    <t>PACHIZA</t>
  </si>
  <si>
    <t>CAYHUACHAHUA</t>
  </si>
  <si>
    <t>PUESTO DE SALUD SAN ANTONIO DE JULO</t>
  </si>
  <si>
    <t>QUICHUAS</t>
  </si>
  <si>
    <t>PUSOC</t>
  </si>
  <si>
    <t>HUANGALA</t>
  </si>
  <si>
    <t>OCUVIRI</t>
  </si>
  <si>
    <t>APOROMA</t>
  </si>
  <si>
    <t>HUAMANRURO</t>
  </si>
  <si>
    <t>SELQUE</t>
  </si>
  <si>
    <t>CHILACOLLO</t>
  </si>
  <si>
    <t>EL ALAMO</t>
  </si>
  <si>
    <t>LAJAS</t>
  </si>
  <si>
    <t>COTAHUACHO</t>
  </si>
  <si>
    <t>SARAPI ARROYO</t>
  </si>
  <si>
    <t>POSTA MEDICA PALLASCA</t>
  </si>
  <si>
    <t>ALTO CAZADOR</t>
  </si>
  <si>
    <t>TUMBADEN BAJO</t>
  </si>
  <si>
    <t>CORARACA</t>
  </si>
  <si>
    <t>EL PATIÑO</t>
  </si>
  <si>
    <t>PHARATA</t>
  </si>
  <si>
    <t>MAYO LUREN</t>
  </si>
  <si>
    <t>CONDURIRI</t>
  </si>
  <si>
    <t>LA CORONILLA</t>
  </si>
  <si>
    <t>ATANCAMA</t>
  </si>
  <si>
    <t>MAZOCRUZ</t>
  </si>
  <si>
    <t>YANACANCHA BAJA</t>
  </si>
  <si>
    <t>MARA MARA</t>
  </si>
  <si>
    <t>PITUHUANCA</t>
  </si>
  <si>
    <t>SANTA ELENA DE IMAZA</t>
  </si>
  <si>
    <t>SOTAPA</t>
  </si>
  <si>
    <t>MATECCLLA</t>
  </si>
  <si>
    <t>SANTA  VIRGINIA</t>
  </si>
  <si>
    <t>SAUCEPAMPA</t>
  </si>
  <si>
    <t>CENTRO MEDICO ESSALUD TAMBOGRANDE</t>
  </si>
  <si>
    <t>ANDINA</t>
  </si>
  <si>
    <t>QUIQUIRA</t>
  </si>
  <si>
    <t>CENTRO MEDICO MAVENI</t>
  </si>
  <si>
    <t>DEPARTAMENTO DE SANIDAD DE LA COMANDANCIA DE LA BASE NAVAL DE CHIMBOTE</t>
  </si>
  <si>
    <t>CAP I LARAQUERI</t>
  </si>
  <si>
    <t>JOSE SABOGAL</t>
  </si>
  <si>
    <t>JANANSAYA</t>
  </si>
  <si>
    <t>CHALHUANCA</t>
  </si>
  <si>
    <t>QUINUA</t>
  </si>
  <si>
    <t>KAUPAN</t>
  </si>
  <si>
    <t>FLOR DE PUNGA</t>
  </si>
  <si>
    <t>PACAYSUIZO</t>
  </si>
  <si>
    <t>TRANCA FANUPE</t>
  </si>
  <si>
    <t>AYLAMBO</t>
  </si>
  <si>
    <t>P.S. I-2 LOBOYACU</t>
  </si>
  <si>
    <t>YACAPANA I ZONA</t>
  </si>
  <si>
    <t>PICHIHUA COLQUEPATA</t>
  </si>
  <si>
    <t>HUANCARANI</t>
  </si>
  <si>
    <t>PUESTO DE SALUD ANDABAMBA</t>
  </si>
  <si>
    <t>COTARMA</t>
  </si>
  <si>
    <t>YADQUIRE</t>
  </si>
  <si>
    <t>CHILLIHUANI</t>
  </si>
  <si>
    <t>PAMPACAMARA</t>
  </si>
  <si>
    <t>ARICA VIEJO</t>
  </si>
  <si>
    <t>TAMSHIYACU</t>
  </si>
  <si>
    <t>CHACAPAMPA</t>
  </si>
  <si>
    <t>MUNAPUCRO</t>
  </si>
  <si>
    <t>MAYPUCO</t>
  </si>
  <si>
    <t>COMPONE</t>
  </si>
  <si>
    <t>CENTRO DE SALUD I-3 JUANCITO DE SARAYACU</t>
  </si>
  <si>
    <t>UTCHUCLACHULIT</t>
  </si>
  <si>
    <t>PUESTO DE SALUD I-1 PROGRESO DE CONTAMANA</t>
  </si>
  <si>
    <t>PIOBAMBA</t>
  </si>
  <si>
    <t>SAN CRISTOBAL DE NUDILLO</t>
  </si>
  <si>
    <t>ALHUACCHULLO</t>
  </si>
  <si>
    <t>PUESTO DE SALUD TOLCONI</t>
  </si>
  <si>
    <t>ALGAMARCA</t>
  </si>
  <si>
    <t>P.S. YUNGA</t>
  </si>
  <si>
    <t>PUESTO DE SALUD I-1 NUEVO EDEN</t>
  </si>
  <si>
    <t>P.S. I-1 HUATAPI DEL RIO HUALLAGA</t>
  </si>
  <si>
    <t>PUESTO DE SALUD I-1 SANGAMAYO - ALTO PAUYA</t>
  </si>
  <si>
    <t>EL REJO</t>
  </si>
  <si>
    <t>CLAS JULIO C TELLO</t>
  </si>
  <si>
    <t>OCCOLLO</t>
  </si>
  <si>
    <t>HUASCAR XV</t>
  </si>
  <si>
    <t>TARATA</t>
  </si>
  <si>
    <t>POSTA MEDICA PNP CAÑETE</t>
  </si>
  <si>
    <t>P.S EL HIGUERON</t>
  </si>
  <si>
    <t>E.S. ARENALES</t>
  </si>
  <si>
    <t>MAMARURIBAMBA ALTO</t>
  </si>
  <si>
    <t>CALLHUAN</t>
  </si>
  <si>
    <t>CENTRO MATERNO INFANTIL JOSE CARLOS MARIATEGUI</t>
  </si>
  <si>
    <t>P.S HINTON</t>
  </si>
  <si>
    <t>ALENYA</t>
  </si>
  <si>
    <t>LAGUNAS (MORROPE)</t>
  </si>
  <si>
    <t>MATIAZA RIMACHI</t>
  </si>
  <si>
    <t>ANCOL CHICO</t>
  </si>
  <si>
    <t>SAN ROQUE DE CUMBAZA</t>
  </si>
  <si>
    <t>PENGOTE</t>
  </si>
  <si>
    <t>PUESTO DE SALUD CERRO LA REGLA</t>
  </si>
  <si>
    <t>CENTRO DE SALUD VALDIVIEZO</t>
  </si>
  <si>
    <t>PUESTO DE SALUD QUEBRADA VERDE</t>
  </si>
  <si>
    <t>OXAHUAY</t>
  </si>
  <si>
    <t>VILLA ALEJANDRO</t>
  </si>
  <si>
    <t>HORACIO ZEVALLOS</t>
  </si>
  <si>
    <t>SAN JUAN DE LAGUNAS</t>
  </si>
  <si>
    <t>LAGUNA HUANAMA</t>
  </si>
  <si>
    <t>PUESTO DE SALUD VILLA MERCEDES</t>
  </si>
  <si>
    <t>CENTRO DE SALUD NUEVA ESPERANZA</t>
  </si>
  <si>
    <t>OTILIA</t>
  </si>
  <si>
    <t>PUNQUIRI</t>
  </si>
  <si>
    <t>CENTRO DE SALUD MENTAL COMUNITARIO TAYACAJA</t>
  </si>
  <si>
    <t>CENTRO DE SALUD MENTAL COMUNITARIO PAKKARIN</t>
  </si>
  <si>
    <t>CENTRO DE SALUD MENTAL COMUNITARIO SANTA ROSA DE MANCHAY</t>
  </si>
  <si>
    <t>enfermería del fuerte "zarumilla"</t>
  </si>
  <si>
    <t>PUÑA</t>
  </si>
  <si>
    <t>NUEVA HUILLCAYHUA</t>
  </si>
  <si>
    <t>CCORAO</t>
  </si>
  <si>
    <t>VENTANAS</t>
  </si>
  <si>
    <t>P.S.  PIURA LA VIEJA</t>
  </si>
  <si>
    <t>CAQUETA</t>
  </si>
  <si>
    <t>PUESTO DE SALUD YANQUE</t>
  </si>
  <si>
    <t>P.S.I-1 BELLAVISTA DEL RIO TIGRE</t>
  </si>
  <si>
    <t>POCITOS</t>
  </si>
  <si>
    <t>QUISHUARPAMPA</t>
  </si>
  <si>
    <t>CLINICA DE FAMILIA</t>
  </si>
  <si>
    <t>CENTRO DE ATENCIÓN PRIMARIA II RODRÍGUEZ DE MENDOZA</t>
  </si>
  <si>
    <t>PUESTO DE SALUD I-1 SUCRE DEL RIO MARAÑÓN</t>
  </si>
  <si>
    <t>P.S. I-1 BUENA VISTA DE BARRANCA</t>
  </si>
  <si>
    <t>CAP III ENRIQUE ENCINAS FRANCO</t>
  </si>
  <si>
    <t>MEDICO DE FAMILIA SAN BARTOLOME 1</t>
  </si>
  <si>
    <t>UNIDAD MEDICA UMAR N°2</t>
  </si>
  <si>
    <t>P.S ÑOMA</t>
  </si>
  <si>
    <t>ANGAMOS</t>
  </si>
  <si>
    <t>C.S SALITRAL</t>
  </si>
  <si>
    <t>CENTRO  DE SALUD MENTAL COMUNITARIO IQUITOS</t>
  </si>
  <si>
    <t>CUSHIRENI</t>
  </si>
  <si>
    <t>HOSPITAL DE APOYO  CARABAYLLO</t>
  </si>
  <si>
    <t>SAN PEDRO</t>
  </si>
  <si>
    <t>LIRCAYCCASA</t>
  </si>
  <si>
    <t>PUESTO DE SALUD SOCORRO</t>
  </si>
  <si>
    <t>CENTRO DE SALUD SANTIAGO DE PICHUS</t>
  </si>
  <si>
    <t>LAS MORAS</t>
  </si>
  <si>
    <t>ENFERMERIA MILITAR DEL BATALLON DE INGENIERIA N° 01</t>
  </si>
  <si>
    <t>HUAMBO</t>
  </si>
  <si>
    <t>AGUAYTIA</t>
  </si>
  <si>
    <t>CENTRO DE SALUD MILITAR "EL MILAGRO" 6° BRIG SVA</t>
  </si>
  <si>
    <t>ENFERMERIA UMAR N° 1 - URAKUZA</t>
  </si>
  <si>
    <t>ENFERMERÍA BATALLÓN DE INFANTERÍA SELVA  N° 32 - CIRO ALEGRÍA</t>
  </si>
  <si>
    <t>OBAS</t>
  </si>
  <si>
    <t>PUESTO DE SALUD SIMA-IQUITOS</t>
  </si>
  <si>
    <t>CUSHILLOCOCHA</t>
  </si>
  <si>
    <t>CENTRO DE SALUD  DEL BATALLON DE SERVICIO Nº112</t>
  </si>
  <si>
    <t>HUAÑEC</t>
  </si>
  <si>
    <t>SAN JOSÉ DE MIRAFLORES</t>
  </si>
  <si>
    <t>POSTA MEDICA  LAS ALAMEDAS</t>
  </si>
  <si>
    <t>CENTRO DE ATENCION PRIMARIA II CHINCHEROS</t>
  </si>
  <si>
    <t>PUESTO DE SALUD SHUPLUY</t>
  </si>
  <si>
    <t>HABANA</t>
  </si>
  <si>
    <t>PUESTO DE SALUD I-1 SAN PABLO DE SINUYA</t>
  </si>
  <si>
    <t>TIERRA BUENA</t>
  </si>
  <si>
    <t>CABEZA TORO LATERAL 5</t>
  </si>
  <si>
    <t>PUESTO DE SALUD SAN JUAN DE TARUCANI</t>
  </si>
  <si>
    <t>CENTRO DE ATENCION PRIMARIA III HUARAL</t>
  </si>
  <si>
    <t>MATAHUASI</t>
  </si>
  <si>
    <t>HUARCAS</t>
  </si>
  <si>
    <t>HUASO</t>
  </si>
  <si>
    <t>PUESTO DE SALUD BUENOS AIRES</t>
  </si>
  <si>
    <t>CARHUAPATA</t>
  </si>
  <si>
    <t>HUAYCO LAMAS</t>
  </si>
  <si>
    <t>P.S. I-1 PROGRESO DE BALSAPUERTO</t>
  </si>
  <si>
    <t>INPE QUILLABAMBA</t>
  </si>
  <si>
    <t>SALTUR</t>
  </si>
  <si>
    <t>CENTRO MEDICO CAYALTI</t>
  </si>
  <si>
    <t>CAMPO SERIO</t>
  </si>
  <si>
    <t>CRUZ DE PAREDONES</t>
  </si>
  <si>
    <t>SAN PEDRO DE PALCO</t>
  </si>
  <si>
    <t>MICUYPAMPA</t>
  </si>
  <si>
    <t>P.S. I-1 NUEVA LIBERTAD O TUTAPISHCO</t>
  </si>
  <si>
    <t>DOMINGO COCHA - RIMACHI</t>
  </si>
  <si>
    <t>PACCHAHUALLHUA</t>
  </si>
  <si>
    <t>SOMATE BAJO</t>
  </si>
  <si>
    <t>CABILDO</t>
  </si>
  <si>
    <t>SOLIDARIDAD SALUD AMANCAES</t>
  </si>
  <si>
    <t>CHINCHAYPUJIO</t>
  </si>
  <si>
    <t>HUANCACHUPAC</t>
  </si>
  <si>
    <t>CHULLCUISA</t>
  </si>
  <si>
    <t>SANTA ROSA COCHAS</t>
  </si>
  <si>
    <t>HUACAR</t>
  </si>
  <si>
    <t>LA COLCA</t>
  </si>
  <si>
    <t>PUESTO DE SALUD CALLANGO</t>
  </si>
  <si>
    <t>SICTA</t>
  </si>
  <si>
    <t>MANDINGAS ALTO</t>
  </si>
  <si>
    <t>YUMINGKUS</t>
  </si>
  <si>
    <t>CENTRO DE SALUD PERU III ZONA</t>
  </si>
  <si>
    <t>CALLAHUANCA</t>
  </si>
  <si>
    <t>MILITAR 32 BRIGADA INFANTERIA TRUJILLO</t>
  </si>
  <si>
    <t>PUESTO DE SALUD DEL E.P. TARAPOTO</t>
  </si>
  <si>
    <t>PUESTO DE SALUD ANDAYMAYO</t>
  </si>
  <si>
    <t>PUESTO DE SALUD EL CURAL</t>
  </si>
  <si>
    <t>PUESTO DE SALUD LUCMA</t>
  </si>
  <si>
    <t>MAZARAY</t>
  </si>
  <si>
    <t>PUESTO DE SALUD OCROS</t>
  </si>
  <si>
    <t>SANTA ANA DE MUYUY</t>
  </si>
  <si>
    <t>CENTRO DE SALUD CON INTERNAMIENTO MOCHE</t>
  </si>
  <si>
    <t>TOTORAY</t>
  </si>
  <si>
    <t>CENTRO DE SALUD  AMPLIACIÓN PAUCARPATA</t>
  </si>
  <si>
    <t>PUESTO DE SALUD HUAMI</t>
  </si>
  <si>
    <t>CHAULAN</t>
  </si>
  <si>
    <t>VICAS</t>
  </si>
  <si>
    <t>LA VENTA</t>
  </si>
  <si>
    <t>RETAMA BAJA</t>
  </si>
  <si>
    <t>MITOBAMBA</t>
  </si>
  <si>
    <t>ACANCOCHA</t>
  </si>
  <si>
    <t>PUESTO DE SALUD CHIPRE</t>
  </si>
  <si>
    <t>NUEVA VIDA</t>
  </si>
  <si>
    <t>YANGACHIS</t>
  </si>
  <si>
    <t>SATICA</t>
  </si>
  <si>
    <t>CCOYA</t>
  </si>
  <si>
    <t>SAN MIGUEL DE CALLERIA</t>
  </si>
  <si>
    <t>SANTA ROSA DE DINAMARCA</t>
  </si>
  <si>
    <t>SAN SALVADOR DE QUIJE</t>
  </si>
  <si>
    <t>HUACHUPAMPA</t>
  </si>
  <si>
    <t>JUCUL</t>
  </si>
  <si>
    <t>POROTO</t>
  </si>
  <si>
    <t>QUICHIRRAGRA</t>
  </si>
  <si>
    <t>MIRONES</t>
  </si>
  <si>
    <t>SAN JOSE KM 26</t>
  </si>
  <si>
    <t>ALTO PATACOLLO</t>
  </si>
  <si>
    <t>SALLAHUACHAC</t>
  </si>
  <si>
    <t>PUESTO DE SALUD PIRA</t>
  </si>
  <si>
    <t>NUEVO OCCORO</t>
  </si>
  <si>
    <t>MEXICO</t>
  </si>
  <si>
    <t>ASUNCION GONCHA</t>
  </si>
  <si>
    <t>MAYNO</t>
  </si>
  <si>
    <t>ICHUPATA</t>
  </si>
  <si>
    <t>ENFERMERÍA DE LA AVIACIÓN DEL EJERCITO</t>
  </si>
  <si>
    <t>HOSPITAL RURAL NUEVA CAJAMARCA</t>
  </si>
  <si>
    <t>PUESTO DE SALUD PITAY</t>
  </si>
  <si>
    <t>CHAYUYAKU</t>
  </si>
  <si>
    <t>CENTRO MATERNO INFANTIL MANUEL BARRETO</t>
  </si>
  <si>
    <t>PAURANGA</t>
  </si>
  <si>
    <t>PESQUEDA II</t>
  </si>
  <si>
    <t>LA MENTA</t>
  </si>
  <si>
    <t>LUNAR DE ORO</t>
  </si>
  <si>
    <t>TAHUISHCO</t>
  </si>
  <si>
    <t>SAMNE</t>
  </si>
  <si>
    <t>MAICHIL</t>
  </si>
  <si>
    <t>INCAICO</t>
  </si>
  <si>
    <t>SORAYA</t>
  </si>
  <si>
    <t>CENTRO MEDICO "LEONCIO AMAYA TUME"</t>
  </si>
  <si>
    <t>RIO PISCO</t>
  </si>
  <si>
    <t>MAMARURIBAMBA BAJO</t>
  </si>
  <si>
    <t>PUERTO BELEN</t>
  </si>
  <si>
    <t>OCOPILLA</t>
  </si>
  <si>
    <t>CENTRO DE SALUD LA PUNTA</t>
  </si>
  <si>
    <t>PUESTO DE SALUD TAURISMA</t>
  </si>
  <si>
    <t>LLACSACACA</t>
  </si>
  <si>
    <t>PILCOMAYO</t>
  </si>
  <si>
    <t>MUÑA</t>
  </si>
  <si>
    <t>LA MERCED DE CHAUTE</t>
  </si>
  <si>
    <t>PEÑICO</t>
  </si>
  <si>
    <t>POMAMANTA</t>
  </si>
  <si>
    <t>LA OROYA</t>
  </si>
  <si>
    <t>COLPAR</t>
  </si>
  <si>
    <t>PUESTO DE SALUD SAN MIGUEL  DE ACO</t>
  </si>
  <si>
    <t>CRUZ LOMA</t>
  </si>
  <si>
    <t>LAMUD</t>
  </si>
  <si>
    <t>CCONTACC</t>
  </si>
  <si>
    <t>LOS GRANADOS "SAGRADO CORAZON"</t>
  </si>
  <si>
    <t>SAN JUAN DE CIUDAD BLANCA</t>
  </si>
  <si>
    <t>CERRO VERDE</t>
  </si>
  <si>
    <t>FELIX FLORES</t>
  </si>
  <si>
    <t>CERRO JULI</t>
  </si>
  <si>
    <t>SUCCHAPAMPA</t>
  </si>
  <si>
    <t>ISRAEL</t>
  </si>
  <si>
    <t>HUERTAS</t>
  </si>
  <si>
    <t>SASICUCHO</t>
  </si>
  <si>
    <t>SAN PEDRO DE LA PAPAYA</t>
  </si>
  <si>
    <t>PUESTO DE SALUD DESIDERIO MOSCOSO CASTILLO</t>
  </si>
  <si>
    <t>PUESTO DE SALUD PROYECTOS ESPECIALES</t>
  </si>
  <si>
    <t>NAYUMPIN</t>
  </si>
  <si>
    <t>SANTA MARGARITA</t>
  </si>
  <si>
    <t>CHECTUYOC</t>
  </si>
  <si>
    <t>PARANDAY</t>
  </si>
  <si>
    <t>TULIN</t>
  </si>
  <si>
    <t>FRATERNIDAD NIÑO JESUS ZONA X</t>
  </si>
  <si>
    <t>SANTO DOMINGO DE ACOBAMBA</t>
  </si>
  <si>
    <t>ESTIQUE PAMPA</t>
  </si>
  <si>
    <t>CENTRO DE SALUD PAUCARA</t>
  </si>
  <si>
    <t>CHALLHUAPUQUIO</t>
  </si>
  <si>
    <t>PARAISO ( MEGOTE)</t>
  </si>
  <si>
    <t>NUEVA RIOJA</t>
  </si>
  <si>
    <t>AYPENA</t>
  </si>
  <si>
    <t>ALFONSO UGARTE</t>
  </si>
  <si>
    <t>ALTO PENDENCIA</t>
  </si>
  <si>
    <t>CENTENARIO</t>
  </si>
  <si>
    <t>RURAL SAPOSOA</t>
  </si>
  <si>
    <t>TABALOSOS</t>
  </si>
  <si>
    <t>BARRANCA</t>
  </si>
  <si>
    <t>PUCAYACU</t>
  </si>
  <si>
    <t>HUARAUCACA</t>
  </si>
  <si>
    <t>PUESTO DE SALUD SATELITE</t>
  </si>
  <si>
    <t>NINACACA</t>
  </si>
  <si>
    <t>PUESTO DE SALUD AQUIA</t>
  </si>
  <si>
    <t>SISTEMA METROPOLITANO DE LA SOLIDARIDAD / SOLIDARIDAD SALUD "LAS VIOLETAS"</t>
  </si>
  <si>
    <t>BARRIOS ALTOS</t>
  </si>
  <si>
    <t>HUAROCONDO</t>
  </si>
  <si>
    <t>PUESTO DE SALUD SANTA ANA SIERRA</t>
  </si>
  <si>
    <t>PATAQUEÑA - LIVITACA</t>
  </si>
  <si>
    <t>PUESTO DE SALUD LLAPO</t>
  </si>
  <si>
    <t>PUESTO DE SALUD HUANDOVAL</t>
  </si>
  <si>
    <t>MONTETONI</t>
  </si>
  <si>
    <t>PUESTO DE SALUD YURMA</t>
  </si>
  <si>
    <t>MATERIATO</t>
  </si>
  <si>
    <t>LLAUGUEDA</t>
  </si>
  <si>
    <t>TUPAC AMARU QUELLOUNO</t>
  </si>
  <si>
    <t>COINA</t>
  </si>
  <si>
    <t>JUNIPALCA</t>
  </si>
  <si>
    <t>PUESTO DE SALUD FERRER</t>
  </si>
  <si>
    <t>PUESTO DE SALUD PACARISCA</t>
  </si>
  <si>
    <t>TIMPIA</t>
  </si>
  <si>
    <t>PUESTO DE SALUD SICSIBAMBA</t>
  </si>
  <si>
    <t>PUESTO DE SALUD CAPTUY</t>
  </si>
  <si>
    <t>PUESTO DE SALUD CHACCHAN</t>
  </si>
  <si>
    <t>PACCHA</t>
  </si>
  <si>
    <t>MARANURA</t>
  </si>
  <si>
    <t>MENTAL COMUNITARIA SAN CRISPIN</t>
  </si>
  <si>
    <t>SAN JOSE DE ANCOMARCA</t>
  </si>
  <si>
    <t>HUANACAURE</t>
  </si>
  <si>
    <t>E.S.  SAN PEDRO</t>
  </si>
  <si>
    <t>ALLACDAY</t>
  </si>
  <si>
    <t>E.S.   LETIRA</t>
  </si>
  <si>
    <t>PUESTO DE SALUD SANGARARA</t>
  </si>
  <si>
    <t>SANTISIMO SACRAMENTO</t>
  </si>
  <si>
    <t>POMACUCHO</t>
  </si>
  <si>
    <t>SISOL EL AGUSTINO</t>
  </si>
  <si>
    <t>EDELMIRA</t>
  </si>
  <si>
    <t>LA FLORESTA</t>
  </si>
  <si>
    <t>PUENTE ZONANGA</t>
  </si>
  <si>
    <t>LA TIENDA</t>
  </si>
  <si>
    <t>PUERTO BERMUDEZ</t>
  </si>
  <si>
    <t>TOURNAVISTA</t>
  </si>
  <si>
    <t>GORDILLOS</t>
  </si>
  <si>
    <t>PUESTO DE SALUD MARCAVALLE</t>
  </si>
  <si>
    <t>TORREBAMBA</t>
  </si>
  <si>
    <t>SUPERVIVENCIA</t>
  </si>
  <si>
    <t>UNION CAPIRI</t>
  </si>
  <si>
    <t>SANTA ROSA DE TAMBO</t>
  </si>
  <si>
    <t>MALVAL</t>
  </si>
  <si>
    <t>COLQUILLAS</t>
  </si>
  <si>
    <t>SAN JOSE DE ANAPIARI</t>
  </si>
  <si>
    <t>LA CANDELARIA</t>
  </si>
  <si>
    <t>PARCO</t>
  </si>
  <si>
    <t>PUESTO DE SALUD LLUYCHOCOLPAN</t>
  </si>
  <si>
    <t>ENFERMERIA MILITAR DEL BATALLON DE MATERIAL DE GUERRA VEHICULOS "HUAMACHUCO" Nº511</t>
  </si>
  <si>
    <t>NUEVA CHONTA</t>
  </si>
  <si>
    <t>HUACAPAMPA</t>
  </si>
  <si>
    <t>TULACOLLO</t>
  </si>
  <si>
    <t>CHUYAMA</t>
  </si>
  <si>
    <t>KELLUYO</t>
  </si>
  <si>
    <t>NUEVO AHUAYPA</t>
  </si>
  <si>
    <t>HUACHON</t>
  </si>
  <si>
    <t>POSTA MEDICA SAN RAFAEL - ESSALUD - RED ASISTENCIAL JULIACA</t>
  </si>
  <si>
    <t>NARANJITO DE CAMSE</t>
  </si>
  <si>
    <t>CENTRO DE ATENCION DEL ADULTO MAYOR TAYTA WASI</t>
  </si>
  <si>
    <t>BAJO CAPIRO</t>
  </si>
  <si>
    <t>CARHUAPACCHA</t>
  </si>
  <si>
    <t>SHEVOJA</t>
  </si>
  <si>
    <t>MODELO</t>
  </si>
  <si>
    <t>P.S I-1 CONSTANCIA</t>
  </si>
  <si>
    <t>SAN MARTIN DE PORRES YANICO</t>
  </si>
  <si>
    <t>VALLE ESMERALDA</t>
  </si>
  <si>
    <t>PUESTO DE SALUD QUIAN</t>
  </si>
  <si>
    <t>SANTA ROSA DE SACCO</t>
  </si>
  <si>
    <t>ACOTAMA</t>
  </si>
  <si>
    <t>ALTO CHICHIRENI</t>
  </si>
  <si>
    <t>LAS CUEVAS</t>
  </si>
  <si>
    <t>SAN JOSE DEL ALTO</t>
  </si>
  <si>
    <t>SACHARACCAY</t>
  </si>
  <si>
    <t>PUTUCUNAY</t>
  </si>
  <si>
    <t>CURANCO</t>
  </si>
  <si>
    <t>SAN JOSE DE LOURDES</t>
  </si>
  <si>
    <t>PUESTO DE SALUD TABLONES</t>
  </si>
  <si>
    <t>PUESTO DE SALUD CHINCHIBAMBA</t>
  </si>
  <si>
    <t>UNION</t>
  </si>
  <si>
    <t>WAWAIN</t>
  </si>
  <si>
    <t>VILLA PERENE</t>
  </si>
  <si>
    <t>PAMPA CHACALTANA</t>
  </si>
  <si>
    <t>WANTSA</t>
  </si>
  <si>
    <t>AGUAS CLARAS</t>
  </si>
  <si>
    <t>BATALLA</t>
  </si>
  <si>
    <t>PUESTO DE SALUD HUAYNACOTAS</t>
  </si>
  <si>
    <t>LOS GERANIOS</t>
  </si>
  <si>
    <t>PUESTO DE SALUD ISPACAS</t>
  </si>
  <si>
    <t>E.S. ÑANGALI</t>
  </si>
  <si>
    <t>CAP III CARLOS CASTAÑEDA IPARRAGUIRRE</t>
  </si>
  <si>
    <t>SHIRAMBARI.</t>
  </si>
  <si>
    <t>ENFERMERIA DEL RC N° 7 SUYO</t>
  </si>
  <si>
    <t>LA PERLA</t>
  </si>
  <si>
    <t>LAS SALINAS</t>
  </si>
  <si>
    <t>PUESTO DE SALUD RAFAEL BELAUNDE</t>
  </si>
  <si>
    <t>SAN FRANCISCO DE ASIS</t>
  </si>
  <si>
    <t>GRANADILLAS</t>
  </si>
  <si>
    <t>POSTA MEDICA SANDIA - ESSALUD - RED ASISTENCIAL JULIACA</t>
  </si>
  <si>
    <t>POSTA DE SALUD BATALLON CONTRATERRORISTA "MARISCAL CÁCERES" N° 43</t>
  </si>
  <si>
    <t>KUYUMATAK</t>
  </si>
  <si>
    <t>CENTRO DE SALUD MENTAL COMUNITARIO PRÓCERES DE LA INDEPENDENCIA</t>
  </si>
  <si>
    <t>ALTO PUQUIRI</t>
  </si>
  <si>
    <t>PUESTO DE SALUD LLACLLIN</t>
  </si>
  <si>
    <t>BAJO PUPUNTAS</t>
  </si>
  <si>
    <t>PUESTO DE SALUD CORANI</t>
  </si>
  <si>
    <t>AMERICA DE SAN JUAN BAUTISTA</t>
  </si>
  <si>
    <t>IPRESS TRES UNIDOS</t>
  </si>
  <si>
    <t>SUYO</t>
  </si>
  <si>
    <t>HUACOCHULLO</t>
  </si>
  <si>
    <t>C.S. I-3 EL ESTRECHO</t>
  </si>
  <si>
    <t>CHUVIVANA</t>
  </si>
  <si>
    <t>CENTRO SALUD ISIVILLA</t>
  </si>
  <si>
    <t>PACARAN</t>
  </si>
  <si>
    <t>TUTUMBARU</t>
  </si>
  <si>
    <t>ESCALERA</t>
  </si>
  <si>
    <t>CENTRO DE ATENCION PRIMARIA II PARAMONGA</t>
  </si>
  <si>
    <t>KCANA</t>
  </si>
  <si>
    <t>PERKA</t>
  </si>
  <si>
    <t>MAÑAZO</t>
  </si>
  <si>
    <t>CLAS QUERECOTILLO</t>
  </si>
  <si>
    <t>CHAHUARMA</t>
  </si>
  <si>
    <t>PUTUYAKAT</t>
  </si>
  <si>
    <t>CENTRO DE SALUD ACARI</t>
  </si>
  <si>
    <t>CRUCERO</t>
  </si>
  <si>
    <t>PUESTO DE SALUD MARONA</t>
  </si>
  <si>
    <t>ENFERMERIA DEL RCB N°15 - LAS LOMAS</t>
  </si>
  <si>
    <t>POSTA MEDICA PNP INDEPENDENCIA</t>
  </si>
  <si>
    <t>PUCARAPATA</t>
  </si>
  <si>
    <t>POMACOCHAS</t>
  </si>
  <si>
    <t>AJOYANI</t>
  </si>
  <si>
    <t>LECHEMAYO</t>
  </si>
  <si>
    <t>EL OLIVAR</t>
  </si>
  <si>
    <t>MASHUAYLLO</t>
  </si>
  <si>
    <t>CHALACALA ALTA</t>
  </si>
  <si>
    <t>HUAC-HUAS</t>
  </si>
  <si>
    <t>YANAOCA</t>
  </si>
  <si>
    <t>POSTA DE SALUD CHICAMA</t>
  </si>
  <si>
    <t>LA HUAYLLA</t>
  </si>
  <si>
    <t>PALERMO</t>
  </si>
  <si>
    <t>CENTRO DE SALUD "VICTOR SOLES GARCIA"</t>
  </si>
  <si>
    <t>YERBA BUENA</t>
  </si>
  <si>
    <t>CENTRO MEDICO CASMA</t>
  </si>
  <si>
    <t>COTABAMBAS</t>
  </si>
  <si>
    <t>CENTRO DE SALUD GENERALISIMO SAN MARTIN</t>
  </si>
  <si>
    <t>BAGAZAN</t>
  </si>
  <si>
    <t>HUARIBAMBILLA</t>
  </si>
  <si>
    <t>COYUNDE GRANDE</t>
  </si>
  <si>
    <t>CHOQUEMAYO</t>
  </si>
  <si>
    <t>CASINCHIHUA</t>
  </si>
  <si>
    <t>SACSAMARCA</t>
  </si>
  <si>
    <t>NUEVO SULLANA</t>
  </si>
  <si>
    <t>SAÑAYCA</t>
  </si>
  <si>
    <t>CUÑUMBUZA</t>
  </si>
  <si>
    <t>LA COLPA LLAUCAN</t>
  </si>
  <si>
    <t>SAISA</t>
  </si>
  <si>
    <t>TAPOJE</t>
  </si>
  <si>
    <t>TARUCANI</t>
  </si>
  <si>
    <t>TARIBAMBA</t>
  </si>
  <si>
    <t>MUTUHUASI</t>
  </si>
  <si>
    <t>QUEROBAMBA</t>
  </si>
  <si>
    <t>TEJENA PATA</t>
  </si>
  <si>
    <t>CANCHI GRANDE</t>
  </si>
  <si>
    <t>CAMICACHI</t>
  </si>
  <si>
    <t>ESQUENA</t>
  </si>
  <si>
    <t>PATIBAMBA BAJA</t>
  </si>
  <si>
    <t>SUCHIS</t>
  </si>
  <si>
    <t>PUESTO DE SALUD MALLCUSUCA</t>
  </si>
  <si>
    <t>CAPILLA SANTA ROSA LAMBAYEQUE</t>
  </si>
  <si>
    <t>PORCON BAJO</t>
  </si>
  <si>
    <t>POMACHUCO</t>
  </si>
  <si>
    <t>ÑAHUINLLA</t>
  </si>
  <si>
    <t>CCOLLPACCASA</t>
  </si>
  <si>
    <t>CHIRICONGA</t>
  </si>
  <si>
    <t>EL COBRO NEGRO</t>
  </si>
  <si>
    <t>SANIDAD COMBATUAN</t>
  </si>
  <si>
    <t>GALICIA</t>
  </si>
  <si>
    <t>SANTA INES</t>
  </si>
  <si>
    <t>LA SINRRA</t>
  </si>
  <si>
    <t>CHUCLLACCASA</t>
  </si>
  <si>
    <t>QUEBRADA HONDA</t>
  </si>
  <si>
    <t>ATAHUALPA</t>
  </si>
  <si>
    <t>PALMERANI</t>
  </si>
  <si>
    <t>CATUDEN</t>
  </si>
  <si>
    <t>SAN BENITO</t>
  </si>
  <si>
    <t>CENTRO  DE SALUD MENTAL COMUNITARIO INTERCULTURAL DATEM DEL MARAÑÓN</t>
  </si>
  <si>
    <t>CHABARBAMBA</t>
  </si>
  <si>
    <t>PACHACUTEC</t>
  </si>
  <si>
    <t>CCACCASIRI</t>
  </si>
  <si>
    <t>P.S. I-2 INDEPENDENCIA</t>
  </si>
  <si>
    <t>PUESTO DE SALUD SONDOR - CARAVELI</t>
  </si>
  <si>
    <t>FRAYLECOCHA</t>
  </si>
  <si>
    <t>MIRMACA</t>
  </si>
  <si>
    <t>NUEVO PROGRESO - HUITOYACU</t>
  </si>
  <si>
    <t>MOLLOMARCA</t>
  </si>
  <si>
    <t>PATRIA</t>
  </si>
  <si>
    <t>VINCHOS</t>
  </si>
  <si>
    <t>HAPURO</t>
  </si>
  <si>
    <t>CCOCHA</t>
  </si>
  <si>
    <t>PUEBLO JOVEN CENTENARIO</t>
  </si>
  <si>
    <t>BALERIANA</t>
  </si>
  <si>
    <t>INGUILPATA</t>
  </si>
  <si>
    <t>ALCCA VICTORIA</t>
  </si>
  <si>
    <t>LONYA CHICO</t>
  </si>
  <si>
    <t>PENITENCIARIO DE PUCALLPA</t>
  </si>
  <si>
    <t>CUENCA DEL RIO LLAUCANO</t>
  </si>
  <si>
    <t>LLUSCO</t>
  </si>
  <si>
    <t>QUISPE</t>
  </si>
  <si>
    <t>SURO CHICO</t>
  </si>
  <si>
    <t>PISQUICOCHA</t>
  </si>
  <si>
    <t>CARAHUASI</t>
  </si>
  <si>
    <t>HUICHUD</t>
  </si>
  <si>
    <t>P.S. I-1 SAN ANTONIO DE YANAYACU</t>
  </si>
  <si>
    <t>JALCA NUNGO</t>
  </si>
  <si>
    <t>SALOMON VILCHEZ MURGA</t>
  </si>
  <si>
    <t>COCHA</t>
  </si>
  <si>
    <t>TACTA</t>
  </si>
  <si>
    <t>P.S.  NARANJO DE SAN MIGUEL DE EL  FAIQUE</t>
  </si>
  <si>
    <t>SAN PEDRO SASAPE</t>
  </si>
  <si>
    <t>CANCHACHALA</t>
  </si>
  <si>
    <t>LANCHIPAMPA</t>
  </si>
  <si>
    <t>PUESTO DE SALUD ACCHAS</t>
  </si>
  <si>
    <t>PUESTO DE SALUD 12 DE JUNIO</t>
  </si>
  <si>
    <t>PUESTO DE SALUD MAYUNMARCA</t>
  </si>
  <si>
    <t>CENTRO DE SALUD MENTAL COMUNITARIO TUPAC AMARU</t>
  </si>
  <si>
    <t>SANTIAGO DE PISCHA</t>
  </si>
  <si>
    <t>PUESTO DE SALUD LLAMACANCHA</t>
  </si>
  <si>
    <t>CENTRO DE ATENCIÓN PRIMARIA I LAMUD</t>
  </si>
  <si>
    <t>E.S. CULEBREROS</t>
  </si>
  <si>
    <t>POSTA MEDICA SANTA RITA DE SIGUAS</t>
  </si>
  <si>
    <t>PUESTO DE SALUD I-1 SAN JUAN DE PURITANIA</t>
  </si>
  <si>
    <t>ARMATAMBO</t>
  </si>
  <si>
    <t>POSTA MEDICA ESSALUD SAN PABLO</t>
  </si>
  <si>
    <t>PUESTO DE SALUD 11 DE JULIO</t>
  </si>
  <si>
    <t>ALTO MARAYNIYOCC</t>
  </si>
  <si>
    <t>P.S. NUEVO HORIZONTE DE YURIMAGUAS</t>
  </si>
  <si>
    <t>CENTRO DE SALUD MENTAL COMUNITARIO EL SOL DE VILLA</t>
  </si>
  <si>
    <t>ANTACCOCHA</t>
  </si>
  <si>
    <t>HUARAN UNINGAMBAL</t>
  </si>
  <si>
    <t>BELGICA</t>
  </si>
  <si>
    <t>YUCAY</t>
  </si>
  <si>
    <t>MESA REDONDA</t>
  </si>
  <si>
    <t>CHUQUILLANQUI</t>
  </si>
  <si>
    <t>MAPITUNARI</t>
  </si>
  <si>
    <t>COMBAPATA YANATILE</t>
  </si>
  <si>
    <t>EP AREQUIPA</t>
  </si>
  <si>
    <t>POSTA MÉDICA POLICIAL VIPOL</t>
  </si>
  <si>
    <t>PUESTO DE SALUD ACHOMA</t>
  </si>
  <si>
    <t>PIEDRA LIZA</t>
  </si>
  <si>
    <t>ENFERMERIA MILITAR DEL BATALLON DE FUERZAS ESPECIALES N26</t>
  </si>
  <si>
    <t>ACAPULCO.</t>
  </si>
  <si>
    <t>SISOL SALUD LOS OLIVOS</t>
  </si>
  <si>
    <t>CENTRO DE SALUD VILLA ESTELA</t>
  </si>
  <si>
    <t>CENTRO DE ATENCIÓN PRIMARIA I PEDRO RUIZ</t>
  </si>
  <si>
    <t>CHIRIMOYO</t>
  </si>
  <si>
    <t>LA VICTORIA SECTOR  I</t>
  </si>
  <si>
    <t>P.S. I-1 PORVENIR DE BARRANCA</t>
  </si>
  <si>
    <t>PUERTO MORIN</t>
  </si>
  <si>
    <t>EL ESPINAL</t>
  </si>
  <si>
    <t>RICA PLAYA</t>
  </si>
  <si>
    <t>PUESTO DE SALUD  SAN MIGUEL DE PONTO</t>
  </si>
  <si>
    <t>E.S.   GERALDO</t>
  </si>
  <si>
    <t>MUNICHS - RIO ITAYA</t>
  </si>
  <si>
    <t>SANTA ROSITA DE SHIRINTIARI</t>
  </si>
  <si>
    <t>CENTRO MEDICO MUNICIPAL DE ATENCION BASICA</t>
  </si>
  <si>
    <t>EL HIGUERON</t>
  </si>
  <si>
    <t>SANTO DGO DE MARANKIARI</t>
  </si>
  <si>
    <t>QUISPICANCHA</t>
  </si>
  <si>
    <t>PAMPA CONCEPCION</t>
  </si>
  <si>
    <t>C.S. I-3 SANTA MARIA DE NANAY</t>
  </si>
  <si>
    <t>IHUAMACA</t>
  </si>
  <si>
    <t>POSTA MEDICA CONCHUCOS</t>
  </si>
  <si>
    <t>APANGOYA</t>
  </si>
  <si>
    <t>EL PORVENIR DE HUARANGO</t>
  </si>
  <si>
    <t>P.S. I-2 MIRAFLORES DENAUTA</t>
  </si>
  <si>
    <t>LORITOPAMPA</t>
  </si>
  <si>
    <t>CHACAF</t>
  </si>
  <si>
    <t>PAJURILLO</t>
  </si>
  <si>
    <t>MENTAL COMUNITARIA EL PORVENIR</t>
  </si>
  <si>
    <t>MARISCAL SUCRE</t>
  </si>
  <si>
    <t>SANTA CRUZ DE RATACOCHA</t>
  </si>
  <si>
    <t>TOPA</t>
  </si>
  <si>
    <t>GUZMANGO</t>
  </si>
  <si>
    <t>SISOL</t>
  </si>
  <si>
    <t>CENTRO DE SALUD SAN MARTIN DE PORRES</t>
  </si>
  <si>
    <t>OCCOCHO</t>
  </si>
  <si>
    <t>C.S. I-3 9 DE OCTUBRE</t>
  </si>
  <si>
    <t>PUESTO DE SALUD MACASHCA</t>
  </si>
  <si>
    <t>SANTA ROSA LAS PAMPAS</t>
  </si>
  <si>
    <t>MOSCATUNA</t>
  </si>
  <si>
    <t>CENTRO DE SALUD MILITAR DEL BATALLON DE COMUNICACIONES  Nº 112 - RIMAC</t>
  </si>
  <si>
    <t>CARUMAS</t>
  </si>
  <si>
    <t>SAYAN</t>
  </si>
  <si>
    <t>CHURUZAPA PINTO RECODO</t>
  </si>
  <si>
    <t>ANTA ANTA</t>
  </si>
  <si>
    <t>ESTABLECIMIENTO PENAL AYACUCHO</t>
  </si>
  <si>
    <t>CURIMARCA</t>
  </si>
  <si>
    <t>PUESTO DE SALUD HUATA</t>
  </si>
  <si>
    <t>PUESTO DE SALUD UTUPAMPA</t>
  </si>
  <si>
    <t>SALACAT</t>
  </si>
  <si>
    <t>LA NACIENTE DEL RIO NEGRO</t>
  </si>
  <si>
    <t>CRUZ DEL MEDANO</t>
  </si>
  <si>
    <t>PUNCHAUCA</t>
  </si>
  <si>
    <t>POSTA MEDICA DE MANANTAY</t>
  </si>
  <si>
    <t>TAYALES</t>
  </si>
  <si>
    <t>CENTRO DE SALUD VILLA DEL NORTE</t>
  </si>
  <si>
    <t>CACHIPAMPA</t>
  </si>
  <si>
    <t>MARINA DE GUERRA DEL PERU</t>
  </si>
  <si>
    <t>KARQUEQUI</t>
  </si>
  <si>
    <t>PISUQUIA</t>
  </si>
  <si>
    <t>TANTA</t>
  </si>
  <si>
    <t>SANTA MARIA DEL OJEAL</t>
  </si>
  <si>
    <t>TRES DE OCTUBRE</t>
  </si>
  <si>
    <t>NEGRO URCO</t>
  </si>
  <si>
    <t>LANGUI</t>
  </si>
  <si>
    <t>MANGALPA</t>
  </si>
  <si>
    <t>NUEVA AURORA</t>
  </si>
  <si>
    <t>BOCA SANIBENI</t>
  </si>
  <si>
    <t>POSITOS</t>
  </si>
  <si>
    <t>INDOAMERICA</t>
  </si>
  <si>
    <t>VILLA MERCEDES</t>
  </si>
  <si>
    <t>CERRO ALEGRE</t>
  </si>
  <si>
    <t>NUEVA HONORIA</t>
  </si>
  <si>
    <t>JOCOS</t>
  </si>
  <si>
    <t>KAYAMAS</t>
  </si>
  <si>
    <t>PAMPA CCORIS</t>
  </si>
  <si>
    <t>SAN RAFAEL DEL RIO MAYO</t>
  </si>
  <si>
    <t>UCHUMARCA</t>
  </si>
  <si>
    <t>CHICOLON BAJO</t>
  </si>
  <si>
    <t>UMASI</t>
  </si>
  <si>
    <t>MEMBRILLO</t>
  </si>
  <si>
    <t>CENTRO DE SALUD LAREDO</t>
  </si>
  <si>
    <t>MAZO</t>
  </si>
  <si>
    <t>CHUQUIMARAN</t>
  </si>
  <si>
    <t>CENTRO MEDICO MILITAR "DIVINO NIÑO DEL MILAGRO DE ETEN"</t>
  </si>
  <si>
    <t>NUMUNYAYOG</t>
  </si>
  <si>
    <t>SHOREY CHICO</t>
  </si>
  <si>
    <t>SAN ANTONIO - BAJO AMAZONAS</t>
  </si>
  <si>
    <t>CENTRO MEDICO EL ALTO</t>
  </si>
  <si>
    <t>QUIJOS</t>
  </si>
  <si>
    <t>DOS UNIDOS</t>
  </si>
  <si>
    <t>LLACSA</t>
  </si>
  <si>
    <t>PUESTO DE SALUD SAN JOSE DE USHUA</t>
  </si>
  <si>
    <t>SANTA ELENA - LAS LOMAS</t>
  </si>
  <si>
    <t>SAN JOSE DE BELEN</t>
  </si>
  <si>
    <t>PUESTO DE SALUD CHUCUNA</t>
  </si>
  <si>
    <t>POSTA DE SALUD</t>
  </si>
  <si>
    <t>P.S. I-1 NUEVA ERA</t>
  </si>
  <si>
    <t>SAGRADO CORAZON DE JESUS</t>
  </si>
  <si>
    <t>CENTRO DE SALUD NUEVA ALBORADA</t>
  </si>
  <si>
    <t>JARCAHUACA</t>
  </si>
  <si>
    <t>MEDICO DE FAMILIA DOS DE MAYO</t>
  </si>
  <si>
    <t>PUERTO BETHEL</t>
  </si>
  <si>
    <t>OCOBAMBA</t>
  </si>
  <si>
    <t>LOS ANGELES DE CCARAHUASA</t>
  </si>
  <si>
    <t>CONIMA</t>
  </si>
  <si>
    <t>CENTRO DE ATENCIÓN PRIMARIA III - METROPOLITANO</t>
  </si>
  <si>
    <t>HUACA RIVERA</t>
  </si>
  <si>
    <t>E.S.  CRUZ DE CAÑA</t>
  </si>
  <si>
    <t>PUESTO DE SALUD COCHAMARCA</t>
  </si>
  <si>
    <t>PUESTO DE SALUD SANTA ROSA DE BELEN</t>
  </si>
  <si>
    <t>QUITACHI</t>
  </si>
  <si>
    <t>SANTA ROSA DE COCHABAMBA</t>
  </si>
  <si>
    <t>CENTRO DE SALUD MIGUEL GRAU  B</t>
  </si>
  <si>
    <t>P.S. I-1 MONTE CRISTO</t>
  </si>
  <si>
    <t>PUESTO DE SALUD PRINCIPE DE ASTURIAS</t>
  </si>
  <si>
    <t>QUICHA GRANDE</t>
  </si>
  <si>
    <t>EL HUAYO</t>
  </si>
  <si>
    <t>PALCAPACCHA</t>
  </si>
  <si>
    <t>TAYAPAMPA</t>
  </si>
  <si>
    <t>YAPACMARCA</t>
  </si>
  <si>
    <t>YAHUAR HUACA</t>
  </si>
  <si>
    <t>LA GREDA</t>
  </si>
  <si>
    <t>QUIRIPA</t>
  </si>
  <si>
    <t>PUESTO DE SALUD ISCAP</t>
  </si>
  <si>
    <t>LOMA SANTA</t>
  </si>
  <si>
    <t>MUTCA</t>
  </si>
  <si>
    <t>PUESTO DE SALUD CHILPINILLA</t>
  </si>
  <si>
    <t>SAN PEDRO DE MIMOSA</t>
  </si>
  <si>
    <t>SANTA ROSA TOTERANI</t>
  </si>
  <si>
    <t>UMUCHI</t>
  </si>
  <si>
    <t>RIO TIGRE</t>
  </si>
  <si>
    <t>BAJO PAVITA</t>
  </si>
  <si>
    <t>ATUMPATA</t>
  </si>
  <si>
    <t>INGENIO</t>
  </si>
  <si>
    <t>MUYLO</t>
  </si>
  <si>
    <t>PUESTO DE SALUD SAN JUAN</t>
  </si>
  <si>
    <t>TACMARA</t>
  </si>
  <si>
    <t>YAMAYAKAT</t>
  </si>
  <si>
    <t>ERMITAÑO ALTO</t>
  </si>
  <si>
    <t>PAMPALLACTA</t>
  </si>
  <si>
    <t>LARES</t>
  </si>
  <si>
    <t>CAYENA</t>
  </si>
  <si>
    <t>LA CUESTA</t>
  </si>
  <si>
    <t>SAN JOSE DE TICCLAS</t>
  </si>
  <si>
    <t>CLAS ANDRES ARAUJO MORAN</t>
  </si>
  <si>
    <t>BOCA COLORADO</t>
  </si>
  <si>
    <t>CENTRO DE SALUD MENTAL COMUNITARIO NUEVO PERU</t>
  </si>
  <si>
    <t>SAN AGUSTIN DE CAJAS</t>
  </si>
  <si>
    <t>EL NARANJO (CHALAMARCA)</t>
  </si>
  <si>
    <t>EL TUCO</t>
  </si>
  <si>
    <t>COLMATA</t>
  </si>
  <si>
    <t>PILLUANA</t>
  </si>
  <si>
    <t>VIRGEN DEL CARMEN</t>
  </si>
  <si>
    <t>PUESTO DE SALUD ICHOCA</t>
  </si>
  <si>
    <t>ASUNCION 8</t>
  </si>
  <si>
    <t>JIRCAN</t>
  </si>
  <si>
    <t>DOS DE MAYO KM.12</t>
  </si>
  <si>
    <t>CLORINDA MALAGA</t>
  </si>
  <si>
    <t>CHURUJA</t>
  </si>
  <si>
    <t>HUAMA</t>
  </si>
  <si>
    <t>FATIMA</t>
  </si>
  <si>
    <t>PANCAN</t>
  </si>
  <si>
    <t>EL OBRERO</t>
  </si>
  <si>
    <t>CENTRO DE SALUD CARUMAS</t>
  </si>
  <si>
    <t>RAYMONDI</t>
  </si>
  <si>
    <t>PARAC</t>
  </si>
  <si>
    <t>OCCOBAMBA LACONVENCION</t>
  </si>
  <si>
    <t>JESUS MARIA</t>
  </si>
  <si>
    <t>HUANZA</t>
  </si>
  <si>
    <t>PALIAN</t>
  </si>
  <si>
    <t>RAQUINA</t>
  </si>
  <si>
    <t>ATOCSAICO</t>
  </si>
  <si>
    <t>MOCHUMI</t>
  </si>
  <si>
    <t>OMAS</t>
  </si>
  <si>
    <t>NUEVO HUAYCHO</t>
  </si>
  <si>
    <t>MARIA REICHE NEUMAN</t>
  </si>
  <si>
    <t>POLICLINICO PNP - HUANCAVELICA</t>
  </si>
  <si>
    <t>POSTA MEDICA JUNÍN</t>
  </si>
  <si>
    <t>CENTRO DE ATENCION PRIMARIA II CHANCAY</t>
  </si>
  <si>
    <t>P.S. I-1 DOS DE MAYO DE YURIMAGUAS</t>
  </si>
  <si>
    <t>PUESTO DE SALUD QUICACHA</t>
  </si>
  <si>
    <t>CHACAYBAMBA</t>
  </si>
  <si>
    <t>COPA GRANDE</t>
  </si>
  <si>
    <t>P.S. I-1 SAN JUAN DE ZAPOTE</t>
  </si>
  <si>
    <t>CONCORDIA</t>
  </si>
  <si>
    <t>PUEBLO LIBRE.</t>
  </si>
  <si>
    <t>GRANJA SASAPE</t>
  </si>
  <si>
    <t>CLUB DE LEONES</t>
  </si>
  <si>
    <t>STA. ISABEL</t>
  </si>
  <si>
    <t>JULCAMARCA</t>
  </si>
  <si>
    <t>PUIJA</t>
  </si>
  <si>
    <t>IPARIA</t>
  </si>
  <si>
    <t>LLALLAN</t>
  </si>
  <si>
    <t>CALAPUJA</t>
  </si>
  <si>
    <t>CHANTA</t>
  </si>
  <si>
    <t>PUESTO DE SALUD CHALHUAYACO</t>
  </si>
  <si>
    <t>SAN IGNACIO DE LOYOLA</t>
  </si>
  <si>
    <t>BARINETTI REAL</t>
  </si>
  <si>
    <t>CASABLANCA</t>
  </si>
  <si>
    <t>SUSAPAYA</t>
  </si>
  <si>
    <t>PUESTO DE SALUD HUANCCALLACO</t>
  </si>
  <si>
    <t>CENTRO DE SALUD COMUNITARIO UKA YAKI TSA WA</t>
  </si>
  <si>
    <t>PUESTO DE SALUD DE PUNCHAYPAMPA</t>
  </si>
  <si>
    <t>SAN MARTIN DE PORRES DE IBERIA</t>
  </si>
  <si>
    <t>PUESTO DE SALUD SAN CARLOS</t>
  </si>
  <si>
    <t>SAN PEDRO DE PILLAO</t>
  </si>
  <si>
    <t>CERRO CULEBRA</t>
  </si>
  <si>
    <t>MORALES</t>
  </si>
  <si>
    <t>PUESTO DE SALUD TAMBILLO GRANDE</t>
  </si>
  <si>
    <t>HUAMPOMAYO</t>
  </si>
  <si>
    <t>CONSUELO</t>
  </si>
  <si>
    <t>INCHO</t>
  </si>
  <si>
    <t>NUEVO SACANCHE</t>
  </si>
  <si>
    <t>SANIDAD DEL DESTACAMENTO AÉREO DE TACNA</t>
  </si>
  <si>
    <t>SISOL SALUD HUAYCAN</t>
  </si>
  <si>
    <t>P.S. I-1 PANAM</t>
  </si>
  <si>
    <t>PUESTO DE SALUD HUAYTACORRAL</t>
  </si>
  <si>
    <t>PINRA</t>
  </si>
  <si>
    <t>PUESTO DE SALUD SAPCHA</t>
  </si>
  <si>
    <t>VILA VILA</t>
  </si>
  <si>
    <t>HUARANCHAL</t>
  </si>
  <si>
    <t>PUESTO DE  SALUD MACHAC</t>
  </si>
  <si>
    <t>POLICLINICO POLICIAL CHINCHA</t>
  </si>
  <si>
    <t>PACHIN ALTO</t>
  </si>
  <si>
    <t>VAQUERIA DE ANDAS</t>
  </si>
  <si>
    <t>TANGOSHIARI</t>
  </si>
  <si>
    <t>PUESTO DE SALUD YERBA BUENA</t>
  </si>
  <si>
    <t>PUESTO DE SALUD SAN JUAN CHULLIN</t>
  </si>
  <si>
    <t>CHAHUARES</t>
  </si>
  <si>
    <t>PUESTO DE SALUD CAJAS</t>
  </si>
  <si>
    <t>FINAYA</t>
  </si>
  <si>
    <t>COMAS</t>
  </si>
  <si>
    <t>PAIHUAL</t>
  </si>
  <si>
    <t>PUMACAYAN</t>
  </si>
  <si>
    <t>PUESTO DE SALUD PAVAS</t>
  </si>
  <si>
    <t>VAQUERIA</t>
  </si>
  <si>
    <t>PUESTO DE SALUD CHALAN</t>
  </si>
  <si>
    <t>PUESTO DE SALUD ANRA</t>
  </si>
  <si>
    <t>PUESTO DE SALUD LLAMACA</t>
  </si>
  <si>
    <t>PUESTO DE SALUD SHUMPILLAN</t>
  </si>
  <si>
    <t>PUESTO DE SALUD RACRACALLAN</t>
  </si>
  <si>
    <t>PUESTO DE SALUD HUAYLLAPAMPA</t>
  </si>
  <si>
    <t>PUESTO DE SALUD SANTA CATALINA</t>
  </si>
  <si>
    <t>SAN PEDRO DE CASTA</t>
  </si>
  <si>
    <t>CHUGAY</t>
  </si>
  <si>
    <t>CAYUMBA</t>
  </si>
  <si>
    <t>SANTIAGO DE CHALLAS</t>
  </si>
  <si>
    <t>PUESTO DE SALUD QUERORACRA</t>
  </si>
  <si>
    <t>BOCA AMIGO</t>
  </si>
  <si>
    <t>SAN PEDRO DE CHOLON</t>
  </si>
  <si>
    <t>MATICHACRA</t>
  </si>
  <si>
    <t>E.S.  EL TALLAN</t>
  </si>
  <si>
    <t>SANTA ROSA DE PALCAZU</t>
  </si>
  <si>
    <t>CHINCHINGA</t>
  </si>
  <si>
    <t>SAN JUAN DE LLUCHUBAMBA</t>
  </si>
  <si>
    <t>SANTA ROSA DE OTUTO</t>
  </si>
  <si>
    <t>PUERTO LAGARTO</t>
  </si>
  <si>
    <t>SAN JOSE DE CHIMBAN</t>
  </si>
  <si>
    <t>CENTRO DE SALUD 4 DE OCTUBRE</t>
  </si>
  <si>
    <t>UNINI</t>
  </si>
  <si>
    <t>HUALPAYUNCA</t>
  </si>
  <si>
    <t>PEDRO PABLO ATUSPARIAS</t>
  </si>
  <si>
    <t>HUMAYA</t>
  </si>
  <si>
    <t>NUEVO PORVENIR</t>
  </si>
  <si>
    <t>WAYAMPIAK</t>
  </si>
  <si>
    <t>VILLA DE MANTA</t>
  </si>
  <si>
    <t>MAVILA MONTENEGRO MORI</t>
  </si>
  <si>
    <t>CENTRO DE SALUD TRÉBOL AZUL</t>
  </si>
  <si>
    <t>CAHUAC</t>
  </si>
  <si>
    <t>POSTA DE SALUD CASCAS</t>
  </si>
  <si>
    <t>CENTRO DE SALUD DE AYABACA</t>
  </si>
  <si>
    <t>PUESTO DE SALUD SAN JUAN DE SIGUAS - TAMBILLO</t>
  </si>
  <si>
    <t>LLIUPAPUQUIO</t>
  </si>
  <si>
    <t>SAN JOAQUIN</t>
  </si>
  <si>
    <t>ESPITAL</t>
  </si>
  <si>
    <t>ENFERMERÍA DEL REGIMENTÓ DE CABALLERIA DOMINGO NIETO</t>
  </si>
  <si>
    <t>PUESTO DE SALUD CORDOVA</t>
  </si>
  <si>
    <t>NUEVA UNION</t>
  </si>
  <si>
    <t>CENTRO DE SALUD EDIFICADORES MISTI</t>
  </si>
  <si>
    <t>MAYNAS</t>
  </si>
  <si>
    <t>SOCCO</t>
  </si>
  <si>
    <t>LA COLORADA</t>
  </si>
  <si>
    <t>HUASAHUASI</t>
  </si>
  <si>
    <t>LA TINA</t>
  </si>
  <si>
    <t>CENTRO DE SALUD BUENAVISTA</t>
  </si>
  <si>
    <t>SAN CAMILO DE LELIS (CHUQUIBAMBILLA)</t>
  </si>
  <si>
    <t>PUESTO DE SALUD CHACHASPATA</t>
  </si>
  <si>
    <t>SANTA ANA PIRUSHTO</t>
  </si>
  <si>
    <t>CENTRO DE ATENCION PRIMARIA I OYON</t>
  </si>
  <si>
    <t>PUESTO DE SALUD DEFENSORES DE LIMA</t>
  </si>
  <si>
    <t>PUESTO DE SALUD CHACHAPOYAS</t>
  </si>
  <si>
    <t>TALLAPAMPA</t>
  </si>
  <si>
    <t>YANAT</t>
  </si>
  <si>
    <t>GORGORIN</t>
  </si>
  <si>
    <t>HUARANDOZA</t>
  </si>
  <si>
    <t>NUEVO BELEN</t>
  </si>
  <si>
    <t>PACHACONAS</t>
  </si>
  <si>
    <t>PANCHIA</t>
  </si>
  <si>
    <t>P.S TALANEO</t>
  </si>
  <si>
    <t>TUQUINA</t>
  </si>
  <si>
    <t>TAPUC</t>
  </si>
  <si>
    <t>CHOQUE</t>
  </si>
  <si>
    <t>TACTAYOG</t>
  </si>
  <si>
    <t>E.S I.2 MANCUCUR</t>
  </si>
  <si>
    <t>SALLIQUE</t>
  </si>
  <si>
    <t>CHAGLLA</t>
  </si>
  <si>
    <t>P.S LAS HUACAS</t>
  </si>
  <si>
    <t>LIBERTAD TOTERANI</t>
  </si>
  <si>
    <t>P.S TOLINGAS</t>
  </si>
  <si>
    <t>P.S SAN ISIDRO</t>
  </si>
  <si>
    <t>CHALANMACHE</t>
  </si>
  <si>
    <t>PUESTO DE SALUD TORAN</t>
  </si>
  <si>
    <t>E.S I-2 HORMIGUEROS</t>
  </si>
  <si>
    <t>PUESTO DE SALUD JACHAÑA</t>
  </si>
  <si>
    <t>Enfermería del Fuerte "Papayal"</t>
  </si>
  <si>
    <t>CASHIVOCOCHA</t>
  </si>
  <si>
    <t>LA LIMA DE LA COIPA</t>
  </si>
  <si>
    <t>LAMPIAN</t>
  </si>
  <si>
    <t>PIEDRA GRANDE</t>
  </si>
  <si>
    <t>TAMBO DE SAN JOSE</t>
  </si>
  <si>
    <t>CCAPUNA</t>
  </si>
  <si>
    <t>IPRESS VENCEDOR</t>
  </si>
  <si>
    <t>IPRESS SHETEVO</t>
  </si>
  <si>
    <t>AYAVIRI</t>
  </si>
  <si>
    <t>KUMPIN</t>
  </si>
  <si>
    <t>MONTELIMA</t>
  </si>
  <si>
    <t>LA HUERTA</t>
  </si>
  <si>
    <t>ANCHALAY</t>
  </si>
  <si>
    <t>PUESTO DE SALUD COTACOTA</t>
  </si>
  <si>
    <t>SAN PEDRO DE CANI</t>
  </si>
  <si>
    <t>CARUCAYA</t>
  </si>
  <si>
    <t>ENFERMERIA DEL GRUPO DE SALVAMENTO DE LA MARINA</t>
  </si>
  <si>
    <t>CHIHUIRE</t>
  </si>
  <si>
    <t>LUQUINA CHICO</t>
  </si>
  <si>
    <t>TINGO PACCHA</t>
  </si>
  <si>
    <t>POLICLINICO PNP DINOES</t>
  </si>
  <si>
    <t>LA VILLA</t>
  </si>
  <si>
    <t>COSTA RICA</t>
  </si>
  <si>
    <t>E.S. MARAYPAMPA</t>
  </si>
  <si>
    <t>SISTEMA METROPOLITANO DE LA SOLIDARIDAD / SINCHI ROCA</t>
  </si>
  <si>
    <t>COTAHUARCAY</t>
  </si>
  <si>
    <t>MAQUERCOTA</t>
  </si>
  <si>
    <t>CENTRO DE ATENCION PRIMARIA II JAYANCA</t>
  </si>
  <si>
    <t>CARITAMAYA</t>
  </si>
  <si>
    <t>SANIDAD DE LA ESCUELA DE LA SUPERVIVENCIA EN LA MONTAÑA - ESMON</t>
  </si>
  <si>
    <t>MATAPUQUIO</t>
  </si>
  <si>
    <t>AUCAYACU</t>
  </si>
  <si>
    <t>PUESTO DE SALUD HANAJQUIA</t>
  </si>
  <si>
    <t>P.S TALANDRACAS</t>
  </si>
  <si>
    <t>VICHAYAL</t>
  </si>
  <si>
    <t>UZCUPATA</t>
  </si>
  <si>
    <t>CHUA</t>
  </si>
  <si>
    <t>Enfermería del BIM ZEPITA N°7</t>
  </si>
  <si>
    <t>CENTRO DE ATENCION PRIMARIA CAP II LUIS NEGREIROS VEGA</t>
  </si>
  <si>
    <t>SAN PEDRO CANCHIS</t>
  </si>
  <si>
    <t>MANTARO CHICO</t>
  </si>
  <si>
    <t>POSTA MEDICA COBRIZA</t>
  </si>
  <si>
    <t>OCCOBAMBA MARANGANI</t>
  </si>
  <si>
    <t>CETRO DE SALUD SALCABAMBA</t>
  </si>
  <si>
    <t>CENTRO DE ATENCION PRIMARIA I HUMAYA</t>
  </si>
  <si>
    <t>ORURILLO</t>
  </si>
  <si>
    <t>P.S. CALACOA</t>
  </si>
  <si>
    <t>ESSALUD JULI</t>
  </si>
  <si>
    <t>CENTRO LAGARTO</t>
  </si>
  <si>
    <t>CENTRO DE SALUD SAN JOSE</t>
  </si>
  <si>
    <t>JUSCAYMARCA</t>
  </si>
  <si>
    <t>POSTA MEDICA DE CASTROVIRREYNA</t>
  </si>
  <si>
    <t>VIÑAS</t>
  </si>
  <si>
    <t>CHALHUANI</t>
  </si>
  <si>
    <t>CIRCAMARCA</t>
  </si>
  <si>
    <t>YERBA SANTA ALTA</t>
  </si>
  <si>
    <t>LAGUNAS PEDREGAL</t>
  </si>
  <si>
    <t>SALLACONI</t>
  </si>
  <si>
    <t>BOCAZ</t>
  </si>
  <si>
    <t>HUARISANI</t>
  </si>
  <si>
    <t>ENEÑAS</t>
  </si>
  <si>
    <t>CENTRO DE SALUD CAYLLOMA</t>
  </si>
  <si>
    <t>CENTRO DE ATENCION PRIMARIA I DESAGUADERO</t>
  </si>
  <si>
    <t>AUQUE BAJO</t>
  </si>
  <si>
    <t>SINA</t>
  </si>
  <si>
    <t>TAYACOME</t>
  </si>
  <si>
    <t>OLLARAYA</t>
  </si>
  <si>
    <t>SARGENTO LORENZ</t>
  </si>
  <si>
    <t>PUESTO DE SALUD CHOCO</t>
  </si>
  <si>
    <t>KANKORA</t>
  </si>
  <si>
    <t>CAÑACHACRA</t>
  </si>
  <si>
    <t>ANCOBAMBA</t>
  </si>
  <si>
    <t>QUILCATA</t>
  </si>
  <si>
    <t>PAMPURA</t>
  </si>
  <si>
    <t>PAMPACHACRA</t>
  </si>
  <si>
    <t>POLULO</t>
  </si>
  <si>
    <t>SANGACHE</t>
  </si>
  <si>
    <t>ISILLUMA</t>
  </si>
  <si>
    <t>CHAQUIPAMPA</t>
  </si>
  <si>
    <t>C.S. I-4 SAN LORENZO</t>
  </si>
  <si>
    <t>VILLA QUINTIARINA</t>
  </si>
  <si>
    <t>P.S. I-1 INDUSTRIAL</t>
  </si>
  <si>
    <t>P.S. I-2 SANTA MARIA DE CAHUAPANAS</t>
  </si>
  <si>
    <t>PICCHU LA RINCONADA</t>
  </si>
  <si>
    <t>LUCUCHANGA</t>
  </si>
  <si>
    <t>LA PLANCHADA</t>
  </si>
  <si>
    <t>FILADELFIA</t>
  </si>
  <si>
    <t>SANTA CRUZ DE CUTERVO</t>
  </si>
  <si>
    <t>PUESTO DE SALUD CAHUACHO</t>
  </si>
  <si>
    <t>ANTAPALLPA</t>
  </si>
  <si>
    <t>SAIREPAMPA</t>
  </si>
  <si>
    <t>SINTICO</t>
  </si>
  <si>
    <t>ACCHA</t>
  </si>
  <si>
    <t>CHALHUAHUACHO</t>
  </si>
  <si>
    <t>CENTRO DE SALUD MENTAL COMUNITARIO WIÑAY</t>
  </si>
  <si>
    <t>CCOYABAMBA</t>
  </si>
  <si>
    <t>CAP II SAN JUAN BAUTISTA</t>
  </si>
  <si>
    <t>SHOROYA NUEVO</t>
  </si>
  <si>
    <t>SAN JUAN DEL MARAÑON</t>
  </si>
  <si>
    <t>LANCHEPATA</t>
  </si>
  <si>
    <t>COLQUEMARCA</t>
  </si>
  <si>
    <t>SAN JUAN DE LICUPIS</t>
  </si>
  <si>
    <t>P.S. I-1 BARRIO CENTRAL</t>
  </si>
  <si>
    <t>P.S. 1-2 NUEVO ARICA DE BALSAPUERTO</t>
  </si>
  <si>
    <t>TUNTUMA</t>
  </si>
  <si>
    <t>ANGUYACU</t>
  </si>
  <si>
    <t>BOLIVAR</t>
  </si>
  <si>
    <t>MORRO DE ARICA</t>
  </si>
  <si>
    <t>PUESTO DE SALUD I-1 PUCAPANGA</t>
  </si>
  <si>
    <t>ROSASPAMPA</t>
  </si>
  <si>
    <t>PATAHUAZ</t>
  </si>
  <si>
    <t>SAN FRANCISCO DE PAMPA ELERA</t>
  </si>
  <si>
    <t>IPRESS SANTA ANA</t>
  </si>
  <si>
    <t>PUESTO DE SALUD I-1 NUEVO OLAYA</t>
  </si>
  <si>
    <t>PUESTO DE SALUD CACHIPAMPA</t>
  </si>
  <si>
    <t>KONGACHA</t>
  </si>
  <si>
    <t>CHIÑAMA</t>
  </si>
  <si>
    <t>HUARQUI</t>
  </si>
  <si>
    <t>PUESTO DE SALUD AMAKELLA</t>
  </si>
  <si>
    <t>CHANGO</t>
  </si>
  <si>
    <t>VILCASIT</t>
  </si>
  <si>
    <t>COLCAMAR</t>
  </si>
  <si>
    <t>PUESTO DE SALUD URAS</t>
  </si>
  <si>
    <t>CORRAL DE PIEDRA</t>
  </si>
  <si>
    <t>SANTA CRUZ DE MOROCHAL</t>
  </si>
  <si>
    <t>CHOSGON</t>
  </si>
  <si>
    <t>P.S RODEOPAMPA</t>
  </si>
  <si>
    <t>SISTEMA METROPOLITANO DE LA SOLIDARIDAD - WANCHAQ</t>
  </si>
  <si>
    <t>SAULLAMUR</t>
  </si>
  <si>
    <t>CHETO</t>
  </si>
  <si>
    <t>POSTA FAP SAN GABINO</t>
  </si>
  <si>
    <t>CENTRO DE ATENCION PRIMARIA I   ITE</t>
  </si>
  <si>
    <t>SIME</t>
  </si>
  <si>
    <t>GUAYAQUIL</t>
  </si>
  <si>
    <t>CHOCHOPE</t>
  </si>
  <si>
    <t>CESAR VALLEJO</t>
  </si>
  <si>
    <t>TAMBOPAMPA</t>
  </si>
  <si>
    <t>CENTRO DE SALUD MENTAL COMUNITARIO  "PRADERA DE LOS CELAJES"</t>
  </si>
  <si>
    <t>COMUNPIARI</t>
  </si>
  <si>
    <t>PUESTO DE SALUD SACHACOTO</t>
  </si>
  <si>
    <t>MANTA</t>
  </si>
  <si>
    <t>SANTA MAGDALENA SOFIA</t>
  </si>
  <si>
    <t>CENTRO DE SALUD MENTAL COMUNITARIO LA MEDALLA MILAGROSA</t>
  </si>
  <si>
    <t>PUESTO DE SALUD EDILBERTO RAMOS</t>
  </si>
  <si>
    <t>PUESTO DE SALUD HÉROES DEL PACIFICO</t>
  </si>
  <si>
    <t>PUESTO DE SALUD SAGRADA FAMILIA</t>
  </si>
  <si>
    <t>CENTRO MATERNO INFANTIL TABLADA DE LURIN</t>
  </si>
  <si>
    <t>PFULLPURI CONDEPAMPA</t>
  </si>
  <si>
    <t>POSTA DE SALUD "CRL JOSÉ JOAQUÍN INCLAN"</t>
  </si>
  <si>
    <t>CALVAS DE SAMANGA</t>
  </si>
  <si>
    <t>SAN JOSÉ DE NUEVA ESPERANZA</t>
  </si>
  <si>
    <t>BUENOS AIRES DE PARCO CHACAPUNCU</t>
  </si>
  <si>
    <t>PUENTE INAMBARI</t>
  </si>
  <si>
    <t>SAN SEBASTIAN ESSALUD</t>
  </si>
  <si>
    <t>CHIRUMPIARI</t>
  </si>
  <si>
    <t>CHOCCO</t>
  </si>
  <si>
    <t>LICENCIADOS</t>
  </si>
  <si>
    <t>CHICMO</t>
  </si>
  <si>
    <t>ANGELES</t>
  </si>
  <si>
    <t>CHIARA</t>
  </si>
  <si>
    <t>MENTAL SAN SEBASTIAN</t>
  </si>
  <si>
    <t>PUESTO DE SALUD LLANAVILLA</t>
  </si>
  <si>
    <t>CENTRO DE SALUD ZARUMILLA</t>
  </si>
  <si>
    <t>POSTA DE SALUD LA SOLEDAD</t>
  </si>
  <si>
    <t>PUESTO DE SALUD I-2 SARAMURILLO</t>
  </si>
  <si>
    <t>CAPITAN HOYLE  *</t>
  </si>
  <si>
    <t>SAN JUAN DE LUCMACUCHO</t>
  </si>
  <si>
    <t>PUERTO PORVENIR</t>
  </si>
  <si>
    <t>HUACHOJAICO</t>
  </si>
  <si>
    <t>HUANGAMARCA</t>
  </si>
  <si>
    <t>E.S.  CHATITO</t>
  </si>
  <si>
    <t>PUESTO DE SALUD PILLONES</t>
  </si>
  <si>
    <t>YANACCMA</t>
  </si>
  <si>
    <t>MATERENI</t>
  </si>
  <si>
    <t>HERMOSA PAMPA</t>
  </si>
  <si>
    <t>CARHUANCHO</t>
  </si>
  <si>
    <t>PUESTO DE SALUD  HUACHIS</t>
  </si>
  <si>
    <t>MANZANO</t>
  </si>
  <si>
    <t>LA JALQUILLA</t>
  </si>
  <si>
    <t>CENTRO DE SALUD CHACRA COLORADA</t>
  </si>
  <si>
    <t>SAN JUAN DE CHENI</t>
  </si>
  <si>
    <t>RIO VENADO</t>
  </si>
  <si>
    <t>PICURO YACU</t>
  </si>
  <si>
    <t>AOTI</t>
  </si>
  <si>
    <t>JOSE OLAYA DEL RIO CORRIENTES</t>
  </si>
  <si>
    <t>ANGOTEROS</t>
  </si>
  <si>
    <t>P.S I-2 LA BERMEJA</t>
  </si>
  <si>
    <t>ENCAÑADA</t>
  </si>
  <si>
    <t>SUYTUPAMPA</t>
  </si>
  <si>
    <t>ENFERMERÍA MILITAR DE LA 1RA BRIGADA MULTIPROPÓSITO</t>
  </si>
  <si>
    <t>SANTA ROSA DE UNANCA</t>
  </si>
  <si>
    <t>SAN ANTONIO DE ANTAPARCO</t>
  </si>
  <si>
    <t>SANTA ROSA DE PACHACCLLA</t>
  </si>
  <si>
    <t>JILLAULLA</t>
  </si>
  <si>
    <t>TAYAGASHA</t>
  </si>
  <si>
    <t>I-4 CENTRO DE SALUD MORONA COCHA "JORGE AREVALO MELHO"</t>
  </si>
  <si>
    <t>CASA BLANCA</t>
  </si>
  <si>
    <t>MEDICO DE FAMILIA MANTARA</t>
  </si>
  <si>
    <t>HUACHO</t>
  </si>
  <si>
    <t>CUPISA</t>
  </si>
  <si>
    <t>CARRIZAL</t>
  </si>
  <si>
    <t>SIALUPE HUAMANTANGA</t>
  </si>
  <si>
    <t>LECHUGAL</t>
  </si>
  <si>
    <t>SANTA ANA HUAYCAHUACHO</t>
  </si>
  <si>
    <t>ANIA</t>
  </si>
  <si>
    <t>CHAZKA</t>
  </si>
  <si>
    <t>PUESTO  DE SALUD PAUCAMARCA</t>
  </si>
  <si>
    <t>PUESTO DE SALUD I-1 MAHUIZO</t>
  </si>
  <si>
    <t>EL MANTARO</t>
  </si>
  <si>
    <t>YACANCATE</t>
  </si>
  <si>
    <t>CHIMBAN</t>
  </si>
  <si>
    <t>PUESTO DE SALUD SOCOSBAMBA</t>
  </si>
  <si>
    <t>LIBERTADORES DE CHOPCCA</t>
  </si>
  <si>
    <t>CENTRO DE SALUD LINCE</t>
  </si>
  <si>
    <t>LOS OLIVOS DE PRO</t>
  </si>
  <si>
    <t>GUAYABO</t>
  </si>
  <si>
    <t>SAN MIGUEL DE CARI CARI</t>
  </si>
  <si>
    <t>PUESTO DE SALUD SAN ROQUE</t>
  </si>
  <si>
    <t>JUCLACANCHA</t>
  </si>
  <si>
    <t>SHUCSHUYACU</t>
  </si>
  <si>
    <t>PUESTO DE SALUD SARITA COLONIA</t>
  </si>
  <si>
    <t>SHICUY</t>
  </si>
  <si>
    <t>NUEVA ESPERANZA DE TENIENTE MANUEL CLAVERO</t>
  </si>
  <si>
    <t>SAN JUAN DE LA LIBERTAD</t>
  </si>
  <si>
    <t>SAN JOSE DE POMACOCHAS</t>
  </si>
  <si>
    <t>P.S MAYLAND</t>
  </si>
  <si>
    <t>PUESTO DE SALUD DE PAMPA GRANDE</t>
  </si>
  <si>
    <t>MARAVILCA</t>
  </si>
  <si>
    <t>DIGNIDAD NACIONAL</t>
  </si>
  <si>
    <t>PUESTO DE SALUD HUAMBACHO</t>
  </si>
  <si>
    <t>ENCUENTRO DE PILARES</t>
  </si>
  <si>
    <t>PUESTO DE SALUD I-1 NUEVA GALILEA</t>
  </si>
  <si>
    <t>CHUGURPAMPA</t>
  </si>
  <si>
    <t>PUEBLO NUEVO DE CONTA</t>
  </si>
  <si>
    <t>CRUZPAMPA</t>
  </si>
  <si>
    <t>EL ALTO</t>
  </si>
  <si>
    <t>PUESTO DE SALUD PENDENCIA</t>
  </si>
  <si>
    <t>JOSE GALVEZ</t>
  </si>
  <si>
    <t>SHAMBILLO</t>
  </si>
  <si>
    <t>C.S SANTIAGO</t>
  </si>
  <si>
    <t>PUESTO DE SALUD PAMPAPUQUIO</t>
  </si>
  <si>
    <t>SANTO TORIBIO DE MOGROVEJO</t>
  </si>
  <si>
    <t>P.S. I-1 JEBERILLOS</t>
  </si>
  <si>
    <t>FE Y ALEGRIA LA PRIMAVERA</t>
  </si>
  <si>
    <t>P.S. I-1  PUCALPILLO</t>
  </si>
  <si>
    <t>POLICLINICO ILAVE -  RED ASISTENCIAL PUNO</t>
  </si>
  <si>
    <t>SAN MIGUEL DE MITOQUERA</t>
  </si>
  <si>
    <t>CENTRO MEDICO DEL PENAL DE AUCALLAMA</t>
  </si>
  <si>
    <t>PUNTO ALEGRE</t>
  </si>
  <si>
    <t>SAN FRANCISCO DE ACOCHACAN</t>
  </si>
  <si>
    <t>MIRAFLORES DE BUENAVISTA</t>
  </si>
  <si>
    <t>MARIATEGUI</t>
  </si>
  <si>
    <t>CULLANMAYO</t>
  </si>
  <si>
    <t>LLACTAPAMPA</t>
  </si>
  <si>
    <t>PERLA DEL SOL</t>
  </si>
  <si>
    <t>PARARCA</t>
  </si>
  <si>
    <t>PEDREGAL</t>
  </si>
  <si>
    <t>NUEVO IMPERIAL</t>
  </si>
  <si>
    <t>PAMPA SAN ALEJO</t>
  </si>
  <si>
    <t>HUAMAN</t>
  </si>
  <si>
    <t>MIRAFLORES DE TSACHOPEN</t>
  </si>
  <si>
    <t>SINCHICUY</t>
  </si>
  <si>
    <t>PUESTO DE SALUD COMANDANTE NOEL</t>
  </si>
  <si>
    <t>ZAPATALGO</t>
  </si>
  <si>
    <t>CAMPIRUSHARI</t>
  </si>
  <si>
    <t>CCARAPA</t>
  </si>
  <si>
    <t>SAN CRISTOBAL DE UPAQUIHUA</t>
  </si>
  <si>
    <t>JULQUILLAS</t>
  </si>
  <si>
    <t>COCHACALLA</t>
  </si>
  <si>
    <t>LA MORADA</t>
  </si>
  <si>
    <t>PALLALLA</t>
  </si>
  <si>
    <t>YANACOCHA</t>
  </si>
  <si>
    <t>SANTA ROSA DE ABUJAO</t>
  </si>
  <si>
    <t>MORROPON</t>
  </si>
  <si>
    <t>POMAPACHUPAN</t>
  </si>
  <si>
    <t>OTOCANI</t>
  </si>
  <si>
    <t>MUNICIPALIDAD DE SAN BORJA</t>
  </si>
  <si>
    <t>ACLAS LOS ALGARROBOS</t>
  </si>
  <si>
    <t>LOS PALOS</t>
  </si>
  <si>
    <t>VINUNCURO</t>
  </si>
  <si>
    <t>NUEVO CHIRIMOTO</t>
  </si>
  <si>
    <t>PEÑA BLANCA</t>
  </si>
  <si>
    <t>CHOROPAMPA</t>
  </si>
  <si>
    <t>EL PINTOR</t>
  </si>
  <si>
    <t>P.S. I-1 FRAY MARTIN</t>
  </si>
  <si>
    <t>CHUNGUINA</t>
  </si>
  <si>
    <t>LA VEGA</t>
  </si>
  <si>
    <t>SILLEROPATA BAJO</t>
  </si>
  <si>
    <t>VON HUMBOLTD</t>
  </si>
  <si>
    <t>EL PALMAR</t>
  </si>
  <si>
    <t>CENTRO DE SALUD CARLOS A. PROTZEL</t>
  </si>
  <si>
    <t>PUESTO DE SALUD PADRE RUMI</t>
  </si>
  <si>
    <t>CALLANCAS</t>
  </si>
  <si>
    <t>LIVES</t>
  </si>
  <si>
    <t>INCLAN</t>
  </si>
  <si>
    <t>HERBAY ALTO</t>
  </si>
  <si>
    <t>AGUA BLANCA</t>
  </si>
  <si>
    <t>LUZPAMPA</t>
  </si>
  <si>
    <t>P.S. I-1 INDEPENDENCIA DEL SHANUSI</t>
  </si>
  <si>
    <t>PUESTO DE SALUD SUMBAY - CHASQUIPAMPA</t>
  </si>
  <si>
    <t>CHACRASANA</t>
  </si>
  <si>
    <t>PILCOPATA</t>
  </si>
  <si>
    <t>TOTORA</t>
  </si>
  <si>
    <t>PUESTO DE SALUD COYLLUR</t>
  </si>
  <si>
    <t>POSTA DE SALUD ICHUPAMPA</t>
  </si>
  <si>
    <t>CONDORPAMPA</t>
  </si>
  <si>
    <t>SAN CRISTOBAL DE SISA</t>
  </si>
  <si>
    <t>SORAS</t>
  </si>
  <si>
    <t>MONTEVIDEO</t>
  </si>
  <si>
    <t>CHOSICA</t>
  </si>
  <si>
    <t>PUERTO ALEGRIA DE RAMON CASTILLA</t>
  </si>
  <si>
    <t>HOSPITAL I MIGUEL CRUZADO VERA - PAITA</t>
  </si>
  <si>
    <t>CHOCCECANCHA</t>
  </si>
  <si>
    <t>SABALUYOC</t>
  </si>
  <si>
    <t>CENTRO MATERNO INFANTIL LURIN</t>
  </si>
  <si>
    <t>CAIRANI</t>
  </si>
  <si>
    <t>GERARDO GONZALES VILLEGAS</t>
  </si>
  <si>
    <t>BASHUTAK</t>
  </si>
  <si>
    <t>LINCHA</t>
  </si>
  <si>
    <t>HUANCAYA</t>
  </si>
  <si>
    <t>COPA</t>
  </si>
  <si>
    <t>ARMONIA</t>
  </si>
  <si>
    <t>SAN RAMON DE PANGOA</t>
  </si>
  <si>
    <t>PILARES</t>
  </si>
  <si>
    <t>MIRAFLORES (BAMBAMARCA)</t>
  </si>
  <si>
    <t>SAN PEDRO DE PERICO</t>
  </si>
  <si>
    <t>ESTABLECIMIENTO DE SALUD  PENITENCIARIO  DE HUANUCO</t>
  </si>
  <si>
    <t>PALMICHE</t>
  </si>
  <si>
    <t>PUESTO DE SALUD SAN ANTONIO</t>
  </si>
  <si>
    <t>PUESTO DE SALUD EL PEDREGAL</t>
  </si>
  <si>
    <t>P.S LA LAGUNA</t>
  </si>
  <si>
    <t>SAN ANTONIO  RIO HUALLAGA</t>
  </si>
  <si>
    <t>QUELLO QUELLO</t>
  </si>
  <si>
    <t>PUESTO DE SALUD ALTO PERILLO I-1</t>
  </si>
  <si>
    <t>SAN JOSE DE YANAYACU</t>
  </si>
  <si>
    <t>PUESTO DE SALUD UMAR 5 BREU</t>
  </si>
  <si>
    <t>PUESTO DE SALUD SAN NICOLAS</t>
  </si>
  <si>
    <t>JERILLO</t>
  </si>
  <si>
    <t>LA MERCED</t>
  </si>
  <si>
    <t>PILPICHACA</t>
  </si>
  <si>
    <t>ALHUARA</t>
  </si>
  <si>
    <t>PUESTO DE SALUD HUARANHUAY</t>
  </si>
  <si>
    <t>SAN JAVIER</t>
  </si>
  <si>
    <t>RAIN CONDOR</t>
  </si>
  <si>
    <t>HUANCATA</t>
  </si>
  <si>
    <t>PATOCCOCHA</t>
  </si>
  <si>
    <t>ENFERMERIA DEL SERVICIO DE POLICIA NAVAL</t>
  </si>
  <si>
    <t>CENTRO DE SALUD MENTAL COMUNITARIO RIJCHARIY (DESPIERTA)</t>
  </si>
  <si>
    <t>PUERTO PIZANA</t>
  </si>
  <si>
    <t>CHIRICYACU</t>
  </si>
  <si>
    <t>CENTRO DE SALUD SAN ATANACIO DE PEDREGAL</t>
  </si>
  <si>
    <t>COILLOR</t>
  </si>
  <si>
    <t>SEÑOR DE LOS MILAGROS KM 24</t>
  </si>
  <si>
    <t>LOS PINOS</t>
  </si>
  <si>
    <t>ULCUMAYO</t>
  </si>
  <si>
    <t>SAN LORENZO DE ISCO</t>
  </si>
  <si>
    <t>UMUTO</t>
  </si>
  <si>
    <t>PUESTO DE SALUD POYOR</t>
  </si>
  <si>
    <t>CAYRAN</t>
  </si>
  <si>
    <t>PUESTO DE SALUD SAN MIGUEL</t>
  </si>
  <si>
    <t>CENTRO DE SALUD TUMPA</t>
  </si>
  <si>
    <t>RECUAYHUANCA</t>
  </si>
  <si>
    <t>POSTA MEDICA POLICIAL TINGO MARIA</t>
  </si>
  <si>
    <t>PUESTO DE SALUD LA UNIÓN</t>
  </si>
  <si>
    <t>CUCHARETA BAJA</t>
  </si>
  <si>
    <t>PUESTO DE SALUD JANCAPAMPA</t>
  </si>
  <si>
    <t>ANDAHUAYLAS</t>
  </si>
  <si>
    <t>CENTRO DE SALUD PALMIRA</t>
  </si>
  <si>
    <t>KITENI</t>
  </si>
  <si>
    <t>PUESTO DE SALUD GORGORILLO</t>
  </si>
  <si>
    <t>HUMANMARCA</t>
  </si>
  <si>
    <t>PUESTO DE SALUD HUAYLLAN</t>
  </si>
  <si>
    <t>HAMPATURA</t>
  </si>
  <si>
    <t>P.S ALTO DE LOS MORES</t>
  </si>
  <si>
    <t>PUESTO DE SALUD SAURAPA</t>
  </si>
  <si>
    <t>PUESTO DE SALUD MUSHO</t>
  </si>
  <si>
    <t>CARLOS PHILLIPS</t>
  </si>
  <si>
    <t>PUESTO DE SALUD ACO DE CARHUAPAMPA</t>
  </si>
  <si>
    <t>P.S. MANUEL BONILLA</t>
  </si>
  <si>
    <t>CHOQUECANCHA</t>
  </si>
  <si>
    <t>CAÑAVERAL</t>
  </si>
  <si>
    <t>PUESTO DE SALUD JIMBE</t>
  </si>
  <si>
    <t>KISIO</t>
  </si>
  <si>
    <t>CENTRO DE SALUD MENTAL COMUNITARIO AYELEN</t>
  </si>
  <si>
    <t>CCOLCA</t>
  </si>
  <si>
    <t>SAN PABLO HUAYOPATA</t>
  </si>
  <si>
    <t>PALO DE ACERO</t>
  </si>
  <si>
    <t>HUANCAPI</t>
  </si>
  <si>
    <t>CENTRO MEDICO DEL ESTABLECIMIENTO PENITENCIARIO DE PIURA</t>
  </si>
  <si>
    <t>HUANCALLE</t>
  </si>
  <si>
    <t>CULLPA</t>
  </si>
  <si>
    <t>CCACHIN</t>
  </si>
  <si>
    <t>QUEBRADA PACO</t>
  </si>
  <si>
    <t>PUERTO LIBRE YARINA</t>
  </si>
  <si>
    <t>ALTO SAN JOSE</t>
  </si>
  <si>
    <t>ASERRADERO</t>
  </si>
  <si>
    <t>ASCENCION</t>
  </si>
  <si>
    <t>PONA ALTA</t>
  </si>
  <si>
    <t>PAMPA ENCANTADA</t>
  </si>
  <si>
    <t>LOS MELLIZOS</t>
  </si>
  <si>
    <t>COPALLIN</t>
  </si>
  <si>
    <t>NUEVA ITALIA</t>
  </si>
  <si>
    <t>CAYALTI</t>
  </si>
  <si>
    <t>MUZGA</t>
  </si>
  <si>
    <t>GUACAMAYO</t>
  </si>
  <si>
    <t>CIUDAD SATELITE</t>
  </si>
  <si>
    <t>RICARDO PALMA</t>
  </si>
  <si>
    <t>SUCCHAMARCA</t>
  </si>
  <si>
    <t>SAN MIGUEL DE OTICA</t>
  </si>
  <si>
    <t>TATE</t>
  </si>
  <si>
    <t>TRES DE MAYO DE ANDAS CHICO</t>
  </si>
  <si>
    <t>PUESTO DE SALUD 13 DE ENERO</t>
  </si>
  <si>
    <t>ANDA</t>
  </si>
  <si>
    <t>CARACUCHO</t>
  </si>
  <si>
    <t>KERGUER</t>
  </si>
  <si>
    <t>VILLA MARIA</t>
  </si>
  <si>
    <t>CASA HUERTA LA CAMPIÑA</t>
  </si>
  <si>
    <t>PAREDONES MUY FINCA</t>
  </si>
  <si>
    <t>PARIÑA GRANDE</t>
  </si>
  <si>
    <t>ENFERMERIA DEL FUERTE IQUIQUE - PALCA</t>
  </si>
  <si>
    <t>IZANI</t>
  </si>
  <si>
    <t>TOTOROMA</t>
  </si>
  <si>
    <t>YORONGOS</t>
  </si>
  <si>
    <t>CENTRO DE SALUD SEMI RURAL PACHACUTEC</t>
  </si>
  <si>
    <t>PILLO</t>
  </si>
  <si>
    <t>PINCAHUACHO</t>
  </si>
  <si>
    <t>PUÑOS</t>
  </si>
  <si>
    <t>BUENOS AIRES -TZIRIARI</t>
  </si>
  <si>
    <t>MANCHURIA</t>
  </si>
  <si>
    <t>PAMPAHUITE</t>
  </si>
  <si>
    <t>GUADALUPITO</t>
  </si>
  <si>
    <t>CATÁN - TANTARICA</t>
  </si>
  <si>
    <t>LA  GARTERA</t>
  </si>
  <si>
    <t>SANIDAD AGRAJ</t>
  </si>
  <si>
    <t>LA UNION LETICIA</t>
  </si>
  <si>
    <t>PAMPAS DEL CARMEN</t>
  </si>
  <si>
    <t>PALMA CENTRAL</t>
  </si>
  <si>
    <t>GAMITANA</t>
  </si>
  <si>
    <t>WAJUYAT</t>
  </si>
  <si>
    <t>SANTA CRUZ AYRIHUAS</t>
  </si>
  <si>
    <t>FLOR DE ACRE</t>
  </si>
  <si>
    <t>EL CEDRON</t>
  </si>
  <si>
    <t>YANDILUZA</t>
  </si>
  <si>
    <t>CENTRO DE SALUD COTAHUASI</t>
  </si>
  <si>
    <t>MONOBAMBA</t>
  </si>
  <si>
    <t>CHIQUINTIRCA</t>
  </si>
  <si>
    <t>CANANA</t>
  </si>
  <si>
    <t>VALILLO</t>
  </si>
  <si>
    <t>SUKUTIN</t>
  </si>
  <si>
    <t>P.S CALLANCAS</t>
  </si>
  <si>
    <t>YORENCCA</t>
  </si>
  <si>
    <t>CARDOZO</t>
  </si>
  <si>
    <t>POSTA DE SALUD LIMONCARRO</t>
  </si>
  <si>
    <t>CACHUELA</t>
  </si>
  <si>
    <t>SANTA CRUZ DE ANDAMARCA</t>
  </si>
  <si>
    <t>CENTRO DE SALUD 12 DE OCTUBRE</t>
  </si>
  <si>
    <t>BCT N°312 VILLA MARIA</t>
  </si>
  <si>
    <t>PUESTO DE SALUD MIGUEL GRAU  MODULO C-D</t>
  </si>
  <si>
    <t>POLICLINICO JULIACA - ESSALUD - RED ASISTENCIAL JULIACA</t>
  </si>
  <si>
    <t>ENFERMERÍA MILITAR "INCLAN"</t>
  </si>
  <si>
    <t>P.S. I-2 CAHUIDE</t>
  </si>
  <si>
    <t>CANAAN DEL NORTE</t>
  </si>
  <si>
    <t>MONTE BELLO</t>
  </si>
  <si>
    <t>PUESTO DE SALUD  ALTO MANANTAY</t>
  </si>
  <si>
    <t>Centro Salud Mental Comunitario Ilo</t>
  </si>
  <si>
    <t>HUARANGO</t>
  </si>
  <si>
    <t>NUEVA UNIDA</t>
  </si>
  <si>
    <t>PUESTO DE SALUD CHARCANA</t>
  </si>
  <si>
    <t>POQUIAN</t>
  </si>
  <si>
    <t>CUESTA BLANCA</t>
  </si>
  <si>
    <t>NUEVO PACARAN</t>
  </si>
  <si>
    <t>UTCAS</t>
  </si>
  <si>
    <t>AZAROMA</t>
  </si>
  <si>
    <t>PUESTO DE SALUD CHACACONIZA</t>
  </si>
  <si>
    <t>ROSARIO</t>
  </si>
  <si>
    <t>VILAVILA</t>
  </si>
  <si>
    <t>PUESTO DE SALUD DE LA ESCUELA NAVAL</t>
  </si>
  <si>
    <t>MANAS</t>
  </si>
  <si>
    <t>UPINA</t>
  </si>
  <si>
    <t>NOMARA</t>
  </si>
  <si>
    <t>HUERTA HUARAYA</t>
  </si>
  <si>
    <t>CARHUAHURAN</t>
  </si>
  <si>
    <t>EL CALVARIO</t>
  </si>
  <si>
    <t>PUESTO DE SALUD DE GRANADILLA</t>
  </si>
  <si>
    <t>CHALLHUANI</t>
  </si>
  <si>
    <t>SALAZAR</t>
  </si>
  <si>
    <t>SANTA LUCIA</t>
  </si>
  <si>
    <t>CENTRO DE SALUD MENTAL COMUNITARIO VALLE POCOLLAY</t>
  </si>
  <si>
    <t>HUMEDADES</t>
  </si>
  <si>
    <t>PUESTO DE SALUD EL ARENAL</t>
  </si>
  <si>
    <t>CCOCHAPUCRO</t>
  </si>
  <si>
    <t>PUQUIS</t>
  </si>
  <si>
    <t>SULLCACATURA</t>
  </si>
  <si>
    <t>CENTRO DE SALUD MENTAL COMUNITARIO LA PERLA</t>
  </si>
  <si>
    <t>SAN LUIS DE SHUARO</t>
  </si>
  <si>
    <t>QUELLOQUELLO</t>
  </si>
  <si>
    <t>URINSAYA</t>
  </si>
  <si>
    <t>CENTRO DE ATENCIÓN PRIMARIA CAP III METROPOLITANO- ESSALUD</t>
  </si>
  <si>
    <t>TINYARI GRANDE</t>
  </si>
  <si>
    <t>P.S SAN FRANCISCO</t>
  </si>
  <si>
    <t>HUINCHIRI</t>
  </si>
  <si>
    <t>PUESTO DE SALUD DOS DE MAYO</t>
  </si>
  <si>
    <t>PALOMA ALEGRE</t>
  </si>
  <si>
    <t>CENTRO DE SALUD TINQUERCCASA</t>
  </si>
  <si>
    <t>TONDOPA</t>
  </si>
  <si>
    <t>CAP II SAYÁN</t>
  </si>
  <si>
    <t>CHILQUES</t>
  </si>
  <si>
    <t>SAN JUAN DE JARPA</t>
  </si>
  <si>
    <t>CODO DEL POZUZO</t>
  </si>
  <si>
    <t>CHACAPUENTE</t>
  </si>
  <si>
    <t>PUESTO DE SALUD CUÑI</t>
  </si>
  <si>
    <t>C.S. I-3 LA NATIVIDAD</t>
  </si>
  <si>
    <t>TACALLA</t>
  </si>
  <si>
    <t>HOSPITAL I CONO SUR</t>
  </si>
  <si>
    <t>CUMBE CHONTABAMBA</t>
  </si>
  <si>
    <t>UNION COLLANA</t>
  </si>
  <si>
    <t>UCHUYMARCA</t>
  </si>
  <si>
    <t>EL ALUMBRE</t>
  </si>
  <si>
    <t>KUNURANA ALTO</t>
  </si>
  <si>
    <t>CHUCARAYA</t>
  </si>
  <si>
    <t>SUNCHO</t>
  </si>
  <si>
    <t>POSTA MEDICA ESSALUD CANCHAQUE</t>
  </si>
  <si>
    <t>YUYAPICHIS</t>
  </si>
  <si>
    <t>SANIDAD PNP PUCUTO - CUSCO</t>
  </si>
  <si>
    <t>PANTACHI SUR</t>
  </si>
  <si>
    <t>PATAN</t>
  </si>
  <si>
    <t>POSTA MEDICA PAMPAS</t>
  </si>
  <si>
    <t>nueva esperanza</t>
  </si>
  <si>
    <t>P.S. I-1 GALLITO</t>
  </si>
  <si>
    <t>VILLA JACANTAYA</t>
  </si>
  <si>
    <t>PUERTO YESUPE</t>
  </si>
  <si>
    <t>SAN CARLOS DEL PUINAHUA</t>
  </si>
  <si>
    <t>HUAYLLAPATA</t>
  </si>
  <si>
    <t>HUATASANI</t>
  </si>
  <si>
    <t>COMBAYO</t>
  </si>
  <si>
    <t>SANTA MERCEDES</t>
  </si>
  <si>
    <t>KERAPATA</t>
  </si>
  <si>
    <t>AYCARA</t>
  </si>
  <si>
    <t>MARA</t>
  </si>
  <si>
    <t>CHUNA MARJUNI</t>
  </si>
  <si>
    <t>POSTA MEDICA LOS ORGANOS - ESSALUD</t>
  </si>
  <si>
    <t>HUASCATAY</t>
  </si>
  <si>
    <t>YANAHUAYA</t>
  </si>
  <si>
    <t>PUESTO DE SALUD MARCACONGA</t>
  </si>
  <si>
    <t>P.S. I-1 PORVENIR DE PAPAYACU</t>
  </si>
  <si>
    <t>SUCRE</t>
  </si>
  <si>
    <t>CENTRO DE SALUD PUCA CRUZ</t>
  </si>
  <si>
    <t>LLOCHEGUA</t>
  </si>
  <si>
    <t>CCOCHIRIHUAY</t>
  </si>
  <si>
    <t>SAN ROQUE DE MAQUIA</t>
  </si>
  <si>
    <t>LUCINE</t>
  </si>
  <si>
    <t>RACUAY</t>
  </si>
  <si>
    <t>POSTA MEDICA ACARI</t>
  </si>
  <si>
    <t>LLACANORA</t>
  </si>
  <si>
    <t>HUANCARAMA</t>
  </si>
  <si>
    <t>CENTRO DE SALUD MENTAL COMUNITARIO SECHURA</t>
  </si>
  <si>
    <t>PUESTO DE SALUD YANACCOCHA</t>
  </si>
  <si>
    <t>INCA ROCA</t>
  </si>
  <si>
    <t>COLQUEPATA</t>
  </si>
  <si>
    <t>P.S. I-1 NUEVO PAPAPLAYA</t>
  </si>
  <si>
    <t>GRANADA</t>
  </si>
  <si>
    <t>HUAMBOS</t>
  </si>
  <si>
    <t>HOLANDA</t>
  </si>
  <si>
    <t>LOBO TAHUANTINSUYO</t>
  </si>
  <si>
    <t>PUSHURUMBO</t>
  </si>
  <si>
    <t>CARHUALLO</t>
  </si>
  <si>
    <t>CENTRO DE ALUD I-3 TIERRA BLANCA</t>
  </si>
  <si>
    <t>RANCHA</t>
  </si>
  <si>
    <t>HUAYRASITANA</t>
  </si>
  <si>
    <t>ALTO SHAMBOYACU</t>
  </si>
  <si>
    <t>CAMPAMENTO</t>
  </si>
  <si>
    <t>SAN MIGUEL DE LA REYNA</t>
  </si>
  <si>
    <t>P-S I.1 NUEVA VIDA DEL NAPO</t>
  </si>
  <si>
    <t>OCCEPATA</t>
  </si>
  <si>
    <t>P.S. I-1 SOLEDAD DE BALSAPUERTO</t>
  </si>
  <si>
    <t>CENTRO DE ATENCION PRIMARIA I   ILABAYA</t>
  </si>
  <si>
    <t>PAMPA ENTZA</t>
  </si>
  <si>
    <t>AREA DE SALUD DEL ESTABLECIMIENTO PENITENCIARIO DE LURIGANCHO</t>
  </si>
  <si>
    <t>P.S JICATE BAJO</t>
  </si>
  <si>
    <t>MONTE HERMOZO</t>
  </si>
  <si>
    <t>CENTRO DE SALUD SAGRADO CORAZÓN DE JESÚS</t>
  </si>
  <si>
    <t>ANDACHACA</t>
  </si>
  <si>
    <t>CALERA SANTA ROSA</t>
  </si>
  <si>
    <t>CENTRO DE SALUD MAX ARIAS SCHREIBER</t>
  </si>
  <si>
    <t>CORRAL DE ARENA</t>
  </si>
  <si>
    <t>ÑAUPE</t>
  </si>
  <si>
    <t>PALO SOLO</t>
  </si>
  <si>
    <t>SANIDAD DE BASE AERONAVAL DEL CALLAO</t>
  </si>
  <si>
    <t>JIVIA</t>
  </si>
  <si>
    <t>SANTA ROSA DE LIMA</t>
  </si>
  <si>
    <t>SOLOCO</t>
  </si>
  <si>
    <t>CUZUMATAK</t>
  </si>
  <si>
    <t>SHISPASBAMBA</t>
  </si>
  <si>
    <t>PUESTO DE SALUD CRISTO SALVADOR</t>
  </si>
  <si>
    <t>SICCHEZ</t>
  </si>
  <si>
    <t>CENTRO DE SALUD MENTAL COMUNITARIO LA MOLINA</t>
  </si>
  <si>
    <t>SAN JUAN DE CASTROVIRREYNA</t>
  </si>
  <si>
    <t>HUASCAR II</t>
  </si>
  <si>
    <t>POKRAS</t>
  </si>
  <si>
    <t>CENTRO MATERNO INFANTIL BUENOS AIRES DE VILLA</t>
  </si>
  <si>
    <t>CENTRO DE SALUD MENTAL COMUNITARIO HONORIO DELGADO</t>
  </si>
  <si>
    <t>CENTRO DE SALUD MENTAL COMUNITARIO EL AGUSTINO</t>
  </si>
  <si>
    <t>CENTRO MEDICO APLAO</t>
  </si>
  <si>
    <t>PUESTO DE SALUD TOCAS</t>
  </si>
  <si>
    <t>MANCHAY ALTO</t>
  </si>
  <si>
    <t>TAPAL</t>
  </si>
  <si>
    <t>CCARHUAPATA</t>
  </si>
  <si>
    <t>LUIS PATA</t>
  </si>
  <si>
    <t>UCHUHUANCARAY</t>
  </si>
  <si>
    <t>EL OLIVO</t>
  </si>
  <si>
    <t>HUALASGOSDAY</t>
  </si>
  <si>
    <t>PUESTO DE SALUD SANCAYPAMPA</t>
  </si>
  <si>
    <t>SAN JUAN DE CULA</t>
  </si>
  <si>
    <t>CENTRO DE SALUD MENTAL COMUNITARIO ASIRI (SONRISA)</t>
  </si>
  <si>
    <t>CS. CASA GRANDE</t>
  </si>
  <si>
    <t>VILLA SAN ISIDRO</t>
  </si>
  <si>
    <t>SAYAPULLO</t>
  </si>
  <si>
    <t>CHACARILLA</t>
  </si>
  <si>
    <t>EL NIÑO</t>
  </si>
  <si>
    <t>POLICLINICO MUNICIPAL DE PUEBLO NUEVO</t>
  </si>
  <si>
    <t>SAN ANTONIO DE PAJÓN</t>
  </si>
  <si>
    <t>SAN PEDRO DE CHOQUECANCHA</t>
  </si>
  <si>
    <t>CENTRO DE SALUD MENTAL COMUNITARIO PUERTO MALDONADO</t>
  </si>
  <si>
    <t>SANTIAGO DE YANACULLO</t>
  </si>
  <si>
    <t>CHAYNAPAMPA</t>
  </si>
  <si>
    <t>PUESTO DE SALUD MOYABAMBA BAJA</t>
  </si>
  <si>
    <t>UÑA DE GATO</t>
  </si>
  <si>
    <t>JUAN PABLO II</t>
  </si>
  <si>
    <t>TORACCA</t>
  </si>
  <si>
    <t>HUACAPONGO</t>
  </si>
  <si>
    <t>TOMAYRICA</t>
  </si>
  <si>
    <t>HUACADAY</t>
  </si>
  <si>
    <t>SOCCLLABAMBA</t>
  </si>
  <si>
    <t>SAMITO</t>
  </si>
  <si>
    <t>ALTO PITOCUNA</t>
  </si>
  <si>
    <t>SAN PABLO DE JESUS</t>
  </si>
  <si>
    <t>CAPITIRI</t>
  </si>
  <si>
    <t>HUAHUARI</t>
  </si>
  <si>
    <t>CHONTAKIARI</t>
  </si>
  <si>
    <t>P.S SANTA ROSA</t>
  </si>
  <si>
    <t>E.S.   SAN PABLO</t>
  </si>
  <si>
    <t>PAICHE PLAYA</t>
  </si>
  <si>
    <t>LA TRANCA</t>
  </si>
  <si>
    <t>CENTRO DE SALUD FAP LAS PALMAS</t>
  </si>
  <si>
    <t>MOTUPILLO</t>
  </si>
  <si>
    <t>UTCUBAMBA</t>
  </si>
  <si>
    <t>POSTA MEDICA IBERIA</t>
  </si>
  <si>
    <t>CHALLUAYACU DE CUMBA</t>
  </si>
  <si>
    <t>NUEVA BETANIA</t>
  </si>
  <si>
    <t>CHAUPELANCHE</t>
  </si>
  <si>
    <t>HOSPITAL RURAL  PICOTA</t>
  </si>
  <si>
    <t>CENTRO MATERNO INFANTIL SAN JOSE</t>
  </si>
  <si>
    <t>CALLACAMI</t>
  </si>
  <si>
    <t>PUESTO DE SALUD HUACHINGA</t>
  </si>
  <si>
    <t>JECUAN</t>
  </si>
  <si>
    <t>CAMBAYA</t>
  </si>
  <si>
    <t>LLANGODEN</t>
  </si>
  <si>
    <t>MAMONAQUIHUA</t>
  </si>
  <si>
    <t>POSTA DE SALUD HUANCHACO</t>
  </si>
  <si>
    <t>MUQUIYAUYO</t>
  </si>
  <si>
    <t>BOCA SAMAYA</t>
  </si>
  <si>
    <t>P.S. I-1 CENTRO AMERICA</t>
  </si>
  <si>
    <t>CIUDAD DE DIOS - JUAN TOMIS STACK</t>
  </si>
  <si>
    <t>AUSANTA</t>
  </si>
  <si>
    <t>PACHANGARA</t>
  </si>
  <si>
    <t>TRINIDAD</t>
  </si>
  <si>
    <t>HUAURA</t>
  </si>
  <si>
    <t>SERJALI</t>
  </si>
  <si>
    <t>PUESTO DE SALUD VALLE ALTO</t>
  </si>
  <si>
    <t>ENFERMERÍA SERVICIOS DE SANIDAD NAVAL</t>
  </si>
  <si>
    <t>BARRIO FLORIDO</t>
  </si>
  <si>
    <t>YANABAMBA</t>
  </si>
  <si>
    <t>P.S. I-1 LAS AMAZONAS</t>
  </si>
  <si>
    <t>LAS FLORES DE MAMONAQUIHUA</t>
  </si>
  <si>
    <t>LIBERTAD - RIO MAZAN</t>
  </si>
  <si>
    <t>CENTRO DE ATENCION PRIMARIA III PUNCHANA</t>
  </si>
  <si>
    <t>NUESTRA SEÑORA DE LAS MERCEDES</t>
  </si>
  <si>
    <t>E.S.  CASTILLA</t>
  </si>
  <si>
    <t>PUESTO DE SALUD PAMPA DE LAMPAS</t>
  </si>
  <si>
    <t>CLAS CERRO EL PINO</t>
  </si>
  <si>
    <t>CENTRO DE ATENCIÓN PRIMARIA III MANUEL MANRIQUE NEVADO</t>
  </si>
  <si>
    <t>CHIRIBAMBA</t>
  </si>
  <si>
    <t>CARQUIN</t>
  </si>
  <si>
    <t>ENFERMERIA DEL INSTITUTO GEOGRAFICO NACIONAL</t>
  </si>
  <si>
    <t>PUESTO DE SALUD ACOYO</t>
  </si>
  <si>
    <t>PACLAS</t>
  </si>
  <si>
    <t>CHUGMAR</t>
  </si>
  <si>
    <t>COCACHACRA</t>
  </si>
  <si>
    <t>SAN PEDRO - LAS DELICIAS</t>
  </si>
  <si>
    <t>SAN JOSE BAJO</t>
  </si>
  <si>
    <t>COCHAS GRANDE</t>
  </si>
  <si>
    <t>MARCAHUASI</t>
  </si>
  <si>
    <t>UNIDAD PREVENTIVO PROMOCIONAL DE LA MUNICIPALIDAD PROVINCIAL DE TACNA</t>
  </si>
  <si>
    <t>PUESTO DE SALUD SAN MARTIN DE PARAS</t>
  </si>
  <si>
    <t>NUEVO PARAISO</t>
  </si>
  <si>
    <t>SANTA CRUZ DE LARIA</t>
  </si>
  <si>
    <t>UCRANIA</t>
  </si>
  <si>
    <t>PUENTE INTERNACIONAL</t>
  </si>
  <si>
    <t>CHOCNA</t>
  </si>
  <si>
    <t>MOCAPE</t>
  </si>
  <si>
    <t>CAÑICUTO</t>
  </si>
  <si>
    <t>MARAS</t>
  </si>
  <si>
    <t>TOTORA DE  AYMARAES</t>
  </si>
  <si>
    <t>ATUMPLAYA</t>
  </si>
  <si>
    <t>CENTRO DE SALUD SANTIAGO DE SURCO</t>
  </si>
  <si>
    <t>CONDORHUASI</t>
  </si>
  <si>
    <t>MORROYACU</t>
  </si>
  <si>
    <t>COLLANA JULIACA</t>
  </si>
  <si>
    <t>PUESTO DE SALUD PARIACACA</t>
  </si>
  <si>
    <t>PUESTO DE SALUD LA GRAMITA</t>
  </si>
  <si>
    <t>CENTRO REFERENCIAL ESPECIALIZADO EN REHABILITACION Y TERAPIA FISICA DE CHOSICA</t>
  </si>
  <si>
    <t>AURORA DIAZ</t>
  </si>
  <si>
    <t>PUESTO DE SALUD JOSE SANTOS ATAHUALPA</t>
  </si>
  <si>
    <t>PUEBLO LIBRE DE MAYOBAMBA</t>
  </si>
  <si>
    <t>SANTA ROSA DE LA CAPILLA</t>
  </si>
  <si>
    <t>GROCIO PRADO</t>
  </si>
  <si>
    <t>P.S. I-1 ACHUAL TIPISCHA</t>
  </si>
  <si>
    <t>POMAPE</t>
  </si>
  <si>
    <t>COLLPANI</t>
  </si>
  <si>
    <t>SIHUE</t>
  </si>
  <si>
    <t>YANQUIZA</t>
  </si>
  <si>
    <t>TARMATAMBO</t>
  </si>
  <si>
    <t>CENTRO DE SALUD "PUEBLO NUEVO DE COLAN"</t>
  </si>
  <si>
    <t>CENTRO DE SALUD TODOS LOS SANTOS SAN BORJA</t>
  </si>
  <si>
    <t>CENTRO DE SALUD PUNTA NEGRA</t>
  </si>
  <si>
    <t>CENTRO DE SALUD LEONCIO PRADO</t>
  </si>
  <si>
    <t>FLOR DE AMANCAES</t>
  </si>
  <si>
    <t>CUMBE</t>
  </si>
  <si>
    <t>ESTABLECIMIENTO PENITENCIARIO DE MUJERES CHORRILLOS</t>
  </si>
  <si>
    <t>TRES DE DICIEMBRE</t>
  </si>
  <si>
    <t>PINGULLO</t>
  </si>
  <si>
    <t>LA NORIA</t>
  </si>
  <si>
    <t>SAN JUAN DE YANAC</t>
  </si>
  <si>
    <t>CHAQUILA</t>
  </si>
  <si>
    <t>SANTIAGO DE PUPUJA</t>
  </si>
  <si>
    <t>MONTERON</t>
  </si>
  <si>
    <t>POSTA MEDICA POLICIAL VENTANILLA</t>
  </si>
  <si>
    <t>PUESTO DE SALUD CALLHUASH</t>
  </si>
  <si>
    <t>ORAN</t>
  </si>
  <si>
    <t>PUESTO DE SALUD HUACACHI</t>
  </si>
  <si>
    <t>PUESTO DE SALUD TACASAYA</t>
  </si>
  <si>
    <t>PUESTO DE SALUD VINZOS</t>
  </si>
  <si>
    <t>CABALLOCOCHA</t>
  </si>
  <si>
    <t>CACHICHE</t>
  </si>
  <si>
    <t>HUAMALI</t>
  </si>
  <si>
    <t>HUACHIBAMBA</t>
  </si>
  <si>
    <t>UNIDAD EJECUTORA 020: SANIDAD DE LA PNP - POLICLINICO PNP SAN DIEGO</t>
  </si>
  <si>
    <t>LA IRAKA</t>
  </si>
  <si>
    <t>CENTRO DE ATENCION PRIMARIA II COTABAMBAS</t>
  </si>
  <si>
    <t>SHEPTE</t>
  </si>
  <si>
    <t>VIÑANI</t>
  </si>
  <si>
    <t>POLICLINICO CENTRAL DE PREVENCION LARCO</t>
  </si>
  <si>
    <t>LAS DUNAS</t>
  </si>
  <si>
    <t>CHANGUILLO</t>
  </si>
  <si>
    <t>TIPISHCA</t>
  </si>
  <si>
    <t>ALTO LIBERTAD</t>
  </si>
  <si>
    <t>YUNGASUYO</t>
  </si>
  <si>
    <t>PUESTO DE SALUD HORACIO ZEBALLOS GÁMEZ</t>
  </si>
  <si>
    <t>CENTRO DE SALUD SAN NICOLAS</t>
  </si>
  <si>
    <t>CENTRO DE SALUD MORO</t>
  </si>
  <si>
    <t>NUEVO VALENTIN</t>
  </si>
  <si>
    <t>MONTEALEGRE</t>
  </si>
  <si>
    <t>SAN ANTONIO (AÑAYLLA)</t>
  </si>
  <si>
    <t>HUACHUMA ALTA</t>
  </si>
  <si>
    <t>HIGOS URCO</t>
  </si>
  <si>
    <t>PUESTO DE SALUD SANTA CLARA</t>
  </si>
  <si>
    <t>MULACANCHA</t>
  </si>
  <si>
    <t>HUARQUIZA</t>
  </si>
  <si>
    <t>CENTRO DE SALUD PAROBAMBA VIEJO</t>
  </si>
  <si>
    <t>HUARISCA</t>
  </si>
  <si>
    <t>CENTRO DE SALUD MENTAL COMUNITARIO "SAN GERARDO"</t>
  </si>
  <si>
    <t>HUALHUAS</t>
  </si>
  <si>
    <t>LARAOS</t>
  </si>
  <si>
    <t>VILLA CAPIRI</t>
  </si>
  <si>
    <t>PUESTO DE SALUD MUNGUI</t>
  </si>
  <si>
    <t>CHURINGAVENI</t>
  </si>
  <si>
    <t>URUBAMBA</t>
  </si>
  <si>
    <t>BELLANDINA</t>
  </si>
  <si>
    <t>VILLA DE PASCO</t>
  </si>
  <si>
    <t>YOMBLON DE COCABAMBA</t>
  </si>
  <si>
    <t>DIAMANTE ALTO</t>
  </si>
  <si>
    <t>SAN MARTIN DE MOJARAL</t>
  </si>
  <si>
    <t>CASACANCHA</t>
  </si>
  <si>
    <t>CENTRO DE SALUD YUNGAR</t>
  </si>
  <si>
    <t>ORTIZ ARRIETA</t>
  </si>
  <si>
    <t>MUQUI</t>
  </si>
  <si>
    <t>POSTA MEDICA  ESSALUD MORROPON</t>
  </si>
  <si>
    <t>PUESTO DE SALUD DEL E.P. SAN CRISTOBAL MOYOBAMBA</t>
  </si>
  <si>
    <t>SANTO DOMINGO DE LOS OLLEROS</t>
  </si>
  <si>
    <t>IGLESIA PATA</t>
  </si>
  <si>
    <t>MARIATANA</t>
  </si>
  <si>
    <t>ITAHUANIA</t>
  </si>
  <si>
    <t>POLICLINICO PROCERES</t>
  </si>
  <si>
    <t>PUESTO DE SALUD CHANQUIL</t>
  </si>
  <si>
    <t>PUCACACA</t>
  </si>
  <si>
    <t>STA. ROSILLO DE UPAQUIHUA</t>
  </si>
  <si>
    <t>RIO UCHIZA</t>
  </si>
  <si>
    <t>CENTRO DE SALUD VITOR</t>
  </si>
  <si>
    <t>TANANTA</t>
  </si>
  <si>
    <t>CENTRO DE SALUD JESUS PODEROSO</t>
  </si>
  <si>
    <t>ISHANGA</t>
  </si>
  <si>
    <t>NUEVO MUNDO</t>
  </si>
  <si>
    <t>TAMARINDO</t>
  </si>
  <si>
    <t>TICACO</t>
  </si>
  <si>
    <t>SHANAO</t>
  </si>
  <si>
    <t>CHIPISPAYA</t>
  </si>
  <si>
    <t>TINGO DE PONAZA</t>
  </si>
  <si>
    <t>AGUA AZUL</t>
  </si>
  <si>
    <t>UCHUMULLACA</t>
  </si>
  <si>
    <t>CONTUMAZA</t>
  </si>
  <si>
    <t>CENTRO DE SALUD PUEBLO LIBRE</t>
  </si>
  <si>
    <t>CS. CHOCOPE</t>
  </si>
  <si>
    <t>EE.SS I-2 JUZGARA</t>
  </si>
  <si>
    <t>CHINCHAVITO</t>
  </si>
  <si>
    <t>ECHARATE</t>
  </si>
  <si>
    <t>PUESTO DE SALUD CUNYA</t>
  </si>
  <si>
    <t>IDMA</t>
  </si>
  <si>
    <t>CHECACUPE</t>
  </si>
  <si>
    <t>CCARCCO</t>
  </si>
  <si>
    <t>QUIQUIJANA</t>
  </si>
  <si>
    <t>BULDIBUYO</t>
  </si>
  <si>
    <t>PUESTO DE SALUD PALTAY</t>
  </si>
  <si>
    <t>LUTTO</t>
  </si>
  <si>
    <t>RACRACANCHA</t>
  </si>
  <si>
    <t>PUESTO DE SALUD CURHUAZ</t>
  </si>
  <si>
    <t>PUESTO DE SALUD MAYORARCA</t>
  </si>
  <si>
    <t>CENTRO DE SALUD MIRAFLORES ALTO</t>
  </si>
  <si>
    <t>CANIBAMBA BAJO</t>
  </si>
  <si>
    <t>SACHAVACA</t>
  </si>
  <si>
    <t>PUESTO DE SALUD LLAMA</t>
  </si>
  <si>
    <t>EL CAPULI</t>
  </si>
  <si>
    <t>PUESTO DE SALUD LLUMPA</t>
  </si>
  <si>
    <t>PUESTO DE SALUD BAMBAS</t>
  </si>
  <si>
    <t>EL PALLAR</t>
  </si>
  <si>
    <t>PUESTO DE SALUD AMASHCA</t>
  </si>
  <si>
    <t>PUESTO DE SALUD PARARIN</t>
  </si>
  <si>
    <t>PUESTO DE SALUD SAN MIGUEL DE JUNCAY</t>
  </si>
  <si>
    <t>LLAMPAO</t>
  </si>
  <si>
    <t>CASHIRIARI</t>
  </si>
  <si>
    <t>PUESTO DE SALUD CASA BLANCA</t>
  </si>
  <si>
    <t>SULLUCUYOC</t>
  </si>
  <si>
    <t>PUESTO DE SALUD DE RONDOBAMBA</t>
  </si>
  <si>
    <t>E.S I-4 SECHURA</t>
  </si>
  <si>
    <t>SANTA ROSA DE CARTAVIO</t>
  </si>
  <si>
    <t>PUESTO DE SALUD POMALLUCAY</t>
  </si>
  <si>
    <t>ALTO LARAN</t>
  </si>
  <si>
    <t>POMACANCHI</t>
  </si>
  <si>
    <t>E.S. I-3 CURA MORI</t>
  </si>
  <si>
    <t>P.S I - 1 SAN JACINTO</t>
  </si>
  <si>
    <t>E.S.  LA UNION</t>
  </si>
  <si>
    <t>E.S.  SANTA JULIA</t>
  </si>
  <si>
    <t>TINYACCLLA</t>
  </si>
  <si>
    <t>DPTO. DE SANIDAD DE LA COMANDANCIA DE LA ESTACION NAVAL LA PERLA</t>
  </si>
  <si>
    <t>ÑUNYA JALCA</t>
  </si>
  <si>
    <t>MALLAMPAMPA</t>
  </si>
  <si>
    <t>SOLIDARIDAD SALUD TARAPOTO</t>
  </si>
  <si>
    <t>POSTA MEDICA SAPOSOA - ESSALUD</t>
  </si>
  <si>
    <t>POSTA MEDICA BELLAVISTA - ESSALUD</t>
  </si>
  <si>
    <t>CENTRO DE SALUD PAZOS</t>
  </si>
  <si>
    <t>SANTA ROSA DE CHANGUELETA</t>
  </si>
  <si>
    <t>SALAVERRY</t>
  </si>
  <si>
    <t>SAN ANTONIO ALTO PICHANAKI</t>
  </si>
  <si>
    <t>MONTE DE LOS OLIVOS</t>
  </si>
  <si>
    <t>SIEMPRE VIVA</t>
  </si>
  <si>
    <t>COLPA BAJA</t>
  </si>
  <si>
    <t>PUESTO DE SALUD NUEVO PROGRESO</t>
  </si>
  <si>
    <t>VIRGEN DEL BUEN PASO</t>
  </si>
  <si>
    <t>PUESTO DE SALUD MIRAFLORES</t>
  </si>
  <si>
    <t>SAÑOS CHICO</t>
  </si>
  <si>
    <t>TASAPA PATACOLLO</t>
  </si>
  <si>
    <t>SAN JUAN MASIAS</t>
  </si>
  <si>
    <t>CENTRO DE SALUD JUAN PEREZ CARRANZA</t>
  </si>
  <si>
    <t>NUEVO PIURA</t>
  </si>
  <si>
    <t>ARRABALES</t>
  </si>
  <si>
    <t>POLICLINICO MILITAR DE TACNA</t>
  </si>
  <si>
    <t>UYURPAMPA</t>
  </si>
  <si>
    <t>FICUAR</t>
  </si>
  <si>
    <t>CAIMITO</t>
  </si>
  <si>
    <t>KAÑARIS</t>
  </si>
  <si>
    <t>TOMOCHO</t>
  </si>
  <si>
    <t>PUESTO DE SALUD LOS QUECHUAS</t>
  </si>
  <si>
    <t>LAYME</t>
  </si>
  <si>
    <t>LA CHOZA</t>
  </si>
  <si>
    <t>SANTA CRUZ DE SHITARIYACU</t>
  </si>
  <si>
    <t>SALVIA</t>
  </si>
  <si>
    <t>VIRUNDO</t>
  </si>
  <si>
    <t>ANCHOVIRA</t>
  </si>
  <si>
    <t>LA RAMADA</t>
  </si>
  <si>
    <t>INKAWASI</t>
  </si>
  <si>
    <t>CENTRO DE SALUD UNIDAD VECINAL Nº 3</t>
  </si>
  <si>
    <t>SAN IDELFONSO</t>
  </si>
  <si>
    <t>HUAYLLATI</t>
  </si>
  <si>
    <t>PICOY</t>
  </si>
  <si>
    <t>SAN PEDRO DE CAJAS</t>
  </si>
  <si>
    <t>POLICLINICO DE SALUD PNP - PUNO</t>
  </si>
  <si>
    <t>SANIBENI</t>
  </si>
  <si>
    <t>ESTABLECIMIENTO DE SALUD SANTO DOMINGO</t>
  </si>
  <si>
    <t>PAMPA VERDE</t>
  </si>
  <si>
    <t>POSTA DE SALUD DE LA ESCUELA DE SELVA</t>
  </si>
  <si>
    <t>ENFERMERIA DEL FUERTE CÁCERES</t>
  </si>
  <si>
    <t>SAN MIGUEL DE CUCHIS</t>
  </si>
  <si>
    <t>CALLAZA</t>
  </si>
  <si>
    <t>SAN LORENZO DE BARBASCO</t>
  </si>
  <si>
    <t>CENTRO DE SALUD MENTAL COMUNITARIO LA REAL C.C.U.</t>
  </si>
  <si>
    <t>SHUMBA ALTO</t>
  </si>
  <si>
    <t>AMINIO</t>
  </si>
  <si>
    <t>NAZARETH</t>
  </si>
  <si>
    <t>NAJEM</t>
  </si>
  <si>
    <t>PARINA CHICO</t>
  </si>
  <si>
    <t>CENTRO DE SALUD MENTAL COMUNITARIO ALLIN KAWSAY - AYAVIRI</t>
  </si>
  <si>
    <t>ENFERMERIA DEL BATALLON DE TANQUES N°213</t>
  </si>
  <si>
    <t>SANTA ROSA DE HUABAL</t>
  </si>
  <si>
    <t>OTARI</t>
  </si>
  <si>
    <t>TACSHITEA</t>
  </si>
  <si>
    <t>CAMACHO</t>
  </si>
  <si>
    <t>CAJAN</t>
  </si>
  <si>
    <t>CCOTOS</t>
  </si>
  <si>
    <t>HUAYTO</t>
  </si>
  <si>
    <t>LOS UROS</t>
  </si>
  <si>
    <t>CENTRO DE ATENCION PRIMARIA I CURAHUASI</t>
  </si>
  <si>
    <t>PUESTO DE SALUD LLUPA</t>
  </si>
  <si>
    <t>WICHIM</t>
  </si>
  <si>
    <t>PUESTO DE SALUD EL CASTILLO</t>
  </si>
  <si>
    <t>SAN PEDRO DE INAMAPUYA</t>
  </si>
  <si>
    <t>JILATAMARCA</t>
  </si>
  <si>
    <t>CENTRO DE SALUD YANAHUARA</t>
  </si>
  <si>
    <t>PUESTO DE SALUD AYMAÑA</t>
  </si>
  <si>
    <t>POSTA MEDICA LONYA GRANDE</t>
  </si>
  <si>
    <t>CABANACONDE</t>
  </si>
  <si>
    <t>TRIBOLINE</t>
  </si>
  <si>
    <t>TIQUILLACA</t>
  </si>
  <si>
    <t>PUESTO DE SALUD SOTCCOMAYO</t>
  </si>
  <si>
    <t>P.S. CAMBRUNE</t>
  </si>
  <si>
    <t>SISTEMA METROPOLITANO DE LA SOLIDARIDAD / SOLIDARIDAD SALUD CARABAYLLO</t>
  </si>
  <si>
    <t>TAIPISIRCA</t>
  </si>
  <si>
    <t>PASANACOLLO</t>
  </si>
  <si>
    <t>SALCEDO</t>
  </si>
  <si>
    <t>CAP II CHILCA</t>
  </si>
  <si>
    <t>PIPUS</t>
  </si>
  <si>
    <t>MARCAVALLE</t>
  </si>
  <si>
    <t>CHORROS</t>
  </si>
  <si>
    <t>CERROPON</t>
  </si>
  <si>
    <t>LACHAQUI</t>
  </si>
  <si>
    <t>PAANTAM</t>
  </si>
  <si>
    <t>HUACA DE BARRO</t>
  </si>
  <si>
    <t>CENTRO DE SALUD MENTAL COMUNITARIO TARMA</t>
  </si>
  <si>
    <t>VICUS</t>
  </si>
  <si>
    <t>MADEAN</t>
  </si>
  <si>
    <t>HUANGASCAR</t>
  </si>
  <si>
    <t>HUAMPAMI</t>
  </si>
  <si>
    <t>CENTRO DE  SALUD  MENTAL COMUNITARIO "SAN  ALFONSO"</t>
  </si>
  <si>
    <t>HUAMBURQUE</t>
  </si>
  <si>
    <t>HUANCOLLUSCO</t>
  </si>
  <si>
    <t>CIRCA</t>
  </si>
  <si>
    <t>OCOÑA</t>
  </si>
  <si>
    <t>URAYUMA</t>
  </si>
  <si>
    <t>QUEHUAR</t>
  </si>
  <si>
    <t>POSTA DE SALUD CARTAVIO</t>
  </si>
  <si>
    <t>SAYHUA</t>
  </si>
  <si>
    <t>RIO  BLANCO</t>
  </si>
  <si>
    <t>USIBAMBA</t>
  </si>
  <si>
    <t>CENTRO DE SALUD  METROPOLITANO</t>
  </si>
  <si>
    <t>LAYO</t>
  </si>
  <si>
    <t>SANTIAGO DE PAUCARAY</t>
  </si>
  <si>
    <t>VISTA ALEGRE - SUCRE</t>
  </si>
  <si>
    <t>HUAMANQUIQUIA</t>
  </si>
  <si>
    <t>PUESTO DE SALUD ORONCCOY</t>
  </si>
  <si>
    <t>HUANCAPAMPA</t>
  </si>
  <si>
    <t>PUTACCA</t>
  </si>
  <si>
    <t>PAICO</t>
  </si>
  <si>
    <t>ANTAUTA</t>
  </si>
  <si>
    <t>NUEVO JAEN</t>
  </si>
  <si>
    <t>AUQUE ALTO</t>
  </si>
  <si>
    <t>SAN JUAN DE LUCANAS</t>
  </si>
  <si>
    <t>LA VICTORIA SECTOR II - MARIA JESUS</t>
  </si>
  <si>
    <t>CABANILLAS</t>
  </si>
  <si>
    <t>ALTO EL SOL</t>
  </si>
  <si>
    <t>COSME</t>
  </si>
  <si>
    <t>SAN MIGUEL DE ARMA</t>
  </si>
  <si>
    <t>ATOSHAICO</t>
  </si>
  <si>
    <t>LLUSHCAPAMPA</t>
  </si>
  <si>
    <t>SAN FRANCISCO DE PUJAS</t>
  </si>
  <si>
    <t>SAN MARTIN DE TIO PAMPA</t>
  </si>
  <si>
    <t>HUALQUI</t>
  </si>
  <si>
    <t>ACOMAYO - ESSALUD</t>
  </si>
  <si>
    <t>ANAPIA</t>
  </si>
  <si>
    <t>REDENCION NEVATI</t>
  </si>
  <si>
    <t>CCERABAMBA</t>
  </si>
  <si>
    <t>ÑAPA</t>
  </si>
  <si>
    <t>SANTA ROSA DE HUAYLLATA</t>
  </si>
  <si>
    <t>SULLCA</t>
  </si>
  <si>
    <t>ÑAUPAPAMPA</t>
  </si>
  <si>
    <t>NAVIDAD</t>
  </si>
  <si>
    <t>UNICACHI</t>
  </si>
  <si>
    <t>CHUCAHUACAS</t>
  </si>
  <si>
    <t>POLAN</t>
  </si>
  <si>
    <t>SAN ANTONIO BAJO</t>
  </si>
  <si>
    <t>CHAQUIL</t>
  </si>
  <si>
    <t>MARCO LAGUNA</t>
  </si>
  <si>
    <t>IPRESS I-1 SAN FRANCISCO DE ERE</t>
  </si>
  <si>
    <t>MARJUNI</t>
  </si>
  <si>
    <t>TANDAYOC</t>
  </si>
  <si>
    <t>CCOCHANI</t>
  </si>
  <si>
    <t>BUENA GANA</t>
  </si>
  <si>
    <t>CHINLANLAN</t>
  </si>
  <si>
    <t>NUEVO SAN JOSE</t>
  </si>
  <si>
    <t>SAN SEBASTIAN DE CHOROPAMPA</t>
  </si>
  <si>
    <t>MISQUIYACU ALTO</t>
  </si>
  <si>
    <t>CENTRO DE SALUD MENTAL COMUNITARIO HUANCAVELICA</t>
  </si>
  <si>
    <t>SANTA CRUZ DE TOLEDO</t>
  </si>
  <si>
    <t>PUMALLACTA</t>
  </si>
  <si>
    <t>SABALOYACU</t>
  </si>
  <si>
    <t>CCASCCABAMBA</t>
  </si>
  <si>
    <t>NIÑO JESUS DE PAJONAL</t>
  </si>
  <si>
    <t>AUCAYO</t>
  </si>
  <si>
    <t>PAMPA LA RIOJA</t>
  </si>
  <si>
    <t>RAMAL DE ASPUZANA</t>
  </si>
  <si>
    <t>SAN JUAN CULLUHUANCCA</t>
  </si>
  <si>
    <t>SAN JACINTO DE ESPITE</t>
  </si>
  <si>
    <t>LONGUITA</t>
  </si>
  <si>
    <t>P.S. I-1 VILLA HERMOSA DE YURIMAGUAS</t>
  </si>
  <si>
    <t>CHOROS</t>
  </si>
  <si>
    <t>P.S. I-1 TUPAC AMARU DE YURIMAGUAS</t>
  </si>
  <si>
    <t>PAMPAYACU</t>
  </si>
  <si>
    <t>POSTA NAVAL DE LA CAPITANIA DE PUERTO DE PUNO</t>
  </si>
  <si>
    <t>CENTRO DE ATENCION PRIMARIA I EL PEDREGAL ESSALUD</t>
  </si>
  <si>
    <t>CHUGUR DE ANGUIA</t>
  </si>
  <si>
    <t>CENTRO DE SALUD GANIMEDES</t>
  </si>
  <si>
    <t>ACHUIM</t>
  </si>
  <si>
    <t>COPALLIN DE ARAMANGO</t>
  </si>
  <si>
    <t>CENTRO  DE ATENCION PRIMARIA II "LUIS PALZA LEVANO"</t>
  </si>
  <si>
    <t>SANIDAD DEL CUARTEL GENERAL DE LA FUERZA AEREA DEL PERU-FAP</t>
  </si>
  <si>
    <t>POSTA MEDICA SALVACION-ESSALUD</t>
  </si>
  <si>
    <t>PAMASHTO</t>
  </si>
  <si>
    <t>E.S. SAN JORGE</t>
  </si>
  <si>
    <t>PAMPACANCHA</t>
  </si>
  <si>
    <t>LUZ DEL ORIENTE</t>
  </si>
  <si>
    <t>P.S. I-1 PUESTO DE SALUD ROCA FUERTE</t>
  </si>
  <si>
    <t>INSCULAS</t>
  </si>
  <si>
    <t>MAMAGPAMPA</t>
  </si>
  <si>
    <t>POSTA DE SALUD BOLIVAR</t>
  </si>
  <si>
    <t>SANTA ANITA</t>
  </si>
  <si>
    <t>PUESTO DE SALUD MICAELA BASTIDAS</t>
  </si>
  <si>
    <t>TONGORRAPE</t>
  </si>
  <si>
    <t>PUESTO DE SALUD HUERTOS DE MANCHAY</t>
  </si>
  <si>
    <t>SECTOR EL CAMPO</t>
  </si>
  <si>
    <t>TORRES DE MELGAR</t>
  </si>
  <si>
    <t>CCEÑUARAN</t>
  </si>
  <si>
    <t>ÑAHUINPUQUIO</t>
  </si>
  <si>
    <t>PUESTO DE SALUD PARQUES DE MANCHAY</t>
  </si>
  <si>
    <t>NIEVERIA DEL PARAISO</t>
  </si>
  <si>
    <t>OCROCOCHA</t>
  </si>
  <si>
    <t>ESPINDOLA</t>
  </si>
  <si>
    <t>E.S. CULCAS</t>
  </si>
  <si>
    <t>ARREYPITE - PINGOLA</t>
  </si>
  <si>
    <t>PUESTO DE SALUD JORAS</t>
  </si>
  <si>
    <t>CENTRO DE SALUD MILITAR DEL AGRUPAMIENTO DE COMUNICACIONES "JOSÉ OLAYA"</t>
  </si>
  <si>
    <t>SAN ANTONIO DE CACHI</t>
  </si>
  <si>
    <t>CENTRO DE SALUD MENTAL COMUNITARIO COLOR ESPERANZA</t>
  </si>
  <si>
    <t>CHILLHUAPAMPA</t>
  </si>
  <si>
    <t>CACHIMAYO</t>
  </si>
  <si>
    <t>SANAGORAN</t>
  </si>
  <si>
    <t>SAMANIATO</t>
  </si>
  <si>
    <t>CHAQUILBAMBA</t>
  </si>
  <si>
    <t>AGOCAS</t>
  </si>
  <si>
    <t>MAICENA</t>
  </si>
  <si>
    <t>EL LIMON</t>
  </si>
  <si>
    <t>PUESTO DE SALUD I-1 NUEVA ALEGRÍA</t>
  </si>
  <si>
    <t>PUESTO DE SALUD YURAMAYO</t>
  </si>
  <si>
    <t>MARITZA CAMPOS DIAZ - ZAMACOLA</t>
  </si>
  <si>
    <t>POSTA MEDICA ESSALUD CONTAMANA</t>
  </si>
  <si>
    <t>ENFERMERIA BING Nº 4</t>
  </si>
  <si>
    <t>MAZARONQUIARI</t>
  </si>
  <si>
    <t>HUANCAY</t>
  </si>
  <si>
    <t>ENFERMERIA DEL BIM 59 - ILAVE</t>
  </si>
  <si>
    <t>CAP I SANTO TOMÁS  ESSALUD</t>
  </si>
  <si>
    <t>PACOMARCA</t>
  </si>
  <si>
    <t>CHUYA</t>
  </si>
  <si>
    <t>CENTRO DE SALUD DE VIVIATE</t>
  </si>
  <si>
    <t>PUESTO DE SALUD UCHUSQUILLO</t>
  </si>
  <si>
    <t>COMUNIDAD NATIVA DE PANGA</t>
  </si>
  <si>
    <t>OIDOR.</t>
  </si>
  <si>
    <t>LIBERTAD DE ANAPATI</t>
  </si>
  <si>
    <t>CHOLOCAL</t>
  </si>
  <si>
    <t>PUESTO DE SALUD VIRGEN DE LAS MERCEDES</t>
  </si>
  <si>
    <t>MENTAL COMUNITARIO ANTA</t>
  </si>
  <si>
    <t>HUANIN</t>
  </si>
  <si>
    <t>YARARAHUE</t>
  </si>
  <si>
    <t>CHAYNABAMBA</t>
  </si>
  <si>
    <t>PARCO ALTO</t>
  </si>
  <si>
    <t>E.S.  SIMBILA</t>
  </si>
  <si>
    <t>CUTICSA</t>
  </si>
  <si>
    <t>CENTRO DE SALUD MENTAL BELLA DURMIENTE</t>
  </si>
  <si>
    <t>PUESTO DE SALUD RIO KAÑO</t>
  </si>
  <si>
    <t>PUESTO DE SALUD CONSUELO</t>
  </si>
  <si>
    <t>JUVENTUD</t>
  </si>
  <si>
    <t>POSTA MEDICA PNP SATIPO</t>
  </si>
  <si>
    <t>SAN ANTONIO DE CHUCCHUC</t>
  </si>
  <si>
    <t>CARAMARCA CHICA</t>
  </si>
  <si>
    <t>CRUZ ROJA</t>
  </si>
  <si>
    <t>SILLANGATE</t>
  </si>
  <si>
    <t>ACOPIA</t>
  </si>
  <si>
    <t>HUACRACHUCO</t>
  </si>
  <si>
    <t>PUESTO SALUD HUAMANI</t>
  </si>
  <si>
    <t>PION</t>
  </si>
  <si>
    <t>BENITO LAZO</t>
  </si>
  <si>
    <t>CENTRO DE SALUD CLAS JUAN PABLO II</t>
  </si>
  <si>
    <t>NUEVO SANTA ROSA</t>
  </si>
  <si>
    <t>LEVANTO</t>
  </si>
  <si>
    <t>CCASA</t>
  </si>
  <si>
    <t>PLANCHON</t>
  </si>
  <si>
    <t>NUEVA SANTA CRUZ</t>
  </si>
  <si>
    <t>CENTRO DE SALUD TUPAC AMARU DE VILLA</t>
  </si>
  <si>
    <t>POSTA MEDICA ATALAYA</t>
  </si>
  <si>
    <t>CHALHUAS</t>
  </si>
  <si>
    <t>UCHUY</t>
  </si>
  <si>
    <t>CENTRO FUERTE</t>
  </si>
  <si>
    <t>POMALCA</t>
  </si>
  <si>
    <t>PUESTO DE SALUD TORTUGAS</t>
  </si>
  <si>
    <t>PAMPA LA LAGUNA</t>
  </si>
  <si>
    <t>DPTO. DE SANIDAD DEL INSTITUTO SUPERIOR TECNOLÓGICO PUBLICO NAVAL - CITEN</t>
  </si>
  <si>
    <t>CHINCHERO</t>
  </si>
  <si>
    <t>PESCADORES</t>
  </si>
  <si>
    <t>INFANTAS</t>
  </si>
  <si>
    <t>PUESTO DE SALUD "VILLA SOLIDARIDAD"</t>
  </si>
  <si>
    <t>POLICLÍNICO NAVAL SAN BORJA</t>
  </si>
  <si>
    <t>CAPILLA DE ASIA</t>
  </si>
  <si>
    <t>LA TINGUIÑA</t>
  </si>
  <si>
    <t>PUERTA PULACHE</t>
  </si>
  <si>
    <t>CENTRO DE SALUD CHALA</t>
  </si>
  <si>
    <t>CHIRINOS</t>
  </si>
  <si>
    <t>COMBOCA</t>
  </si>
  <si>
    <t>CALLANCA</t>
  </si>
  <si>
    <t>PUESTO DE SALUD CAJABAMBA BAJA</t>
  </si>
  <si>
    <t>CENTRO DE SALUD VIRACO</t>
  </si>
  <si>
    <t>REMANSO</t>
  </si>
  <si>
    <t>E.S.  LA TORTUGA</t>
  </si>
  <si>
    <t>ALFA Y OMEGA</t>
  </si>
  <si>
    <t>RIO GRANDE</t>
  </si>
  <si>
    <t>PUERTO HUALLANA</t>
  </si>
  <si>
    <t>MACEDA</t>
  </si>
  <si>
    <t>EXITO</t>
  </si>
  <si>
    <t>SAN FRANCISCO DE LLAMAPASHILLUM</t>
  </si>
  <si>
    <t>CENTRO DE SALUD MENTAL COMUNITARIO "LA BANDA DE SHILCAYO"</t>
  </si>
  <si>
    <t>EL REPOSO</t>
  </si>
  <si>
    <t>CHUILON</t>
  </si>
  <si>
    <t>SAN PABLO DE JUANTIA</t>
  </si>
  <si>
    <t>MARIA DOLORES QUISPE VILCHEZ</t>
  </si>
  <si>
    <t>QQUELLO</t>
  </si>
  <si>
    <t>SAN ANTONIO DE PEDREGAL</t>
  </si>
  <si>
    <t>LOS PUENTES</t>
  </si>
  <si>
    <t>HABITAT</t>
  </si>
  <si>
    <t>PUESTO DE SALUD LUIS ENRIQUE</t>
  </si>
  <si>
    <t>SAMANACRUZ</t>
  </si>
  <si>
    <t>CENTRO DE SALUD - E.P. TUMBES-ORN-INPE</t>
  </si>
  <si>
    <t>LIBERTAD LA PALMA</t>
  </si>
  <si>
    <t>RAFAEL BELAUNDE</t>
  </si>
  <si>
    <t>CANCAS</t>
  </si>
  <si>
    <t>SAPSI</t>
  </si>
  <si>
    <t>LAS BEGONIAS</t>
  </si>
  <si>
    <t>PACHIA</t>
  </si>
  <si>
    <t>AYANCHACRA</t>
  </si>
  <si>
    <t>PUESTO DE SALUD SANTO TORIBIO</t>
  </si>
  <si>
    <t>CRUZ BLANCA</t>
  </si>
  <si>
    <t>HOJA REDONDA</t>
  </si>
  <si>
    <t>CAMPIÑA</t>
  </si>
  <si>
    <t>PUESTO DE SALUD YAJCHATA</t>
  </si>
  <si>
    <t>MARGOS</t>
  </si>
  <si>
    <t>JACHAPARU</t>
  </si>
  <si>
    <t>ULLUSCA</t>
  </si>
  <si>
    <t>CENTRO DE SALUD MENTAL COMUNITARIO CAYMA</t>
  </si>
  <si>
    <t>DE APOYO DE PALPA</t>
  </si>
  <si>
    <t>ARROZAL</t>
  </si>
  <si>
    <t>POMAVILCA</t>
  </si>
  <si>
    <t>CENTRO DE SALUD I-3 PEVAS</t>
  </si>
  <si>
    <t>CANAAN</t>
  </si>
  <si>
    <t>PUERTO ETEN</t>
  </si>
  <si>
    <t>CANLLE</t>
  </si>
  <si>
    <t>CAMPO VERDE</t>
  </si>
  <si>
    <t>LA GOLONDRINA</t>
  </si>
  <si>
    <t>P.S LA ALBERCA</t>
  </si>
  <si>
    <t>CANU CANU</t>
  </si>
  <si>
    <t>SANTA ROSA DE QUIVES</t>
  </si>
  <si>
    <t>VILLA LETICIA DE CAJAMARQUILLA</t>
  </si>
  <si>
    <t>CHAMACA</t>
  </si>
  <si>
    <t>SANTA ROSA DE MASISEA</t>
  </si>
  <si>
    <t>LIMATAMBO</t>
  </si>
  <si>
    <t>PATRONA DE CHOTA</t>
  </si>
  <si>
    <t>SAN JOSE DE  TOMATE</t>
  </si>
  <si>
    <t>P.S. I-2 MUSAKARUSHA</t>
  </si>
  <si>
    <t>SAN MIGUEL DE ENE SHINPINSHARIATO</t>
  </si>
  <si>
    <t>RUNUYA</t>
  </si>
  <si>
    <t>PERLA DAGUAS</t>
  </si>
  <si>
    <t>PUESTO DE SALUD RICARDO PALMA</t>
  </si>
  <si>
    <t>ACHIRAMAYO</t>
  </si>
  <si>
    <t>YANATAMBON</t>
  </si>
  <si>
    <t>LA ANGOSTURA</t>
  </si>
  <si>
    <t>PUESTO DE SALUD HUANAYO</t>
  </si>
  <si>
    <t>CANAL MOCHO-CIENEG.SUR</t>
  </si>
  <si>
    <t>JUAN VELASCO ALVARADO</t>
  </si>
  <si>
    <t>MARCAPOMACOCHA</t>
  </si>
  <si>
    <t>SANANGO</t>
  </si>
  <si>
    <t>PUESTO DE SALUD RINCONADA</t>
  </si>
  <si>
    <t>P.S SERRAN</t>
  </si>
  <si>
    <t>SENOR DE LUREN</t>
  </si>
  <si>
    <t>E.P. MUJERES TACNA</t>
  </si>
  <si>
    <t>PUESTO DE SALUD MUYOC</t>
  </si>
  <si>
    <t>CUEYQUETA</t>
  </si>
  <si>
    <t>CHIMBOTE</t>
  </si>
  <si>
    <t>PUESTO DE SALUD CASCAPARA</t>
  </si>
  <si>
    <t>HUARO</t>
  </si>
  <si>
    <t>ATALAYA</t>
  </si>
  <si>
    <t>PAUCARBAMBA</t>
  </si>
  <si>
    <t>YACILA</t>
  </si>
  <si>
    <t>CUISPES</t>
  </si>
  <si>
    <t>SAN JUAN DE PROVIDENCIA</t>
  </si>
  <si>
    <t>CUCHEA</t>
  </si>
  <si>
    <t>AUCALOMA</t>
  </si>
  <si>
    <t>P.S. I-1 NUEVO ARICA DE LAGUNAS</t>
  </si>
  <si>
    <t>SAN GREGORIO</t>
  </si>
  <si>
    <t>PUENTE BOLIVAR</t>
  </si>
  <si>
    <t>REQUE</t>
  </si>
  <si>
    <t>CENTRO DE SALUD MENTAL COMUNITARIO - MOQUEGUA</t>
  </si>
  <si>
    <t>VIRGEN DEL ROSARIO CARAPONGO</t>
  </si>
  <si>
    <t>LOS LIBERTADORES</t>
  </si>
  <si>
    <t>C.S NUEVA ESPERANZA</t>
  </si>
  <si>
    <t>PUESTO DE SALUD SANTA CRUZ</t>
  </si>
  <si>
    <t>VILLA ROCIO</t>
  </si>
  <si>
    <t>POMAYAROS</t>
  </si>
  <si>
    <t>PAJONAL</t>
  </si>
  <si>
    <t>MASHUYACU</t>
  </si>
  <si>
    <t>P.S NARANJO</t>
  </si>
  <si>
    <t>CHOCTA</t>
  </si>
  <si>
    <t>MUÑUNO</t>
  </si>
  <si>
    <t>PUESTO DE SALUD HUACLLAN</t>
  </si>
  <si>
    <t>SANTA HERMINIA BAJA</t>
  </si>
  <si>
    <t>LIMAPAMPA</t>
  </si>
  <si>
    <t>SICAYA</t>
  </si>
  <si>
    <t>MISARURASHA</t>
  </si>
  <si>
    <t>PANTY</t>
  </si>
  <si>
    <t>HUAYRUL</t>
  </si>
  <si>
    <t>ASTOBAMBA</t>
  </si>
  <si>
    <t>CHONGOS ALTO</t>
  </si>
  <si>
    <t>CORUCA</t>
  </si>
  <si>
    <t>JUSTICIA PAZ Y VIDA</t>
  </si>
  <si>
    <t>SUNICANCHA</t>
  </si>
  <si>
    <t>SANTA ROSA DE RIO AMARILLO</t>
  </si>
  <si>
    <t>YABROCO</t>
  </si>
  <si>
    <t>PILCOLLAMA</t>
  </si>
  <si>
    <t>SANTA ROSA DE CHOPCCA</t>
  </si>
  <si>
    <t>ANTARPA</t>
  </si>
  <si>
    <t>IRAY</t>
  </si>
  <si>
    <t>TUNONTUARI RIO ENE</t>
  </si>
  <si>
    <t>MALLARITOS</t>
  </si>
  <si>
    <t>LLAGUEN</t>
  </si>
  <si>
    <t>SANICULLO ALTO</t>
  </si>
  <si>
    <t>PUESTO DE SALUD ACOY</t>
  </si>
  <si>
    <t>PAUCARTAMBO -ESSALUD</t>
  </si>
  <si>
    <t>CAP I PICHANAQUI</t>
  </si>
  <si>
    <t>PUESTO DE SALUD SANCOS</t>
  </si>
  <si>
    <t>SIUSAY</t>
  </si>
  <si>
    <t>PUESTO DE SALUD EPM - SULLANA ORN - INPE</t>
  </si>
  <si>
    <t>PUCALLPILLO</t>
  </si>
  <si>
    <t>AYAHUAY</t>
  </si>
  <si>
    <t>NOCHETO</t>
  </si>
  <si>
    <t>PUNCO</t>
  </si>
  <si>
    <t>VILAVILANI</t>
  </si>
  <si>
    <t>PAUSA</t>
  </si>
  <si>
    <t>CAMILACA</t>
  </si>
  <si>
    <t>PUESTO DE SALUD COLCA</t>
  </si>
  <si>
    <t>CASAPALCA</t>
  </si>
  <si>
    <t>PUESTO DE SALUD BRISAS DE PACHACAMAC</t>
  </si>
  <si>
    <t>POLICLINICO CHOSICA - ESSALUD</t>
  </si>
  <si>
    <t>VENENILLO</t>
  </si>
  <si>
    <t>CENTRO DE ATENCIÓN PRIMARIA MORALES - ESSALUD</t>
  </si>
  <si>
    <t>CACATACHI</t>
  </si>
  <si>
    <t>PUERTO RICO</t>
  </si>
  <si>
    <t>TACA</t>
  </si>
  <si>
    <t>CENTRO MATERNO INFANTIL SANTA ROSA</t>
  </si>
  <si>
    <t>BOCA UNION</t>
  </si>
  <si>
    <t>TICRAPO</t>
  </si>
  <si>
    <t>ONDORES</t>
  </si>
  <si>
    <t>SAUCE</t>
  </si>
  <si>
    <t>PERU-COREA</t>
  </si>
  <si>
    <t>PUESTO DE SALUD CARHUAYACO</t>
  </si>
  <si>
    <t>PUESTO DE SALUD MATACOTO</t>
  </si>
  <si>
    <t>PUESTO DE SALUD HUASHCAO</t>
  </si>
  <si>
    <t>PUESTO DE SALUD TRIGOPAMPA</t>
  </si>
  <si>
    <t>CENTRO DE SALUD HUARUPAMPA</t>
  </si>
  <si>
    <t>PUESTO DE SALUD CHINGAS</t>
  </si>
  <si>
    <t>NIMPANA</t>
  </si>
  <si>
    <t>CALEMAR</t>
  </si>
  <si>
    <t>PUESTO DE SALUD CHUNYA</t>
  </si>
  <si>
    <t>CARLOS ALBERTO JARA ALMONTE FLOR</t>
  </si>
  <si>
    <t>PUESTO DE SALUD CAJAY</t>
  </si>
  <si>
    <t>PUESTO DE SALUD CHUYAS</t>
  </si>
  <si>
    <t>C.S VICE</t>
  </si>
  <si>
    <t>CENTRO DE SALUD PALLASCA</t>
  </si>
  <si>
    <t>DURAZNO PATA</t>
  </si>
  <si>
    <t>PANTIPATA</t>
  </si>
  <si>
    <t>PUESTO DE SALUD TAUCA</t>
  </si>
  <si>
    <t>PUESTO DE SALUD MARCA</t>
  </si>
  <si>
    <t>YACUS</t>
  </si>
  <si>
    <t>CENTRO DE SALUD QUICHES</t>
  </si>
  <si>
    <t>CONDORMARCA</t>
  </si>
  <si>
    <t>CHOCONDAY</t>
  </si>
  <si>
    <t>PUESTO DE SALUD MONGON</t>
  </si>
  <si>
    <t>EL VALLE</t>
  </si>
  <si>
    <t>SAN MIGUEL DE CAURI</t>
  </si>
  <si>
    <t>CAMANA</t>
  </si>
  <si>
    <t>E.S.  PACHITEA</t>
  </si>
  <si>
    <t>ANCAHUASI</t>
  </si>
  <si>
    <t>M.I. EL MILAGRO</t>
  </si>
  <si>
    <t>SORTILEGIO</t>
  </si>
  <si>
    <t>CHAUCHA</t>
  </si>
  <si>
    <t>PUCYURA ANTA</t>
  </si>
  <si>
    <t>PUMABAMBA</t>
  </si>
  <si>
    <t>MOYA</t>
  </si>
  <si>
    <t>LAIMINA</t>
  </si>
  <si>
    <t>CAUJUL</t>
  </si>
  <si>
    <t>HUARICHACA</t>
  </si>
  <si>
    <t>VALLE HERMOSO</t>
  </si>
  <si>
    <t>MEZAPATA</t>
  </si>
  <si>
    <t>EL PORVENIR DE ARAMANGO</t>
  </si>
  <si>
    <t>PAMPACHICA</t>
  </si>
  <si>
    <t>VILQUE</t>
  </si>
  <si>
    <t>SANTA ROSA DE SERJALI</t>
  </si>
  <si>
    <t>NAMBALLE</t>
  </si>
  <si>
    <t>MUCHUYMAYO</t>
  </si>
  <si>
    <t>PUESTO DE SALUD INCAPACCHAN</t>
  </si>
  <si>
    <t>LURICOCHA</t>
  </si>
  <si>
    <t>PAVAYOC</t>
  </si>
  <si>
    <t>YUVENI</t>
  </si>
  <si>
    <t>PUESTO DE SALUD RODEOPAMPA</t>
  </si>
  <si>
    <t>LAS MALVINAS.</t>
  </si>
  <si>
    <t>PAMPA CAMONA</t>
  </si>
  <si>
    <t>HUANTININI</t>
  </si>
  <si>
    <t>PUESTO DE SALUD AYAHUASAN</t>
  </si>
  <si>
    <t>COLONIA HUANCA</t>
  </si>
  <si>
    <t>SHULLUYACU</t>
  </si>
  <si>
    <t>SILLAPATA</t>
  </si>
  <si>
    <t>ENFERMERIA DEL BMG ARMAMENTO CORONEL LEONCIO PRADO GUTIERREZ N°512</t>
  </si>
  <si>
    <t>PUESTO DE SALUD CERRO CANDELA</t>
  </si>
  <si>
    <t>ARAMANGO</t>
  </si>
  <si>
    <t>SISOL TRABAJADORES HOSPITAL DEL NIÑO</t>
  </si>
  <si>
    <t>PUESTO DE SALUD I - 1 DE TABLAS</t>
  </si>
  <si>
    <t>PUESTO DE SALUD POCOS</t>
  </si>
  <si>
    <t>SANTA ROSA DE GUINEA</t>
  </si>
  <si>
    <t>TZIRIARI</t>
  </si>
  <si>
    <t>CCOYLLORPANCCA</t>
  </si>
  <si>
    <t>CHORAS</t>
  </si>
  <si>
    <t>POSTA MEDICA POLICIAL EETSP PNP AYACUCHO</t>
  </si>
  <si>
    <t>SALAS</t>
  </si>
  <si>
    <t>MOTUPE</t>
  </si>
  <si>
    <t>YANAYACU</t>
  </si>
  <si>
    <t>EL SAUCO</t>
  </si>
  <si>
    <t>LOS SANCHEZ</t>
  </si>
  <si>
    <t>INGATA</t>
  </si>
  <si>
    <t>COCHAPAMPA</t>
  </si>
  <si>
    <t>HUAYHUAY</t>
  </si>
  <si>
    <t>SANIDAD DEL BCT "CORONEL NATALIO SANCHEZ" N° 324</t>
  </si>
  <si>
    <t>BATALLÓN DE SELVA "SOLDADO REYNALDO BARTRA DIAZ " N° 525- NUEVA JERUSALEN DEL ERENE</t>
  </si>
  <si>
    <t>CCAJJE</t>
  </si>
  <si>
    <t>E.S I-2 UCHUPATA</t>
  </si>
  <si>
    <t>CLAS TUPAC AMARU</t>
  </si>
  <si>
    <t>E.S I-1 CAJAS SHAPAYA</t>
  </si>
  <si>
    <t>ENFERMERÍA UNIDAD MILITAR DE ASENTAMIENTO RURAL N° 01 - MESONES MURO</t>
  </si>
  <si>
    <t>LOS ANGELES DE UBIRIKI</t>
  </si>
  <si>
    <t>PALLAC</t>
  </si>
  <si>
    <t>SILCO</t>
  </si>
  <si>
    <t>ISHANCA</t>
  </si>
  <si>
    <t>ALTO PAJACUSA</t>
  </si>
  <si>
    <t>PUESTO DE SALUD UMAR 3 CANTAGALLO</t>
  </si>
  <si>
    <t>PIQUIJACA</t>
  </si>
  <si>
    <t>LOS PARACAS</t>
  </si>
  <si>
    <t>HUASCOY</t>
  </si>
  <si>
    <t>PP.JJ. EL ROSARIO</t>
  </si>
  <si>
    <t>CENTRO MATERNO INFANTIL RÍMAC</t>
  </si>
  <si>
    <t>CENTRO DE SALUD HUANCARQUI</t>
  </si>
  <si>
    <t>SANIDAD DEL ALA AEREA N° 4</t>
  </si>
  <si>
    <t>VERGEL</t>
  </si>
  <si>
    <t>PERALVILLO</t>
  </si>
  <si>
    <t>SISTEMA METROPOLITANO DE LA SOLIDARIDAD / SOLIDARIDAD SALUD - EL NAZARENO</t>
  </si>
  <si>
    <t>IPRESS MANCO CAPAC</t>
  </si>
  <si>
    <t>CENTRO DE SALUD FRANCISCO BOLOGNESI</t>
  </si>
  <si>
    <t>AULLAN</t>
  </si>
  <si>
    <t>PUESTO DE SALUD QUELCAYA</t>
  </si>
  <si>
    <t>PUESTO DE SALUD VILLAMAR</t>
  </si>
  <si>
    <t>SAN MIGUEL DE OTOPONGO</t>
  </si>
  <si>
    <t>MATUCANA</t>
  </si>
  <si>
    <t>HABITH HUMANITY</t>
  </si>
  <si>
    <t>CENTRO DE ATENCION PRIMARIA I - IMAZA</t>
  </si>
  <si>
    <t>CHUCUITO</t>
  </si>
  <si>
    <t>POSTA MÉDICA AYABACA</t>
  </si>
  <si>
    <t>CATAHUASI</t>
  </si>
  <si>
    <t>CASCABAMBA</t>
  </si>
  <si>
    <t>HUANTAN</t>
  </si>
  <si>
    <t>CENTRO DE ATENCIÓN PRIMARIA CAP I NUEVA CAJAMARCA</t>
  </si>
  <si>
    <t>PUERTO MANOA</t>
  </si>
  <si>
    <t>PUESTO DE SALUD SACHACA</t>
  </si>
  <si>
    <t>P.S.EL ALAMO</t>
  </si>
  <si>
    <t>CENTRO DE SALUD ORCOPAMPA</t>
  </si>
  <si>
    <t>15 DE ENERO</t>
  </si>
  <si>
    <t>PAIMAS</t>
  </si>
  <si>
    <t>NEGRITOS</t>
  </si>
  <si>
    <t>LAGO VALENCIA</t>
  </si>
  <si>
    <t>CHUQUIS</t>
  </si>
  <si>
    <t>LLANCAMA</t>
  </si>
  <si>
    <t>CCARHUAPAMPA</t>
  </si>
  <si>
    <t>MIGUEL CHECA</t>
  </si>
  <si>
    <t>POLICLINICO COIP</t>
  </si>
  <si>
    <t>SANIDAD DE LA PNP - TRUJILLO</t>
  </si>
  <si>
    <t>VIRGEN DEL ROSARIO SOLLOCOTA</t>
  </si>
  <si>
    <t>SAN JUAN DE SALINAS</t>
  </si>
  <si>
    <t>PUESTO DE SALUD ALFAPATA</t>
  </si>
  <si>
    <t>ESTABLECIMIENTO DE SALUD PACAIPAMPA.</t>
  </si>
  <si>
    <t>C.A.P.  I ASILLO</t>
  </si>
  <si>
    <t>PITUMARCA</t>
  </si>
  <si>
    <t>CENTRO DE SALUD MENTAL COMUNITARIO RUKANAS</t>
  </si>
  <si>
    <t>POSTA MEDICA MATARANI</t>
  </si>
  <si>
    <t>HERCCA</t>
  </si>
  <si>
    <t>CHIHUA</t>
  </si>
  <si>
    <t>AYAHUANCO</t>
  </si>
  <si>
    <t>SAN JUAN DE ISCOS</t>
  </si>
  <si>
    <t>SAN ANTONIO DE CUSICANCHA</t>
  </si>
  <si>
    <t>PUESTO DE SALUD OCCO</t>
  </si>
  <si>
    <t>CHUPAMARCA</t>
  </si>
  <si>
    <t>CARHUANCA</t>
  </si>
  <si>
    <t>PUMPUNYA</t>
  </si>
  <si>
    <t>PONGOÑA</t>
  </si>
  <si>
    <t>SAN JUAN DEL ORO</t>
  </si>
  <si>
    <t>SION</t>
  </si>
  <si>
    <t>LLACUA</t>
  </si>
  <si>
    <t>SAN ANTONIO ASTANYA</t>
  </si>
  <si>
    <t>AUQUILLA</t>
  </si>
  <si>
    <t>PUESTO DE SALUD AHUAYCHA</t>
  </si>
  <si>
    <t>TOMANGA</t>
  </si>
  <si>
    <t>PUESTO DE SALUD TINYAYOC</t>
  </si>
  <si>
    <t>HUICUNGO</t>
  </si>
  <si>
    <t>POSTA MEDICA IGNACIO ESCUDERO</t>
  </si>
  <si>
    <t>P.S. I-1 SAN PEDRO DE ZAPOTE</t>
  </si>
  <si>
    <t>PUTINA</t>
  </si>
  <si>
    <t>LOS CHOFERES</t>
  </si>
  <si>
    <t>APALIN ALTO</t>
  </si>
  <si>
    <t>TAHUANA</t>
  </si>
  <si>
    <t>TABLADA ALTA</t>
  </si>
  <si>
    <t>MARAYBAMBA ALTO</t>
  </si>
  <si>
    <t>P.S. I-1 ZAPOTE</t>
  </si>
  <si>
    <t>PUNTA PERDIDA</t>
  </si>
  <si>
    <t>CUCHOCHACAMARCA</t>
  </si>
  <si>
    <t>UTCO LIMON</t>
  </si>
  <si>
    <t>LA MASMA</t>
  </si>
  <si>
    <t>OXAMARCA</t>
  </si>
  <si>
    <t>MARIANO MELGAR</t>
  </si>
  <si>
    <t>PUENTE PAUCARTAMBO</t>
  </si>
  <si>
    <t>ANTAPUNCO</t>
  </si>
  <si>
    <t>PHARA</t>
  </si>
  <si>
    <t>VILCAPATA</t>
  </si>
  <si>
    <t>SAN PEDRO DE HUAYLLATA</t>
  </si>
  <si>
    <t>ÑAGAZU</t>
  </si>
  <si>
    <t>MORORCO</t>
  </si>
  <si>
    <t>AUCARA</t>
  </si>
  <si>
    <t>VIGASPAMPA</t>
  </si>
  <si>
    <t>OCCACCAHUA</t>
  </si>
  <si>
    <t>CHUMUCH</t>
  </si>
  <si>
    <t>PILCHACA</t>
  </si>
  <si>
    <t>NARANJOYACU</t>
  </si>
  <si>
    <t>TORAYA</t>
  </si>
  <si>
    <t>PICHIUPATA</t>
  </si>
  <si>
    <t>ACORIA</t>
  </si>
  <si>
    <t>LAS CAÑAS</t>
  </si>
  <si>
    <t>HUACCANA</t>
  </si>
  <si>
    <t>MAGNA VALLEJO</t>
  </si>
  <si>
    <t>SENDAMAL DE HUASMIN</t>
  </si>
  <si>
    <t>MUYOC GRANDE</t>
  </si>
  <si>
    <t>POSTA MEDICA DE HUARON</t>
  </si>
  <si>
    <t>BARRANQUILLO - CHAPURI</t>
  </si>
  <si>
    <t>SANTA CRUZ DE LA SUCCHA</t>
  </si>
  <si>
    <t>MOSHOQUEQUE</t>
  </si>
  <si>
    <t>CHONTAS ALTAS</t>
  </si>
  <si>
    <t>BARRANQUITA DE CAHUAPANAS</t>
  </si>
  <si>
    <t>UWIJINT</t>
  </si>
  <si>
    <t>TECHIN</t>
  </si>
  <si>
    <t>POLICLINICO  PNP CARABAYLLO</t>
  </si>
  <si>
    <t>YURACCHUASI</t>
  </si>
  <si>
    <t>AYRE</t>
  </si>
  <si>
    <t>HUANDO</t>
  </si>
  <si>
    <t>LA TULPUNA</t>
  </si>
  <si>
    <t>STO. DOMINGO DE LA CAPILLA</t>
  </si>
  <si>
    <t>SAN MIGUEL DE PORO PORO</t>
  </si>
  <si>
    <t>CAP II REQUENA</t>
  </si>
  <si>
    <t>RAMBRAN</t>
  </si>
  <si>
    <t>CENTRO  MEDICO  PARROQUIAL</t>
  </si>
  <si>
    <t>EL CUMBE</t>
  </si>
  <si>
    <t>NUNGO</t>
  </si>
  <si>
    <t>COROSHA</t>
  </si>
  <si>
    <t>RECTA</t>
  </si>
  <si>
    <t>YANTAYO</t>
  </si>
  <si>
    <t>ACHAMAL</t>
  </si>
  <si>
    <t>CALLEBAMBA</t>
  </si>
  <si>
    <t>POSTA MEDICA PANAO</t>
  </si>
  <si>
    <t>P.S. I-1 SAN JUAN DE BALSAPUERTO</t>
  </si>
  <si>
    <t>P.S. I-1 UNION CAMPESINA</t>
  </si>
  <si>
    <t>COLAYA</t>
  </si>
  <si>
    <t>SAN ANTONIO DE OJOS</t>
  </si>
  <si>
    <t>STO. DOMINGO DE RONDOS</t>
  </si>
  <si>
    <t>CENTRO DE SALUD JUAN PABLO II</t>
  </si>
  <si>
    <t>CRUZ CONGA</t>
  </si>
  <si>
    <t>SANTA ROSA DE HUASMIN</t>
  </si>
  <si>
    <t>P.S. I-1 ROCA FUERTE</t>
  </si>
  <si>
    <t>SAN SILVESTRE DE COCHAN</t>
  </si>
  <si>
    <t>PUESTO DE SALUD AICAS</t>
  </si>
  <si>
    <t>NUEVO OMIA</t>
  </si>
  <si>
    <t>PAKUIT</t>
  </si>
  <si>
    <t>UTICYACU</t>
  </si>
  <si>
    <t>CHULLIZANA</t>
  </si>
  <si>
    <t>SANTO TORIBIO</t>
  </si>
  <si>
    <t>POLICLINICO PRO - LIMA UBAP LOS OLIVOS</t>
  </si>
  <si>
    <t>POSTA MEDICA LA UNION</t>
  </si>
  <si>
    <t>CHONZA LAGUNA</t>
  </si>
  <si>
    <t>CENTRO DE SALUD PERU IV ZONA</t>
  </si>
  <si>
    <t>CENTRO PALMA</t>
  </si>
  <si>
    <t>CENTRO DE SALUD MEDALLA MILAGROSA</t>
  </si>
  <si>
    <t>SAN HILARION</t>
  </si>
  <si>
    <t>POSTA MEDICA VITOR</t>
  </si>
  <si>
    <t>PUESTO DE SALUD SAN ANTONIO DE SALCABAMBA</t>
  </si>
  <si>
    <t>PUESTO DE SALUD QUINTAOJO</t>
  </si>
  <si>
    <t>CENTRO DE SALUD SU SANTIDAD JUAN PABLO II</t>
  </si>
  <si>
    <t>POSTA DE SALUD  MALABRIGO</t>
  </si>
  <si>
    <t>PUESTO DE SALUD MODULO I</t>
  </si>
  <si>
    <t>POSTA MEDICA OMATE</t>
  </si>
  <si>
    <t>SAN PABLO DE OCCO</t>
  </si>
  <si>
    <t>CORACORA</t>
  </si>
  <si>
    <t>CHILLIHUA</t>
  </si>
  <si>
    <t>CENTRO DE SALUD ZARATE</t>
  </si>
  <si>
    <t>UCCHUCCARCCO</t>
  </si>
  <si>
    <t>PUESTO DE SALUD POMACOCHA</t>
  </si>
  <si>
    <t>CHILLCA</t>
  </si>
  <si>
    <t>OROGOLDAY</t>
  </si>
  <si>
    <t>SHIRACORRAL</t>
  </si>
  <si>
    <t>MUNMALCA</t>
  </si>
  <si>
    <t>CENTRO DE SALUD MENTAL COMUNITARIO ILLARIMUN (AMANECER)</t>
  </si>
  <si>
    <t>PUESTO DE SALUD PNP PALMAPAMPA</t>
  </si>
  <si>
    <t>PUESTO DE SALUD HUANCAPITE</t>
  </si>
  <si>
    <t>MENTAL SANTIAGO</t>
  </si>
  <si>
    <t>APAN BAJO</t>
  </si>
  <si>
    <t>SANTA ROSA DE OLAYA</t>
  </si>
  <si>
    <t>E.S.  SANTIAGO</t>
  </si>
  <si>
    <t>ANTUYO</t>
  </si>
  <si>
    <t>QUERPON</t>
  </si>
  <si>
    <t>SAN JOSE DE SARAMURO</t>
  </si>
  <si>
    <t>P.S. I-1 PALESTINA</t>
  </si>
  <si>
    <t>P.S. I-1 VARILLAL</t>
  </si>
  <si>
    <t>SAN LORENZO DE ÑUÑUNHUAYCCO</t>
  </si>
  <si>
    <t>P.S CUMBICUS</t>
  </si>
  <si>
    <t>SAN JUAN DE OCCORO</t>
  </si>
  <si>
    <t>SAN JACINTO</t>
  </si>
  <si>
    <t>MAZAMARI</t>
  </si>
  <si>
    <t>CONCHAN</t>
  </si>
  <si>
    <t>PUESTO DE SALUD ACZO</t>
  </si>
  <si>
    <t>PUCAJAGA</t>
  </si>
  <si>
    <t>PUERTO CIRUELO</t>
  </si>
  <si>
    <t>SISOL SALUD CAMANA</t>
  </si>
  <si>
    <t>PUESTO DE SALUD SANTA MARÍA</t>
  </si>
  <si>
    <t>CALLANMARCA</t>
  </si>
  <si>
    <t>EL HUABO</t>
  </si>
  <si>
    <t>POSTA  DE SALUD SAUSAL</t>
  </si>
  <si>
    <t>LANCHE</t>
  </si>
  <si>
    <t>PUESTO DE SALUD CURIMARAY</t>
  </si>
  <si>
    <t>VELASCO PUCAPAMPA</t>
  </si>
  <si>
    <t>CORRALCANCHA</t>
  </si>
  <si>
    <t>COTOMONILLO</t>
  </si>
  <si>
    <t>SANTA ROSA DE AGUAYTIA</t>
  </si>
  <si>
    <t>PILCOCANCHA</t>
  </si>
  <si>
    <t>NUEVA TUNUYA</t>
  </si>
  <si>
    <t>SAN FRANCISCO DEL RIO MAYO</t>
  </si>
  <si>
    <t>SALITRAL</t>
  </si>
  <si>
    <t>CUELCHO</t>
  </si>
  <si>
    <t>ALTO JESUS</t>
  </si>
  <si>
    <t>PUESTO DE SALUD PRIMAVERA</t>
  </si>
  <si>
    <t>AYCHUYO</t>
  </si>
  <si>
    <t>BAGUA</t>
  </si>
  <si>
    <t>NAVARRO</t>
  </si>
  <si>
    <t>SAN PEDRO Y SAN PABLO</t>
  </si>
  <si>
    <t>GRAN CHIMU</t>
  </si>
  <si>
    <t>NARANJOPAMPA</t>
  </si>
  <si>
    <t>ESTABLECIMIENTO PENAL DEL CALLAO</t>
  </si>
  <si>
    <t>ALCAMENCA</t>
  </si>
  <si>
    <t>NICOLAS DE PIEROLA</t>
  </si>
  <si>
    <t>LLACUARIPAMPA</t>
  </si>
  <si>
    <t>EL ALAMOR</t>
  </si>
  <si>
    <t>CHIRAPA LA LIBERTAD</t>
  </si>
  <si>
    <t>QQUEUÑAPAMPA</t>
  </si>
  <si>
    <t>ATAURA</t>
  </si>
  <si>
    <t>MACHAYPUNGO ALTO</t>
  </si>
  <si>
    <t>BOROGUENA</t>
  </si>
  <si>
    <t>MALINGUITAS</t>
  </si>
  <si>
    <t>COLLINI</t>
  </si>
  <si>
    <t>BOCA KIATARI</t>
  </si>
  <si>
    <t>SAN JUAN DEL CAÑO</t>
  </si>
  <si>
    <t>CENTRO DE SALUD GAUDENCIO BERNASCONI</t>
  </si>
  <si>
    <t>YAULI - JAUJA</t>
  </si>
  <si>
    <t>VISTA ALEGRE DE CUMBA</t>
  </si>
  <si>
    <t>CRISTO SALVADOR LA FLORIDA</t>
  </si>
  <si>
    <t>LARAMATE</t>
  </si>
  <si>
    <t>MITO</t>
  </si>
  <si>
    <t>NIEPOS</t>
  </si>
  <si>
    <t>PUTAJA</t>
  </si>
  <si>
    <t>BALCONCILLO</t>
  </si>
  <si>
    <t>PUESTO DE SALUD CAMBIO PUENTE</t>
  </si>
  <si>
    <t>LA HUAYRONA</t>
  </si>
  <si>
    <t>LUYA VIEJO</t>
  </si>
  <si>
    <t>POSTA MEDICA DE SAN MARCOS</t>
  </si>
  <si>
    <t>PUESTO DE SALUD SAN CAMILO 6</t>
  </si>
  <si>
    <t>MORROPE</t>
  </si>
  <si>
    <t>MULLUCRO</t>
  </si>
  <si>
    <t>SANTA ISABEL DE COPAL</t>
  </si>
  <si>
    <t>UNINGAMBAL</t>
  </si>
  <si>
    <t>VICSO</t>
  </si>
  <si>
    <t>PUESTO DE SALUD TOMASA T. COMDEMAYTA</t>
  </si>
  <si>
    <t>CHOCOS</t>
  </si>
  <si>
    <t>VISTA ALEGRE DE YAMON</t>
  </si>
  <si>
    <t>PUESTO DE SALUD PIACA</t>
  </si>
  <si>
    <t>PUERTO PARDO</t>
  </si>
  <si>
    <t>PUESTO DE SALUD LUPAHUARI</t>
  </si>
  <si>
    <t>QUEMAZON</t>
  </si>
  <si>
    <t>KAMISEA</t>
  </si>
  <si>
    <t>SANTA ISABEL DE  BAHUANISHO</t>
  </si>
  <si>
    <t>PROGRESO SAN ANTONIO</t>
  </si>
  <si>
    <t>PERLA DE IMAZA</t>
  </si>
  <si>
    <t>LURINCHINCHA</t>
  </si>
  <si>
    <t>CCACCAMARCA</t>
  </si>
  <si>
    <t>ALTO ANDINO</t>
  </si>
  <si>
    <t>LICEO NAVAL ALMIRANTE GUISE</t>
  </si>
  <si>
    <t>CENTRO DE DIAGNOSTICO ALEMANIA-ENCAÑADA</t>
  </si>
  <si>
    <t>B.A.P."MARAÑON"</t>
  </si>
  <si>
    <t>EE.SS. CONDORMILLA BAJO</t>
  </si>
  <si>
    <t>POLICLINICO AZANGARO - ESSALUD - RED ASISTENCIAL JULIACA</t>
  </si>
  <si>
    <t>CHIPLE</t>
  </si>
  <si>
    <t>NUEVO OLMAL</t>
  </si>
  <si>
    <t>CACHACHI</t>
  </si>
  <si>
    <t>CENTRO DE SALUD AMAKELLA</t>
  </si>
  <si>
    <t>POLICLINICO PABLO BERMUDEZ</t>
  </si>
  <si>
    <t>CENTRO  DE    ATENCION PRIMARIA  III  METROPOLITANO DE TACNA</t>
  </si>
  <si>
    <t>AMPAMA</t>
  </si>
  <si>
    <t>SAN RAMON DE SINAR</t>
  </si>
  <si>
    <t>QUILLA</t>
  </si>
  <si>
    <t>PUESTO DE SALUD E. P. HUARAZ</t>
  </si>
  <si>
    <t>SAN ISIDRO DE PAURA</t>
  </si>
  <si>
    <t>YANAYACU BOMBONAJE</t>
  </si>
  <si>
    <t>MUNICIPALIDAD DISTRITAL DE CARMEN DE LA LEGUA REYNOSO</t>
  </si>
  <si>
    <t>CONCHOPATA</t>
  </si>
  <si>
    <t>ARICOTA</t>
  </si>
  <si>
    <t>PUESTO DE SALUD NUEVA CALEDONIA</t>
  </si>
  <si>
    <t>OQUISH</t>
  </si>
  <si>
    <t>PUESTO DE SALUD MACATE</t>
  </si>
  <si>
    <t>TAMBOS</t>
  </si>
  <si>
    <t>SUNIMARCA</t>
  </si>
  <si>
    <t>CENTRO DE SALUD ACRAQUIA</t>
  </si>
  <si>
    <t>MUNISALUD</t>
  </si>
  <si>
    <t>CUSHI</t>
  </si>
  <si>
    <t>POSTA MEDICA UCHIZA</t>
  </si>
  <si>
    <t>PUESTO DE SALUD CHACLANCAYO</t>
  </si>
  <si>
    <t>CENTRO DE SALUD MENTAL COMUNITARIO JAEN</t>
  </si>
  <si>
    <t>PLAYAS DE ROMERO</t>
  </si>
  <si>
    <t>SAN FRANCISCO DE BUEN PASO</t>
  </si>
  <si>
    <t>BUENOS AIRES SUR</t>
  </si>
  <si>
    <t>CULDEN</t>
  </si>
  <si>
    <t>SANTA ROSA DE JAIPE</t>
  </si>
  <si>
    <t>JESUS</t>
  </si>
  <si>
    <t>SINAMI</t>
  </si>
  <si>
    <t>CENTRO DE SALUD SAN GENARO DE VILLA</t>
  </si>
  <si>
    <t>DORADA</t>
  </si>
  <si>
    <t>HUANCAPALLAC</t>
  </si>
  <si>
    <t>URCOS - ESSALUD</t>
  </si>
  <si>
    <t>SECCELAMBRAS</t>
  </si>
  <si>
    <t>CCASANCCA</t>
  </si>
  <si>
    <t>PUESTO DE SALUD PARIA</t>
  </si>
  <si>
    <t>RONDOS</t>
  </si>
  <si>
    <t>FANRRE</t>
  </si>
  <si>
    <t>PUESTO DE SALUD LA ESPERANZA</t>
  </si>
  <si>
    <t>CENTRO DE ATENCION PRIMARIA II NAUTA</t>
  </si>
  <si>
    <t>ISLA DEL TIGRE</t>
  </si>
  <si>
    <t>BOCA DEL COPAL DEL RIO CORRIENTES</t>
  </si>
  <si>
    <t>TRUENO COCHA</t>
  </si>
  <si>
    <t>PAPAYACU</t>
  </si>
  <si>
    <t>PUESTO DE SALUD HACIENDA DEL MEDIO</t>
  </si>
  <si>
    <t>PUESTO DE SALUD VALLE BAJO</t>
  </si>
  <si>
    <t>PAMPA LA CALZADA</t>
  </si>
  <si>
    <t>C.S.  EL INDIO</t>
  </si>
  <si>
    <t>TAYTALAYNES</t>
  </si>
  <si>
    <t>YAURILLA</t>
  </si>
  <si>
    <t>CEDRUYO</t>
  </si>
  <si>
    <t>ILABAYA</t>
  </si>
  <si>
    <t>AZAPAMPA</t>
  </si>
  <si>
    <t>HUAYOPAMPA</t>
  </si>
  <si>
    <t>CUCULI</t>
  </si>
  <si>
    <t>CENTRO DE SALUD MENTAL COMUNITARIO SATIPO</t>
  </si>
  <si>
    <t>SAN GERONIMO DE SURCO</t>
  </si>
  <si>
    <t>LOS ANGELES TOTERANI</t>
  </si>
  <si>
    <t>CHITIBAMBA</t>
  </si>
  <si>
    <t>LA HUALANGA</t>
  </si>
  <si>
    <t>MAYABAMBA</t>
  </si>
  <si>
    <t>PUESTO  DE SALUD EP LAMPA</t>
  </si>
  <si>
    <t>PUESTO DE SALUD NAZARENO</t>
  </si>
  <si>
    <t>TAMBO QUEMADO</t>
  </si>
  <si>
    <t>PUESTO DE SALUD I-1 SANTA ROSA DEL PISQUI</t>
  </si>
  <si>
    <t>PUESTO DE SALUD UÑON</t>
  </si>
  <si>
    <t>CENTRO DE SALUD CORIRE</t>
  </si>
  <si>
    <t>UDIMA</t>
  </si>
  <si>
    <t>PUESTO DE SALUD DEL E.P.  JUANJUI</t>
  </si>
  <si>
    <t>NUEVO BAGAZAN</t>
  </si>
  <si>
    <t>PUESTO DE SALUD TOCOTA</t>
  </si>
  <si>
    <t>PUESTO DE SALUD CARHUA</t>
  </si>
  <si>
    <t>PAMPA BAJA</t>
  </si>
  <si>
    <t>SAUSAL</t>
  </si>
  <si>
    <t>SAN ANTONIO DE PINTUYACU</t>
  </si>
  <si>
    <t>NUEVO LUYA</t>
  </si>
  <si>
    <t>CONDEBAMBA</t>
  </si>
  <si>
    <t>INFIERNO</t>
  </si>
  <si>
    <t>P.S. I-2 PUERTO AMERICA</t>
  </si>
  <si>
    <t>PAMPAS DE HOSPITAL</t>
  </si>
  <si>
    <t>POLICLINICO MUNICIPAL</t>
  </si>
  <si>
    <t>SAN VICENTE</t>
  </si>
  <si>
    <t>CONGA DE MARAYHUACA</t>
  </si>
  <si>
    <t>CENTRO DE SALUD MENTAL COMUNITARIO RENATO CASTRO DE LA MATA</t>
  </si>
  <si>
    <t>PACHAPIRIANA</t>
  </si>
  <si>
    <t>METROPOLITANA</t>
  </si>
  <si>
    <t>CHOCLOCOCHA</t>
  </si>
  <si>
    <t>MUCHIC</t>
  </si>
  <si>
    <t>MATAZANGO</t>
  </si>
  <si>
    <t>MARCAS</t>
  </si>
  <si>
    <t>PUERTO SUPE</t>
  </si>
  <si>
    <t>COYUNGO</t>
  </si>
  <si>
    <t>JUAN GUERRA</t>
  </si>
  <si>
    <t>CENTRO DE SALUD MENTAL TOCACHE</t>
  </si>
  <si>
    <t>ISCOPAMPA</t>
  </si>
  <si>
    <t>POSTA MEDICA POLICIAL "LOS SINCHIS"-MAZAMARI</t>
  </si>
  <si>
    <t>CENTRO DE ATENCIÓN PRIMARIA METROPOLITANO - ESSALUD</t>
  </si>
  <si>
    <t>SANTA ROSILLO PICOTA</t>
  </si>
  <si>
    <t>SANTA ANA DEL RIO MAYO</t>
  </si>
  <si>
    <t>PUESTO DE SALUD HUACA PANDO</t>
  </si>
  <si>
    <t>PIONEROS BAJO (SAN JUAN DEL MAYO)</t>
  </si>
  <si>
    <t>SANTIAGO DE BORJA</t>
  </si>
  <si>
    <t>UCHIZA</t>
  </si>
  <si>
    <t>SISOL SEÑOR DE LOS MILAGROS</t>
  </si>
  <si>
    <t>SAN CLEMENTE</t>
  </si>
  <si>
    <t>TALAVERA</t>
  </si>
  <si>
    <t>LA FLOR DE LA PRIMAVERA</t>
  </si>
  <si>
    <t>TANTACOTO</t>
  </si>
  <si>
    <t>NARANJILLO</t>
  </si>
  <si>
    <t>SAN FRANCISCO ALTO MAYO</t>
  </si>
  <si>
    <t>P.S LA LEGUA</t>
  </si>
  <si>
    <t>SANTA TERESITA</t>
  </si>
  <si>
    <t>SECCHA</t>
  </si>
  <si>
    <t>LAS YARAS</t>
  </si>
  <si>
    <t>PUESTO DE SALUD RAYPA</t>
  </si>
  <si>
    <t>PUESTO DE SALUD COTAPARACO</t>
  </si>
  <si>
    <t>CHUQUIZONGO</t>
  </si>
  <si>
    <t>PUESTO DE SALUD CHICHUCANCHA</t>
  </si>
  <si>
    <t>PUESTO DE SALUD SANASHGAN</t>
  </si>
  <si>
    <t>CHUCATAMANI</t>
  </si>
  <si>
    <t>PUESTO DE SALUD HUANCHAY</t>
  </si>
  <si>
    <t>SAN ALFONSO</t>
  </si>
  <si>
    <t>PUESTO DE SALUD SAN PEDRO DE PICHIU</t>
  </si>
  <si>
    <t>PUESTO DE SALUD UCHUPAMPA</t>
  </si>
  <si>
    <t>PUESTO DE SALUD HUATAULLO</t>
  </si>
  <si>
    <t>PUESTO DE SALUD YURACMARCA</t>
  </si>
  <si>
    <t>PUESTO DE SALUD MANGAS</t>
  </si>
  <si>
    <t>PUESTO DE SALUD YUPAN</t>
  </si>
  <si>
    <t>POROY</t>
  </si>
  <si>
    <t>SMELTER</t>
  </si>
  <si>
    <t>IPAKUMA</t>
  </si>
  <si>
    <t>CENTRO DE SALUD YANAMA</t>
  </si>
  <si>
    <t>PUESTO DE SALUD URCON</t>
  </si>
  <si>
    <t>PUESTO DE SALUD ACO</t>
  </si>
  <si>
    <t>PUESTO DE SALUD CUSCA</t>
  </si>
  <si>
    <t>CENTRO DE SALUD PAMPAROMAS</t>
  </si>
  <si>
    <t>PUESTO DE SALUD RAMPAC GRANDE</t>
  </si>
  <si>
    <t>CAQUI</t>
  </si>
  <si>
    <t>CLAS LA CRUZ</t>
  </si>
  <si>
    <t>HUAMANPATA</t>
  </si>
  <si>
    <t>CAYANCHAL</t>
  </si>
  <si>
    <t>CCONCHACCOLLO</t>
  </si>
  <si>
    <t>PUEBLO LIBRE CURIMANA</t>
  </si>
  <si>
    <t>PUESTO DE SALUD SAN ANTONIO DE ACO</t>
  </si>
  <si>
    <t>CAPACHIQUE</t>
  </si>
  <si>
    <t>LABERINTO</t>
  </si>
  <si>
    <t>P.S POZO DE LOS RAMOS</t>
  </si>
  <si>
    <t>PUESTO DE SALUD DE LLICUA</t>
  </si>
  <si>
    <t>QUESQUENTO</t>
  </si>
  <si>
    <t>AMPARAES</t>
  </si>
  <si>
    <t>C.S CHICLAYITO</t>
  </si>
  <si>
    <t>CENTRO DE SALUD MENTAL COMUNITARIO  "JESÚS REDENTOR"</t>
  </si>
  <si>
    <t>CENTRO DE SALUD MENTAL COMUNITARIO HUNTER</t>
  </si>
  <si>
    <t>HUILLCAPAMPA</t>
  </si>
  <si>
    <t>OBENTENI</t>
  </si>
  <si>
    <t>PATRIA NUEVA</t>
  </si>
  <si>
    <t>TAURIJA</t>
  </si>
  <si>
    <t>VICTOR RAUL</t>
  </si>
  <si>
    <t>ANGASH</t>
  </si>
  <si>
    <t>SANTA ROSA DE TAPO</t>
  </si>
  <si>
    <t>PUESTO DE SALUD CIUDAD MI TRABAJO</t>
  </si>
  <si>
    <t>ALTO ISCOZACIN</t>
  </si>
  <si>
    <t>SHIRINGAMAZU BAJO</t>
  </si>
  <si>
    <t>PINQUIRAY</t>
  </si>
  <si>
    <t>PUESTO DE SALUD SAN LUCAS DE TONGOS</t>
  </si>
  <si>
    <t>QUIRISHARI</t>
  </si>
  <si>
    <t>TUPAC AMARU I</t>
  </si>
  <si>
    <t>TAMBILLO-UMARI</t>
  </si>
  <si>
    <t>SAN JUAN CENTRO AUTIKI</t>
  </si>
  <si>
    <t>RIMA</t>
  </si>
  <si>
    <t>PUESTO DE SALUD DE VILLA RICA</t>
  </si>
  <si>
    <t>SANTA ISABEL DE SIGUAS</t>
  </si>
  <si>
    <t>EL TIGRE</t>
  </si>
  <si>
    <t>PUESTO DE SALUD DEL CAP II HUAMACHUCO</t>
  </si>
  <si>
    <t>PUESTO DE SALUD HUALCUY</t>
  </si>
  <si>
    <t>ENFERMERIA DEL BCT  79</t>
  </si>
  <si>
    <t>BATALLÓN DE SELVA "TTE CRL DOMINGO PIZARRO DIOSES  " N° 535-MARIO RIVERA</t>
  </si>
  <si>
    <t>CASAS QUEMADAS</t>
  </si>
  <si>
    <t>GALILEA</t>
  </si>
  <si>
    <t>LA PECA</t>
  </si>
  <si>
    <t>QUITENI</t>
  </si>
  <si>
    <t>SAN PEDRO DE CHIO</t>
  </si>
  <si>
    <t>VISTA ALEGRE DE PACHITEA</t>
  </si>
  <si>
    <t>PACANGUILLA</t>
  </si>
  <si>
    <t>SANTA ROSA DE CHIPAOTA</t>
  </si>
  <si>
    <t>NUEVO UCAYALI KM.98</t>
  </si>
  <si>
    <t>SANTA ROSA DE PAMPAN</t>
  </si>
  <si>
    <t>CENTRO DE SALUD ANDAYMARCA</t>
  </si>
  <si>
    <t>VENCEDOR</t>
  </si>
  <si>
    <t>LA PALMA GRANDE</t>
  </si>
  <si>
    <t>RAHUA</t>
  </si>
  <si>
    <t>SAN JUAN DE DIOS DE CCOLLPAPAMPA</t>
  </si>
  <si>
    <t>BATALLÓN DE SELVA "CORONEL ALFONZO UGARTE VERNAL  " N° 47- NUEVA BARRANCA</t>
  </si>
  <si>
    <t>MANSILLA</t>
  </si>
  <si>
    <t>BOCA MANU</t>
  </si>
  <si>
    <t>CENTRO DE SALUD NEPEÑA</t>
  </si>
  <si>
    <t>CHACOCOLLO</t>
  </si>
  <si>
    <t>SAN ISIDRO DE YANAPAMPA</t>
  </si>
  <si>
    <t>PUESTO DE SALUD HUARCAYA</t>
  </si>
  <si>
    <t>MONTENEGRO</t>
  </si>
  <si>
    <t>RUMIPITE</t>
  </si>
  <si>
    <t>HUALATAN</t>
  </si>
  <si>
    <t>E.S. I-1  LA HUAQUILLA</t>
  </si>
  <si>
    <t>RAGAN</t>
  </si>
  <si>
    <t>ESTABLECIMIENTO DE SALUD CHALACO.</t>
  </si>
  <si>
    <t>ESTABLECIMIENTO DE SALUD EL FAIQUE.</t>
  </si>
  <si>
    <t>PARCO PATACOLLO</t>
  </si>
  <si>
    <t>ESTABLECIMIENTO DE SALUD CHANRRO</t>
  </si>
  <si>
    <t>PALMERAS DE OQUENDO</t>
  </si>
  <si>
    <t>ALTO SAN JUAN</t>
  </si>
  <si>
    <t>ESTABLECIMIENTO DE SALUD SAN JUAN DE BIGOTE</t>
  </si>
  <si>
    <t>ESTABLECIMIENTO DE SALUD CANCHAQUE.</t>
  </si>
  <si>
    <t>CEDRO PASTO</t>
  </si>
  <si>
    <t>HUANCACHACA</t>
  </si>
  <si>
    <t>SANTA ROSA YANAQUE</t>
  </si>
  <si>
    <t>POSTA DE SALUD GUADALUPE</t>
  </si>
  <si>
    <t>LUZ Y PAZ</t>
  </si>
  <si>
    <t>P.S ULPAMACHE</t>
  </si>
  <si>
    <t>POLICLINICO MILITAR "GRAL BRIG JORGE GUIMAC BONIFAZ"</t>
  </si>
  <si>
    <t>PUMPUSHAK</t>
  </si>
  <si>
    <t>SANIDAD BAMAL</t>
  </si>
  <si>
    <t>CENTRO DE SALUD JAVIER LLOSA GARCIA -  HUNTER</t>
  </si>
  <si>
    <t>POSTA MEDICA POLICIAL ILO</t>
  </si>
  <si>
    <t>PUERTO PUNO</t>
  </si>
  <si>
    <t>CENTRO DE SALUD MENTAL COMUNITARIO "ESPERANZA DE VIDA"</t>
  </si>
  <si>
    <t>PUESTO DE SALUD TAGRE</t>
  </si>
  <si>
    <t>PUESTO DE SALUD SANTA ROSA DE CANSHAN</t>
  </si>
  <si>
    <t>SHIRINGAYOC</t>
  </si>
  <si>
    <t>ROCCHACC</t>
  </si>
  <si>
    <t>PUESTO DE SALUD SAMANCO</t>
  </si>
  <si>
    <t>COLLO</t>
  </si>
  <si>
    <t>RACRACALLA</t>
  </si>
  <si>
    <t>PICCHU</t>
  </si>
  <si>
    <t>AYAUCA</t>
  </si>
  <si>
    <t>LLIPATA</t>
  </si>
  <si>
    <t>CACHIPASCANA</t>
  </si>
  <si>
    <t>CHACANEQUE</t>
  </si>
  <si>
    <t>KIGKIS</t>
  </si>
  <si>
    <t>CHACCRAMPA</t>
  </si>
  <si>
    <t>FRANCISCO DE ORELLANA</t>
  </si>
  <si>
    <t>POSTA MEDICA OCALLI</t>
  </si>
  <si>
    <t>PUESTO DE SALUD TUTI</t>
  </si>
  <si>
    <t>POSTA MEDICA CORPACANCHA</t>
  </si>
  <si>
    <t>PUESTO DE SALUD AYASH DE HUARIPAMPA</t>
  </si>
  <si>
    <t>PUESTO DE SALUD YARABAMBA</t>
  </si>
  <si>
    <t>NUEVO LIBERAL</t>
  </si>
  <si>
    <t>POSTA MEDICA HUANCANE - ESSALUD - RED ASISTENCIAL JULIACA</t>
  </si>
  <si>
    <t>SANCHIRIO PALOMAR</t>
  </si>
  <si>
    <t>PUESTO DE SALUD EL TORO</t>
  </si>
  <si>
    <t>PARATIA</t>
  </si>
  <si>
    <t>PACAJE</t>
  </si>
  <si>
    <t>EL CRUCE - TRIUNFO</t>
  </si>
  <si>
    <t>CHICHUCANCHA</t>
  </si>
  <si>
    <t>CHUQUIBAMBILLA</t>
  </si>
  <si>
    <t>POSTA MEDICA POLICIAL SEDE DIRAVPOL</t>
  </si>
  <si>
    <t>JASANA POCCELIN</t>
  </si>
  <si>
    <t>POSTA MEDICA MARH TUNEL</t>
  </si>
  <si>
    <t>LARAMATE LUCANAS</t>
  </si>
  <si>
    <t>LOBITOS</t>
  </si>
  <si>
    <t>PUESTO DE SALUD MONTECOLPA</t>
  </si>
  <si>
    <t>TAQUEBAMBA</t>
  </si>
  <si>
    <t>PATARA</t>
  </si>
  <si>
    <t>CP3-SAN MARTIN</t>
  </si>
  <si>
    <t>KCANAMARCA</t>
  </si>
  <si>
    <t>VICTOR ENRIQUE TIRADO BONILLA-CHONGOYAPE</t>
  </si>
  <si>
    <t>TAMBULLA</t>
  </si>
  <si>
    <t>SANTIAGO DE PALLCCA</t>
  </si>
  <si>
    <t>PUESTO DE SALUD MATASENCCA</t>
  </si>
  <si>
    <t>LA SAUCHA</t>
  </si>
  <si>
    <t>SERVICIO DE SALUD DEL ESTABLECIMIENTO PENITENCIARIO ANEXO CHORRILLOS MUJERES</t>
  </si>
  <si>
    <t>HUACCAÑA</t>
  </si>
  <si>
    <t>CCARAHUATANI</t>
  </si>
  <si>
    <t>ÑAUZA</t>
  </si>
  <si>
    <t>UMACHIRI</t>
  </si>
  <si>
    <t>PULLURI</t>
  </si>
  <si>
    <t>PROGRESO BAJO</t>
  </si>
  <si>
    <t>LAMBRAMA</t>
  </si>
  <si>
    <t>HUANCHO</t>
  </si>
  <si>
    <t>LAGUNA GRANDE</t>
  </si>
  <si>
    <t>ACOCOLLO</t>
  </si>
  <si>
    <t>POSTA MEDICA SECHURA</t>
  </si>
  <si>
    <t>ULLACACHI</t>
  </si>
  <si>
    <t>P.S. I-1 ALTO MOHENA</t>
  </si>
  <si>
    <t>REVOLUCION</t>
  </si>
  <si>
    <t>CATACHE</t>
  </si>
  <si>
    <t>JUSTO JUEZ JATUN AYLLU</t>
  </si>
  <si>
    <t>KAQUIABAMBA</t>
  </si>
  <si>
    <t>ASILLO</t>
  </si>
  <si>
    <t>YUNYACCASA</t>
  </si>
  <si>
    <t>CENTRO DE SALUD MENTAL COMUNITARIO</t>
  </si>
  <si>
    <t>PUESTO DE SALUD TRES DE OCTUBRE</t>
  </si>
  <si>
    <t>HUAMBOCANCHA ALTA</t>
  </si>
  <si>
    <t>VILLA DE ARMA</t>
  </si>
  <si>
    <t>MASIAPO</t>
  </si>
  <si>
    <t>PAMPAHURA</t>
  </si>
  <si>
    <t>SAN FRANCISCO DE RIVACAICO</t>
  </si>
  <si>
    <t>CHANCAY BAÑOS</t>
  </si>
  <si>
    <t>QUILCATACTA</t>
  </si>
  <si>
    <t>MANCOARI</t>
  </si>
  <si>
    <t>PAMPA YANAMAYO</t>
  </si>
  <si>
    <t>MOYAN</t>
  </si>
  <si>
    <t>CURCA</t>
  </si>
  <si>
    <t>PUESTO DE SALUD AYROCA</t>
  </si>
  <si>
    <t>DORADO DEL ORIENTE</t>
  </si>
  <si>
    <t>C.S. I-4 REQUENA</t>
  </si>
  <si>
    <t>CASCARILLA</t>
  </si>
  <si>
    <t>POSTA MEDICA ESSALUD SAN MIGUEL</t>
  </si>
  <si>
    <t>LIBERTAD LIMON</t>
  </si>
  <si>
    <t>ORIENTAL</t>
  </si>
  <si>
    <t>MUSADEN</t>
  </si>
  <si>
    <t>POSTA MEDICO DE MILPO</t>
  </si>
  <si>
    <t>QUEROMARCA</t>
  </si>
  <si>
    <t>CHONGOS CARMEN PAMPA</t>
  </si>
  <si>
    <t>PACCARECTAMBO</t>
  </si>
  <si>
    <t>PUESTO DE SALUD ROSARIO</t>
  </si>
  <si>
    <t>CENTRO MEDICO DE SAN JUAN</t>
  </si>
  <si>
    <t>P.S. I-1 PARINARI</t>
  </si>
  <si>
    <t>PUESTO DE SALUD I-2 INAHUAYA</t>
  </si>
  <si>
    <t>AMBULCO GRANDE</t>
  </si>
  <si>
    <t>CHALAMARCA</t>
  </si>
  <si>
    <t>TOCUYA</t>
  </si>
  <si>
    <t>CUJILLO</t>
  </si>
  <si>
    <t>IPRESS I-3 MAZAN</t>
  </si>
  <si>
    <t>IGLESIA HUASI</t>
  </si>
  <si>
    <t>LLACHOCCMAYO</t>
  </si>
  <si>
    <t>TÒPICO DE SALUD DE LA IE TTE. CRL ALFREDO BONIFAZ FONSECA</t>
  </si>
  <si>
    <t>POSTA MEDICA LA JOYA</t>
  </si>
  <si>
    <t>SARABAMBA</t>
  </si>
  <si>
    <t>TOTORAS</t>
  </si>
  <si>
    <t>CENTRO DE ATENCIÓN INTEGRAL DE DIABETES E HIPERTENSION - ESSALUD</t>
  </si>
  <si>
    <t>PUESTO DE SALUD 6 DE JULIO</t>
  </si>
  <si>
    <t>KUSU KUBAIM</t>
  </si>
  <si>
    <t>SHULGON</t>
  </si>
  <si>
    <t>CHUQUIBAMBA</t>
  </si>
  <si>
    <t>PEDRO CASTRO ALVA</t>
  </si>
  <si>
    <t>TAYAS</t>
  </si>
  <si>
    <t>TÓPICO DE SALUD DE LA I.E DEL EJERCITO "LA ESPERANZA"</t>
  </si>
  <si>
    <t>CENTRO DE ATENCIÓN PRIMARIA III METROPOLITANO AYACUCHO</t>
  </si>
  <si>
    <t>E.S I-1 HUAYLAS</t>
  </si>
  <si>
    <t>VILLA CORAZON DE JESUS</t>
  </si>
  <si>
    <t>P.S JACAPAMPA</t>
  </si>
  <si>
    <t>CHONTACA</t>
  </si>
  <si>
    <t>SIMPAPATA</t>
  </si>
  <si>
    <t>PUESTO DE SALUD VICHON</t>
  </si>
  <si>
    <t>POSTA FAP MANUEL POLO JIMENEZ</t>
  </si>
  <si>
    <t>ACOCRO</t>
  </si>
  <si>
    <t>PUESTO DE SALUD CARDAL</t>
  </si>
  <si>
    <t>CENTRO DE SALUD MILITAR FUERTE ARICA</t>
  </si>
  <si>
    <t>POSTA MEDICA COTAHUASI</t>
  </si>
  <si>
    <t>LA ESTANCIA</t>
  </si>
  <si>
    <t>PUESTO DE SALUD PARAISO ALTO</t>
  </si>
  <si>
    <t>PUESTO DE SALUD "SEÑOR DE LOS MILAGROS"</t>
  </si>
  <si>
    <t>Puesto de Salud Establecimiento Penal Bagua Grande</t>
  </si>
  <si>
    <t>CENTRO DE SALUD LLAMELLIN</t>
  </si>
  <si>
    <t>POSTA DE SALUD SAN JOSE</t>
  </si>
  <si>
    <t>PUCHACA</t>
  </si>
  <si>
    <t>SANTA VICTORIA</t>
  </si>
  <si>
    <t>SANIDAD CMONT</t>
  </si>
  <si>
    <t>PUERTO LUZ</t>
  </si>
  <si>
    <t>TINTAY</t>
  </si>
  <si>
    <t>ENFERMERÍA DEL CUARTEL TARATA</t>
  </si>
  <si>
    <t>P.S. I-1 PUERTO PORVENIR</t>
  </si>
  <si>
    <t>CENTRO DE SALUD MENTAL COMUNITARIO "NUEVO HORIZONTE"</t>
  </si>
  <si>
    <t>P.S. I-1 PUERTO VICTORIA</t>
  </si>
  <si>
    <t>COLCCA YANATILE</t>
  </si>
  <si>
    <t>SAN JOSE DE MIRAFLORES</t>
  </si>
  <si>
    <t>CHUPACA</t>
  </si>
  <si>
    <t>PUESTO DE SALUD POMACANCHA</t>
  </si>
  <si>
    <t>CENTRO DE SALUD MENTAL COMUNITARIO CARDOZO</t>
  </si>
  <si>
    <t>CHOQUIZONGUILLO</t>
  </si>
  <si>
    <t>ANDAYMARCA</t>
  </si>
  <si>
    <t>OMAYA</t>
  </si>
  <si>
    <t>PUESTO DE SALUD PATACANCHA</t>
  </si>
  <si>
    <t>ZORRITOS</t>
  </si>
  <si>
    <t>GRAU</t>
  </si>
  <si>
    <t>SISOL SALUD JUAN PABLO II</t>
  </si>
  <si>
    <t>VILLA SANTA ROSA</t>
  </si>
  <si>
    <t>CENTRO DE SALUD MENTAL COMUNITARIO DAVID TEJADA DE RIVERO</t>
  </si>
  <si>
    <t>P.S EL PUERTO</t>
  </si>
  <si>
    <t>PACHAMARCA</t>
  </si>
  <si>
    <t>VIRGEN DEL PILAR DE NARANJAL</t>
  </si>
  <si>
    <t>CENTRO MATERNO INFANTIL LOS SUREÑOS</t>
  </si>
  <si>
    <t>LOMA SAAVEDRA</t>
  </si>
  <si>
    <t>TOLDOPAMPA</t>
  </si>
  <si>
    <t>CUTIVIRENI</t>
  </si>
  <si>
    <t>SANYACANCHA</t>
  </si>
  <si>
    <t>TACSANA</t>
  </si>
  <si>
    <t>CAPIRUSHARI</t>
  </si>
  <si>
    <t>CENTRO DE SALUD CHAVIN</t>
  </si>
  <si>
    <t>HUANASPAMPA</t>
  </si>
  <si>
    <t>CENTRO DE SALUD MENTAL COMUNITARIO  MONSEÑOR JOSE RAMON GURRUCHAGA</t>
  </si>
  <si>
    <t>PUERTO SAN FRANCISCO</t>
  </si>
  <si>
    <t>PUESTO DE SALUD SANTA ROSA DE MALLMA</t>
  </si>
  <si>
    <t>MANACAMIRI</t>
  </si>
  <si>
    <t>TACSHA CURARAY</t>
  </si>
  <si>
    <t>CENTRO DE SALUD TAMBORAPA PUEBLO</t>
  </si>
  <si>
    <t>PUESTO DE SALUD YANACANCHA GRANDE</t>
  </si>
  <si>
    <t>ALTO TAMBILLO</t>
  </si>
  <si>
    <t>SECCLLA</t>
  </si>
  <si>
    <t>CENTRO DE SALUD MENTAL COMUNITARIO UNIVERSITARIO SAN MARCOS</t>
  </si>
  <si>
    <t>MOLINOPAMPA</t>
  </si>
  <si>
    <t>POLICLINICO NAVAL DE ANCON</t>
  </si>
  <si>
    <t>MANANTAY</t>
  </si>
  <si>
    <t>MUNICIPALIDAD PROVINCIAL DE CAJAMARCA</t>
  </si>
  <si>
    <t>BLAS</t>
  </si>
  <si>
    <t>CENTRO MATERNO INFANTIL SANTA LUZMILA II</t>
  </si>
  <si>
    <t>MILUCHACA</t>
  </si>
  <si>
    <t>PUESTO DE SALUD PAMPA GRANDE</t>
  </si>
  <si>
    <t>MUYUPAY</t>
  </si>
  <si>
    <t>PUESTO DE SALUD CLAS VILLA LIBERTAD</t>
  </si>
  <si>
    <t>CARAMPA</t>
  </si>
  <si>
    <t>PUERTO AMISTAD</t>
  </si>
  <si>
    <t>EL SAUCE-LAS LOMAS</t>
  </si>
  <si>
    <t>LA MOLINA</t>
  </si>
  <si>
    <t>PATAHUASI</t>
  </si>
  <si>
    <t>ALTO UTCUBAMBA</t>
  </si>
  <si>
    <t>SUSANGATE</t>
  </si>
  <si>
    <t>PUESTO DE SALUD CHOGO</t>
  </si>
  <si>
    <t>CULPON</t>
  </si>
  <si>
    <t>AYNACA</t>
  </si>
  <si>
    <t>POSTA DE SALUD  PAIJAN</t>
  </si>
  <si>
    <t>CCONCHACCOTA</t>
  </si>
  <si>
    <t>POLICLINICO JAUJA</t>
  </si>
  <si>
    <t>SHIPATA</t>
  </si>
  <si>
    <t>TARAY</t>
  </si>
  <si>
    <t>SAN PEDRO DE MANATI</t>
  </si>
  <si>
    <t>P.S SAN LORENZO</t>
  </si>
  <si>
    <t>PIHUAS</t>
  </si>
  <si>
    <t>NUEVA HUANCABAMBA</t>
  </si>
  <si>
    <t>PAMPA DE VILLACURI</t>
  </si>
  <si>
    <t>CESAR LOPEZ SILVA</t>
  </si>
  <si>
    <t>SANIDAD DE LA BASE NAVAL DE IQUITOS</t>
  </si>
  <si>
    <t>HUINGUILLO</t>
  </si>
  <si>
    <t>CERRO EL AGUSTINO</t>
  </si>
  <si>
    <t>UNIDAD EJECUTORA 020:SANIDAD DE LA PNP</t>
  </si>
  <si>
    <t>LANCA</t>
  </si>
  <si>
    <t>CHAUPECRUZ</t>
  </si>
  <si>
    <t>CAPILLA PAMPA</t>
  </si>
  <si>
    <t>SHAHUAYA</t>
  </si>
  <si>
    <t>CALPAMAYO</t>
  </si>
  <si>
    <t>CHINCHINVARA</t>
  </si>
  <si>
    <t>PUESTO DE SALUD PUTACA</t>
  </si>
  <si>
    <t>PILLPINTO</t>
  </si>
  <si>
    <t>DANIEL ALCIDES CARRION</t>
  </si>
  <si>
    <t>CLAS PEDRO CANEVARO GARAY DE CHANCAYLLO</t>
  </si>
  <si>
    <t>SAN JOSE KM.34</t>
  </si>
  <si>
    <t>RANCAS</t>
  </si>
  <si>
    <t>QUILAHUANI</t>
  </si>
  <si>
    <t>CURIBAYA</t>
  </si>
  <si>
    <t>MALA</t>
  </si>
  <si>
    <t>CARABAMBA</t>
  </si>
  <si>
    <t>SANTA ROSA DEL TINGO</t>
  </si>
  <si>
    <t>TOSTEN</t>
  </si>
  <si>
    <t>SANTIAGO DE TUNA</t>
  </si>
  <si>
    <t>TAMBOGAN</t>
  </si>
  <si>
    <t>PUESTO DE SALUD SAN PEDRO DE COPA</t>
  </si>
  <si>
    <t>QUILLILLIC</t>
  </si>
  <si>
    <t>CHANCAMAYO</t>
  </si>
  <si>
    <t>SAN CARLOS ALTO ENE</t>
  </si>
  <si>
    <t>PUESTO DE SALUD PAMPAP</t>
  </si>
  <si>
    <t>YANEC</t>
  </si>
  <si>
    <t>SANTA ROSA BAJO</t>
  </si>
  <si>
    <t>CHANCHAJALLA</t>
  </si>
  <si>
    <t>WAWICO</t>
  </si>
  <si>
    <t>LAGO INAMBARILLO</t>
  </si>
  <si>
    <t>POSTA MEDICA DE HUAYTARA</t>
  </si>
  <si>
    <t>VALLECITO</t>
  </si>
  <si>
    <t>MOTIL</t>
  </si>
  <si>
    <t>UPAHUACHO</t>
  </si>
  <si>
    <t>CRUZ PATA (LAMBRAMA)</t>
  </si>
  <si>
    <t>VILCARO</t>
  </si>
  <si>
    <t>P.S HUALCAS</t>
  </si>
  <si>
    <t>JOSE ABELARDO QUINONES</t>
  </si>
  <si>
    <t>POLICLINICO BELLAVISTA</t>
  </si>
  <si>
    <t>JOSE ANTONIO ENCINAS</t>
  </si>
  <si>
    <t>TICANI CARIQUITA</t>
  </si>
  <si>
    <t>SANTA TERESA DE QUEROMARCA</t>
  </si>
  <si>
    <t>MESONES MURO</t>
  </si>
  <si>
    <t>CUMBICO</t>
  </si>
  <si>
    <t>LETICIA</t>
  </si>
  <si>
    <t>SAN AUGUSTIN</t>
  </si>
  <si>
    <t>CENTRO DE ATENCION PRIMARIA I ANTABAMBA</t>
  </si>
  <si>
    <t>LA CABAÑA</t>
  </si>
  <si>
    <t>PUESTO DE SALUD SAN FRANCISCO DE LA CRUZ</t>
  </si>
  <si>
    <t>PATACHANA</t>
  </si>
  <si>
    <t>HUINCHOS</t>
  </si>
  <si>
    <t>POSTA MEDICA CONSTRUCCION CIVIL</t>
  </si>
  <si>
    <t>SAN PEDRO DE CUMBAZA</t>
  </si>
  <si>
    <t>MAPALCA</t>
  </si>
  <si>
    <t>MISHQUIYACU</t>
  </si>
  <si>
    <t>MOCABAMBA</t>
  </si>
  <si>
    <t>CHACHAS</t>
  </si>
  <si>
    <t>SANTA BARBARA DE CARHUACAYAN</t>
  </si>
  <si>
    <t>YURAJHUANCA</t>
  </si>
  <si>
    <t>POLICLINICO FIORI</t>
  </si>
  <si>
    <t>MATIHUACA</t>
  </si>
  <si>
    <t>DIAMANTE AZUL</t>
  </si>
  <si>
    <t>WICHANZAO</t>
  </si>
  <si>
    <t>SANTA TERESA DE SHINUYA</t>
  </si>
  <si>
    <t>POLICLÍNICO DE COMPLEJIDAD CRECIENTE "LAS AMÉRICAS"</t>
  </si>
  <si>
    <t>MOCUPE NUEVO</t>
  </si>
  <si>
    <t>COPARA</t>
  </si>
  <si>
    <t>EL TENDAL</t>
  </si>
  <si>
    <t>PUESTO DE SALUD HUAMARIN</t>
  </si>
  <si>
    <t>LECHE</t>
  </si>
  <si>
    <t>SAN FRANCISCO DE YARINACOCHA</t>
  </si>
  <si>
    <t>CENTRO MEDICO HUARI</t>
  </si>
  <si>
    <t>CENTRO MATERNO INFANTIL JOSE GALVEZ</t>
  </si>
  <si>
    <t>SILLEROPATA ALTO</t>
  </si>
  <si>
    <t>C.S.M.I. CHICAMA</t>
  </si>
  <si>
    <t>PANINTZA</t>
  </si>
  <si>
    <t>PUESTO SALUD I-1 SANTA ROSA CHIA TIPISHCA</t>
  </si>
  <si>
    <t>E.P. TRUJILLO - VARONES ORN INPE</t>
  </si>
  <si>
    <t>CENTRO DE SALUD MENTAL COMUNITARIO VILLA DEL NORTE</t>
  </si>
  <si>
    <t>PUESTO DE SALUD SHECTA</t>
  </si>
  <si>
    <t>PLAZAPAMPA</t>
  </si>
  <si>
    <t>OCHAME</t>
  </si>
  <si>
    <t>CUYO</t>
  </si>
  <si>
    <t>LEONES DEL MISTI</t>
  </si>
  <si>
    <t>LACSANGA</t>
  </si>
  <si>
    <t>E.P. LAMPA</t>
  </si>
  <si>
    <t>SAN JOSE DE LA ALIANZA</t>
  </si>
  <si>
    <t>POSTA MEDICA LAMAS - ESSALUD</t>
  </si>
  <si>
    <t>JUAN PARRA DEL RIEGO</t>
  </si>
  <si>
    <t>SAN JOSE DE CAYASH</t>
  </si>
  <si>
    <t>ASTOBAMBA HUARAUTAMBO</t>
  </si>
  <si>
    <t>RANCHO PUCACHUPA</t>
  </si>
  <si>
    <t>PAMPA CANGALLO</t>
  </si>
  <si>
    <t>CHALACO</t>
  </si>
  <si>
    <t>JILILI</t>
  </si>
  <si>
    <t>PUCAURQUILLO</t>
  </si>
  <si>
    <t>TACABAMBA</t>
  </si>
  <si>
    <t>CENTRO DE SALUD AMARILIS</t>
  </si>
  <si>
    <t>28 DE AGOSTO</t>
  </si>
  <si>
    <t>HUACHIRIKI</t>
  </si>
  <si>
    <t>APAYCANCHILLA</t>
  </si>
  <si>
    <t>VIQUES</t>
  </si>
  <si>
    <t>CASA BLANQUEADA</t>
  </si>
  <si>
    <t>PUESTO DE SALUD SALAMANCA</t>
  </si>
  <si>
    <t>CENTRO DE SALUD ALCA</t>
  </si>
  <si>
    <t>PASAC</t>
  </si>
  <si>
    <t>TALHUIS</t>
  </si>
  <si>
    <t>VILLA JARDÍN CUCUYA</t>
  </si>
  <si>
    <t>JAYANCA</t>
  </si>
  <si>
    <t>ROCCHAC</t>
  </si>
  <si>
    <t>PATAY</t>
  </si>
  <si>
    <t>CENTRO DE SALUD YANAQUIHUA</t>
  </si>
  <si>
    <t>APAYCANCHA</t>
  </si>
  <si>
    <t>ZONA PATRIA</t>
  </si>
  <si>
    <t>SAN FRANCISCO DE ASIS DE PUCARA</t>
  </si>
  <si>
    <t>CAHUA</t>
  </si>
  <si>
    <t>PUEBLO NUEVO DE YAMON</t>
  </si>
  <si>
    <t>PILANCONES</t>
  </si>
  <si>
    <t>HUITOCOCHA</t>
  </si>
  <si>
    <t>BALCONCITO</t>
  </si>
  <si>
    <t>SAN BERNARDINO</t>
  </si>
  <si>
    <t>CANDARAVE</t>
  </si>
  <si>
    <t>LA LIBERTAD BAJO MAYO</t>
  </si>
  <si>
    <t>CANCHAPUNCO</t>
  </si>
  <si>
    <t>PUESTO DE SALUD UPIS PAISAJISTA</t>
  </si>
  <si>
    <t>PUESTO DE SALUD YANACOSHCA</t>
  </si>
  <si>
    <t>PUESTO DE SALUD SHILLA</t>
  </si>
  <si>
    <t>CENTRO DE EMERGENCIAS SAN PEDRO DE LOS CHORRILLOS</t>
  </si>
  <si>
    <t>CUYO GRANDE</t>
  </si>
  <si>
    <t>HUMAY</t>
  </si>
  <si>
    <t>P.S. I-1 LAGO NARANJAL</t>
  </si>
  <si>
    <t>NUEVA ESPERANZA DEL YAVARI</t>
  </si>
  <si>
    <t>ALISOPAMPA</t>
  </si>
  <si>
    <t>GOYLLARISQUIZGA</t>
  </si>
  <si>
    <t>CALQUIS</t>
  </si>
  <si>
    <t>CENTRO DE SALUD COCACHACRA</t>
  </si>
  <si>
    <t>E.S.  CARRASQUILLO</t>
  </si>
  <si>
    <t>CENTRO DE SALUD CON INTERNAMIENTO CASA GRANDE</t>
  </si>
  <si>
    <t>ALMIRANTE GRAU BOMBONAJILLO</t>
  </si>
  <si>
    <t>ESMERALDA</t>
  </si>
  <si>
    <t>CHAULISMA</t>
  </si>
  <si>
    <t>VILLA VICTORIA PORVENIR</t>
  </si>
  <si>
    <t>PUESTO DE SALUD DE CASACANCHA</t>
  </si>
  <si>
    <t>PUESTO DE SALUD HUARPA</t>
  </si>
  <si>
    <t>SAN JUAN RIO SORITOR</t>
  </si>
  <si>
    <t>NUEVO CONTROL</t>
  </si>
  <si>
    <t>ALTO SAN MARTIN</t>
  </si>
  <si>
    <t>POTRACANCHA</t>
  </si>
  <si>
    <t>TRES UNIDOS</t>
  </si>
  <si>
    <t>CENTRO DE SALUD SAN SEBASTIAN</t>
  </si>
  <si>
    <t>PUESTO DE SALUD MIGUEL GRAU  MODULO A</t>
  </si>
  <si>
    <t>NUEVO CELENDIN</t>
  </si>
  <si>
    <t>PUESTO DE SALUD TAZO GRANDE</t>
  </si>
  <si>
    <t>POSTA MEDICA OLMOS</t>
  </si>
  <si>
    <t>YUMBATOS</t>
  </si>
  <si>
    <t>TAMBO VIEJO</t>
  </si>
  <si>
    <t>WARIWAYIN</t>
  </si>
  <si>
    <t>SANTA ROSILLO CHIPURANA</t>
  </si>
  <si>
    <t>SITAJARA</t>
  </si>
  <si>
    <t>VILLA FLORES DE RAJIN</t>
  </si>
  <si>
    <t>PUESTO DE SALUD UMBE</t>
  </si>
  <si>
    <t>E.S.  TACALA</t>
  </si>
  <si>
    <t>CENTRO DE SALUD PARIACOTO</t>
  </si>
  <si>
    <t>PUESTO DE SALUD LAMPANIN</t>
  </si>
  <si>
    <t>PUESTO DE SALUD CHINCHOBAMBA</t>
  </si>
  <si>
    <t>KEPASHIATO</t>
  </si>
  <si>
    <t>ARCAYPATA</t>
  </si>
  <si>
    <t>MIARIA</t>
  </si>
  <si>
    <t>LA MERCED DE JARRIA</t>
  </si>
  <si>
    <t>PUESTO DE SALUD SALAPAMPA</t>
  </si>
  <si>
    <t>SINGA</t>
  </si>
  <si>
    <t>PUESTO DE SALUD OLLEROS</t>
  </si>
  <si>
    <t>PUESTO DE SALUD MASHUAN</t>
  </si>
  <si>
    <t>CENTRO DE SALUD AIJA</t>
  </si>
  <si>
    <t>LONGOTEA</t>
  </si>
  <si>
    <t>CENTRO DE SALUD MILITAR VIRGEN DE FÁTIMA DE LA 9ª BRIGADA BLINDADA</t>
  </si>
  <si>
    <t>CENTRO DE ATENCION PRIMARIA-CAP III SAN ISIDRO-ESSALUD</t>
  </si>
  <si>
    <t>PUESTO DE SALUD PUMPA</t>
  </si>
  <si>
    <t>MOCAN</t>
  </si>
  <si>
    <t>PUESTO DE SALUD HUMANHUAUCO</t>
  </si>
  <si>
    <t>PUESTO DE SALUD CANIS</t>
  </si>
  <si>
    <t>PUESTO DE SALUD PACLLON</t>
  </si>
  <si>
    <t>PUESTO DE SALUD LLOCLLA</t>
  </si>
  <si>
    <t>PUESTO DE SALUD SAN JOSE DE ILLAURO</t>
  </si>
  <si>
    <t>JOSE BOTERIN</t>
  </si>
  <si>
    <t>FITZCARRALD</t>
  </si>
  <si>
    <t>P.S RIO VIEJO</t>
  </si>
  <si>
    <t>CARAMARCA</t>
  </si>
  <si>
    <t>MIGUEL IGLESIAS</t>
  </si>
  <si>
    <t>ALFAMAYO</t>
  </si>
  <si>
    <t>UCHUCUAYO</t>
  </si>
  <si>
    <t>PUESTO DE SALUD LOS CHIMUS</t>
  </si>
  <si>
    <t>P.S NVO. TALLAN</t>
  </si>
  <si>
    <t>E.S.  SAN SEBASTIAN</t>
  </si>
  <si>
    <t>PUESTO DE SALUD VISCAS</t>
  </si>
  <si>
    <t>PUESTO DE SALUD SAN JUAN DE RONTOY</t>
  </si>
  <si>
    <t>E.S.  MALA VIDA</t>
  </si>
  <si>
    <t>CENTRO DE SALUD MENTAL COMUNITARIO SEMBRANDO ESPERANZA DE HUAMACHUCO</t>
  </si>
  <si>
    <t>MARCAPATA</t>
  </si>
  <si>
    <t>PUESTO DE SALUD LA MORADA</t>
  </si>
  <si>
    <t>SANTIAGO DE QUIRAHUARA</t>
  </si>
  <si>
    <t>PELAPATA</t>
  </si>
  <si>
    <t>NUEVO NEVATI</t>
  </si>
  <si>
    <t>CHANCAHUASI</t>
  </si>
  <si>
    <t>EL CARDON</t>
  </si>
  <si>
    <t>SANTA CLARA DE TULPO</t>
  </si>
  <si>
    <t>POSTA MÉDICA DE SANTA CRUZ</t>
  </si>
  <si>
    <t>TUNEL CONCHANO</t>
  </si>
  <si>
    <t>LA ISLA SAN LORENZO</t>
  </si>
  <si>
    <t>CHAVIN DE PARIARCA</t>
  </si>
  <si>
    <t>HUALLMISH</t>
  </si>
  <si>
    <t>LA CASCARILLA</t>
  </si>
  <si>
    <t>CALIPUY</t>
  </si>
  <si>
    <t>CENTRO COMPARACHIMAS</t>
  </si>
  <si>
    <t>AYARANGA</t>
  </si>
  <si>
    <t>ENFERMERIA DE LA ESCUELA TECNICA DEL EJERCITO</t>
  </si>
  <si>
    <t>TINGO CHICO</t>
  </si>
  <si>
    <t>HUANABAL</t>
  </si>
  <si>
    <t>CENTRO DE SALUD HUANCABAMBA</t>
  </si>
  <si>
    <t>LA MERCED DE NESHUYA</t>
  </si>
  <si>
    <t>CASTILLAPATA</t>
  </si>
  <si>
    <t>SEMPAYA</t>
  </si>
  <si>
    <t>BOLOGNESI</t>
  </si>
  <si>
    <t>SAN JUAN DE PAMPAS</t>
  </si>
  <si>
    <t>CENTRO DE SALUD "JUAN VALER SANDOVAL"</t>
  </si>
  <si>
    <t>PUESTO DE SALUD ESTABLECIMIENTO PENAL CHACHAPOYAS</t>
  </si>
  <si>
    <t>CENTRO DE SALUD TIABAYA</t>
  </si>
  <si>
    <t>ENFERMERIA DEL CUARTEL TARAPACA TACNA</t>
  </si>
  <si>
    <t>CLAS UNION ZAPOTILLO</t>
  </si>
  <si>
    <t>CESARA</t>
  </si>
  <si>
    <t>ZEPITA</t>
  </si>
  <si>
    <t>FLORIDA</t>
  </si>
  <si>
    <t>MONTE ALEGRE-NESHUYA</t>
  </si>
  <si>
    <t>ARBOLSOL</t>
  </si>
  <si>
    <t>SELVA DE ORO</t>
  </si>
  <si>
    <t>CENTRO DE SALUD SAN JUAN DE MIRAFLORES</t>
  </si>
  <si>
    <t>CHINCHE TINGO</t>
  </si>
  <si>
    <t>IÑAPARI</t>
  </si>
  <si>
    <t>CLÍNICA NAVAL DE IQUITOS</t>
  </si>
  <si>
    <t>HUAMANIA</t>
  </si>
  <si>
    <t>PIAS</t>
  </si>
  <si>
    <t>ARMA PATACANCHA</t>
  </si>
  <si>
    <t>TIAPARO</t>
  </si>
  <si>
    <t>LOS BANCES</t>
  </si>
  <si>
    <t>IMPITATO CASCADA</t>
  </si>
  <si>
    <t>BALTA</t>
  </si>
  <si>
    <t>PUESTO DE SALUD VILLA MARIA</t>
  </si>
  <si>
    <t>EL PIÑAL</t>
  </si>
  <si>
    <t>PACCHAC</t>
  </si>
  <si>
    <t>AYRIHUANCA</t>
  </si>
  <si>
    <t>OSAIGUE</t>
  </si>
  <si>
    <t>PUESTO DE SALUD CESAR VALLEJO</t>
  </si>
  <si>
    <t>CONSULTORIOS MÉDICOS MUNICIPALES MONSEÑOR LUIS VALLEJOS SANTONI</t>
  </si>
  <si>
    <t>E.S.  TULUCE</t>
  </si>
  <si>
    <t>AGUANO MUYUNA</t>
  </si>
  <si>
    <t>LLACHON</t>
  </si>
  <si>
    <t>ESTABLECIMIENTO DE SALUD SONDORILLO</t>
  </si>
  <si>
    <t>POGOG</t>
  </si>
  <si>
    <t>IHUARI</t>
  </si>
  <si>
    <t>HUERTA MARGARET</t>
  </si>
  <si>
    <t>MOLLOCCO</t>
  </si>
  <si>
    <t>CENTRO DE ATENCION PRIMARIA I CHUQUIBAMBILLA</t>
  </si>
  <si>
    <t>OTEC</t>
  </si>
  <si>
    <t>MASAJCANCHA</t>
  </si>
  <si>
    <t>LLUHUANA</t>
  </si>
  <si>
    <t>BELEN CHAPI</t>
  </si>
  <si>
    <t>ESTABLECIMIENTO DE SALUD LA MATANZA.</t>
  </si>
  <si>
    <t>TOMAQUE</t>
  </si>
  <si>
    <t>PUESTO DE SALUD CHURCA</t>
  </si>
  <si>
    <t>MOLINO KAPIA</t>
  </si>
  <si>
    <t>EL TABLON</t>
  </si>
  <si>
    <t>HUACHINGA</t>
  </si>
  <si>
    <t>TABACAL CHONTALI</t>
  </si>
  <si>
    <t>NUEVO CHAO</t>
  </si>
  <si>
    <t>EL SALVADOR</t>
  </si>
  <si>
    <t>SANTO DOMINGO DE MASHANGAY</t>
  </si>
  <si>
    <t>CENTRO TUNDUZA</t>
  </si>
  <si>
    <t>SANIDAD AEREA</t>
  </si>
  <si>
    <t>P.S SANTA TERESA</t>
  </si>
  <si>
    <t>FRATERNIDAD</t>
  </si>
  <si>
    <t>POSTA MEDICA HUANCABAMBA</t>
  </si>
  <si>
    <t>CAMATA</t>
  </si>
  <si>
    <t>CENTRO DE SALUD LAURA CALLER</t>
  </si>
  <si>
    <t>P. S. ANGAMOS</t>
  </si>
  <si>
    <t>PASHKUS</t>
  </si>
  <si>
    <t>HORACIO CEVALLOS</t>
  </si>
  <si>
    <t>CCANO</t>
  </si>
  <si>
    <t>EL PINDO</t>
  </si>
  <si>
    <t>SISOL SALUD VILLA MARÍA DEL TRIUNFO</t>
  </si>
  <si>
    <t>SAN JUAN BOSCO</t>
  </si>
  <si>
    <t>CANDUNGOS</t>
  </si>
  <si>
    <t>PUESTO DE SALUD ATAQUERO</t>
  </si>
  <si>
    <t>Establecimiento de asistencia post penitenciaria y ejecución de penas limitativas de derecho Callao</t>
  </si>
  <si>
    <t>VICTORIA</t>
  </si>
  <si>
    <t>YUNCACHAQUICOCHA</t>
  </si>
  <si>
    <t>ALTO YUTUPIS</t>
  </si>
  <si>
    <t>PICHONES BAJO</t>
  </si>
  <si>
    <t>PUESTO DE SALUD TANTAMACO</t>
  </si>
  <si>
    <t>P.S. SANTA ROSA DE PACHACÚTEC</t>
  </si>
  <si>
    <t>RUMOCOCHA</t>
  </si>
  <si>
    <t>CENTRO DE ATENCION PRIMARIA II PUQUIO</t>
  </si>
  <si>
    <t>DESAGUADERO</t>
  </si>
  <si>
    <t>LA MARGARITA</t>
  </si>
  <si>
    <t>SAN ANTONIO - RIO ITAYA</t>
  </si>
  <si>
    <t>SERVICO DE SALUD DEL ESTABLECIMIENTO PENITENCIARIO ANCON II</t>
  </si>
  <si>
    <t>PUESTO DE SALUD CHAPACOCO</t>
  </si>
  <si>
    <t>CHIJNAYA</t>
  </si>
  <si>
    <t>BAJO COLLANA</t>
  </si>
  <si>
    <t>EL ÑURO</t>
  </si>
  <si>
    <t>ESCALLANI</t>
  </si>
  <si>
    <t>CHILAHUITO</t>
  </si>
  <si>
    <t>TOTORANI</t>
  </si>
  <si>
    <t>SONCONCHE</t>
  </si>
  <si>
    <t>CHICHILLAPI</t>
  </si>
  <si>
    <t>CENTRO DE SALUD I-3 BRETAÑA</t>
  </si>
  <si>
    <t>JUNCAL</t>
  </si>
  <si>
    <t>OLLACHEA</t>
  </si>
  <si>
    <t>LA AGUADA</t>
  </si>
  <si>
    <t>POSTA MEDICA NEGRITOS</t>
  </si>
  <si>
    <t>SUCASCO</t>
  </si>
  <si>
    <t>CAYARANI</t>
  </si>
  <si>
    <t>LAGUNILLAS</t>
  </si>
  <si>
    <t>ACCOCUNCA</t>
  </si>
  <si>
    <t>QUEJON MOCCO</t>
  </si>
  <si>
    <t>POSTA MEDICA DE ACOBAMBA</t>
  </si>
  <si>
    <t>QUISAPATA</t>
  </si>
  <si>
    <t>HUAYAO</t>
  </si>
  <si>
    <t>LLAUTA</t>
  </si>
  <si>
    <t>NEGRO MAYO</t>
  </si>
  <si>
    <t>HUACHAC</t>
  </si>
  <si>
    <t>POLICLINICO PNP MOYOBAMBA</t>
  </si>
  <si>
    <t>TUCO</t>
  </si>
  <si>
    <t>SALES GRANDE</t>
  </si>
  <si>
    <t>QUERCO</t>
  </si>
  <si>
    <t>PIMENTEL</t>
  </si>
  <si>
    <t>CHUCO</t>
  </si>
  <si>
    <t>POMATAMBO</t>
  </si>
  <si>
    <t>OSCOROQUE</t>
  </si>
  <si>
    <t>SARHUA</t>
  </si>
  <si>
    <t>LARIMAYO</t>
  </si>
  <si>
    <t>CP4</t>
  </si>
  <si>
    <t>POLICLINICO POLICIAL  "SANTA ROSA" CUSCO</t>
  </si>
  <si>
    <t>SAN PEDRO DE LARCAY</t>
  </si>
  <si>
    <t>PUNTO CUATRO</t>
  </si>
  <si>
    <t>HEROES DEL CENEPA</t>
  </si>
  <si>
    <t>JANCOS</t>
  </si>
  <si>
    <t>CHAMCAS</t>
  </si>
  <si>
    <t>PUCULLOCCOCHA</t>
  </si>
  <si>
    <t>PAYLLIHUA</t>
  </si>
  <si>
    <t>TRES FRONTERAS</t>
  </si>
  <si>
    <t>YANACA</t>
  </si>
  <si>
    <t>UCHUHUMA</t>
  </si>
  <si>
    <t>VILLA AMERICA</t>
  </si>
  <si>
    <t>LA GRAMA</t>
  </si>
  <si>
    <t>CAPASO</t>
  </si>
  <si>
    <t>POSTA DE SALUD SALAVERRY</t>
  </si>
  <si>
    <t>ISLA</t>
  </si>
  <si>
    <t>POSTA DE SALUD SAN PEDRO DE LLOC</t>
  </si>
  <si>
    <t>SACO</t>
  </si>
  <si>
    <t>CAP III CASTILLA</t>
  </si>
  <si>
    <t>CHAVIÑA</t>
  </si>
  <si>
    <t>CENTRO DE SALUD MENTAL COMUNITARIO 12 DE NOVIEMBRE</t>
  </si>
  <si>
    <t>PUESTO DE  SALUD SAN MARCOS</t>
  </si>
  <si>
    <t>CHARAMURAY</t>
  </si>
  <si>
    <t>BACAS</t>
  </si>
  <si>
    <t>EL ESLABON</t>
  </si>
  <si>
    <t>CRUZ PATA (PALPACACHI)</t>
  </si>
  <si>
    <t>ANDABAMBA</t>
  </si>
  <si>
    <t>DEPARTAMENTO DE SANIDAD  ALA AÉREA N°2</t>
  </si>
  <si>
    <t>SANTA ADRIANA</t>
  </si>
  <si>
    <t>CUSHIC</t>
  </si>
  <si>
    <t>CENTRO MEDICO CHOTA</t>
  </si>
  <si>
    <t>TOTORILLAS</t>
  </si>
  <si>
    <t>CENTRO DE SALUD MENTAL COMUNITARIO OMATE</t>
  </si>
  <si>
    <t>AREA DE SALUD DEL EP RIO NEGRO</t>
  </si>
  <si>
    <t>NUEVA YARINA</t>
  </si>
  <si>
    <t>PARI</t>
  </si>
  <si>
    <t>HUASMIN</t>
  </si>
  <si>
    <t>QUINCE MIL</t>
  </si>
  <si>
    <t>POSTA MEDICA DE POZUZO</t>
  </si>
  <si>
    <t>CHUYMAY</t>
  </si>
  <si>
    <t>RONDOCAN</t>
  </si>
  <si>
    <t>TZEKUNZA</t>
  </si>
  <si>
    <t>POSTA MEDICA DE PUERTO BERMUDEZ</t>
  </si>
  <si>
    <t>CCAPACMARCA</t>
  </si>
  <si>
    <t>SACUS</t>
  </si>
  <si>
    <t>BARBASCO</t>
  </si>
  <si>
    <t>PALCO LA CAPILLA</t>
  </si>
  <si>
    <t>PUESTO DE SALUD I-1 CHARASMANA</t>
  </si>
  <si>
    <t>CCARHUACC LICAPA</t>
  </si>
  <si>
    <t>PIMPINCOS</t>
  </si>
  <si>
    <t>PUESTO DE SALUD I-1 PUERTO ENRIQUE</t>
  </si>
  <si>
    <t>CUÑANQUE</t>
  </si>
  <si>
    <t>P.S. I-2 PROGRESO DE SANTA CRUZ</t>
  </si>
  <si>
    <t>MUNICIPAL CUSCO</t>
  </si>
  <si>
    <t>SALABAMBA</t>
  </si>
  <si>
    <t>NUEVO CHOTA</t>
  </si>
  <si>
    <t>CAMELIN</t>
  </si>
  <si>
    <t>CHISQUILLA</t>
  </si>
  <si>
    <t>YAULICACHI</t>
  </si>
  <si>
    <t>ORCCOMA</t>
  </si>
  <si>
    <t>SAN JUAN DE OCCOPAMPA</t>
  </si>
  <si>
    <t>E.S.  CIENEGUILLO SUR</t>
  </si>
  <si>
    <t>CHILASQUE</t>
  </si>
  <si>
    <t>TUNANCANCHA</t>
  </si>
  <si>
    <t>P.S.  LAGUNAS DE SAN PABLO</t>
  </si>
  <si>
    <t>CARAÑAYACU</t>
  </si>
  <si>
    <t>E.S. POCLUS</t>
  </si>
  <si>
    <t>CENTRO DE SALUD RIO SANTA</t>
  </si>
  <si>
    <t>NUEVO CHACHAPOYAS</t>
  </si>
  <si>
    <t>CACHIACCO</t>
  </si>
  <si>
    <t>CAP I SAN ANTONIO DEL ESTRECHO</t>
  </si>
  <si>
    <t>MAZUKO</t>
  </si>
  <si>
    <t>ACOSVINCHOS</t>
  </si>
  <si>
    <t>PUESTO DE SALUD QUISHUAR</t>
  </si>
  <si>
    <t>PUNKUPATA</t>
  </si>
  <si>
    <t>SANTA URSULA</t>
  </si>
  <si>
    <t>enfermeria cuartel de tingo</t>
  </si>
  <si>
    <t>SIMARIVA</t>
  </si>
  <si>
    <t>PUESTO DE SALUD PICAPIEDRA</t>
  </si>
  <si>
    <t>PUESTO DE SALUD UCO</t>
  </si>
  <si>
    <t>POSTA DE SALUD QUIRUVILCA</t>
  </si>
  <si>
    <t>CENTRO DE SALUD CRUZ DE MOTUPE</t>
  </si>
  <si>
    <t>EL TOLDO</t>
  </si>
  <si>
    <t>REMOLINOS</t>
  </si>
  <si>
    <t>ESTABLECIMIENTO PENITENCIARIO CUSCO VARONES</t>
  </si>
  <si>
    <t>POSTA MEDICA ESSALUD CONTUMAZA</t>
  </si>
  <si>
    <t>SALAMANCA</t>
  </si>
  <si>
    <t>POSTA MEDICA  CORIRE</t>
  </si>
  <si>
    <t>COYA</t>
  </si>
  <si>
    <t>TUCSIPAMPA</t>
  </si>
  <si>
    <t>PUESTO DE SALUD HUACHHUA</t>
  </si>
  <si>
    <t>C.S. I-4 LAGUNAS</t>
  </si>
  <si>
    <t>TINGO PALCA</t>
  </si>
  <si>
    <t>CARATA</t>
  </si>
  <si>
    <t>CHAVINI</t>
  </si>
  <si>
    <t>P.S. I -1 NUEVA UNION DE LAGUNAS</t>
  </si>
  <si>
    <t>PROFAM</t>
  </si>
  <si>
    <t>PUESTO DE SALUD LARI</t>
  </si>
  <si>
    <t>PUNTA MORENO</t>
  </si>
  <si>
    <t>AYAVI</t>
  </si>
  <si>
    <t>CENTRO DE SALUD MENTAL COMUNITARIO COCACHACRA</t>
  </si>
  <si>
    <t>LLILLINTA</t>
  </si>
  <si>
    <t>UCHCUS - INCAÑAN</t>
  </si>
  <si>
    <t>ENFERMERIA RCB N°123 CHALLAPALCA</t>
  </si>
  <si>
    <t>VILLA PROGRESO DE EDEN</t>
  </si>
  <si>
    <t>POSTA MEDICA LLATA</t>
  </si>
  <si>
    <t>P.S EL TULMAN</t>
  </si>
  <si>
    <t>KAGKAS</t>
  </si>
  <si>
    <t>PUESTO DE SALUD ICHUPAMPA</t>
  </si>
  <si>
    <t>E.S.  SAN LORENZO</t>
  </si>
  <si>
    <t>GARBANZAL</t>
  </si>
  <si>
    <t>BOLIVAR DEL MAQUIA</t>
  </si>
  <si>
    <t>P.S RINCONADA LLICUAR</t>
  </si>
  <si>
    <t>1° DE MAYO- SECTOR 10 EL MILAGRO</t>
  </si>
  <si>
    <t>HUARAPATAY</t>
  </si>
  <si>
    <t>P.S. I-1 BUENA VISTA DEL NAPO</t>
  </si>
  <si>
    <t>PUESTO DE SALID URASQUI</t>
  </si>
  <si>
    <t>HUANTASHIRI</t>
  </si>
  <si>
    <t>HUAMBOCANCHA BAJA</t>
  </si>
  <si>
    <t>CHACOYA</t>
  </si>
  <si>
    <t>PUESTO DE SALUD CARPAPATA</t>
  </si>
  <si>
    <t>PUERTO SAN ANTONIO</t>
  </si>
  <si>
    <t>LAS CIDRAS</t>
  </si>
  <si>
    <t>CATILLUC</t>
  </si>
  <si>
    <t>UTAO</t>
  </si>
  <si>
    <t>MAMABAMBA</t>
  </si>
  <si>
    <t>SANTA CLARA DE CAMSE</t>
  </si>
  <si>
    <t>PUESTO DE SALUD CRISNEJAS</t>
  </si>
  <si>
    <t>PUESTO DE SALUD MERIBA</t>
  </si>
  <si>
    <t>PUESTO DE SALUD PISO</t>
  </si>
  <si>
    <t>ENFERMERÍA BATALLÓN DE INFANTERÍA SELVA N° 85 - AMPAMA</t>
  </si>
  <si>
    <t>INGUER</t>
  </si>
  <si>
    <t>PUESTO DE SALUD I-1 LAGO SAN MARCOS</t>
  </si>
  <si>
    <t>SAN JOSE DE LIRIO</t>
  </si>
  <si>
    <t>CONGAS ANTACUCHO</t>
  </si>
  <si>
    <t>PISCOBAMBA</t>
  </si>
  <si>
    <t>CAPACHICA</t>
  </si>
  <si>
    <t>PAY PAY</t>
  </si>
  <si>
    <t>MULLACONTIHUECO</t>
  </si>
  <si>
    <t>LAHUAYTAMBO</t>
  </si>
  <si>
    <t>COROBAMBA</t>
  </si>
  <si>
    <t>PUESTO DE SALUD MARTHA MILAGROS BAJA</t>
  </si>
  <si>
    <t>CENTRO  MEDICO CONCEPCIÓN</t>
  </si>
  <si>
    <t>C.S MATAPALO</t>
  </si>
  <si>
    <t>HEROINAS TOLEDO</t>
  </si>
  <si>
    <t>CHOQUESANI</t>
  </si>
  <si>
    <t>HAUSWALD</t>
  </si>
  <si>
    <t>EL MIRADOR (CHOTA)</t>
  </si>
  <si>
    <t>LA ENSENADA</t>
  </si>
  <si>
    <t>CHUPACC</t>
  </si>
  <si>
    <t>PUENTE DURAND</t>
  </si>
  <si>
    <t>NUEVO MILENIO</t>
  </si>
  <si>
    <t>CENTRO DE SALUD CAJA ESPIRITU</t>
  </si>
  <si>
    <t>PUESTO DE SALUD DE PUNTA HERMOSA</t>
  </si>
  <si>
    <t>P.S. I-1 LAGO SANANGO</t>
  </si>
  <si>
    <t>CARHUAPAMPA</t>
  </si>
  <si>
    <t>RATCAY</t>
  </si>
  <si>
    <t>CHAMBIRA</t>
  </si>
  <si>
    <t>CENTRO DE SALUD MATARANI</t>
  </si>
  <si>
    <t>KIUÑALLA</t>
  </si>
  <si>
    <t>RACRAYTINGO</t>
  </si>
  <si>
    <t>MILPUC</t>
  </si>
  <si>
    <t>NUEVA ALIANZA</t>
  </si>
  <si>
    <t>MIRAVALLES</t>
  </si>
  <si>
    <t>SAN FRANCISCO DE PEVAS</t>
  </si>
  <si>
    <t>CENTRO DE SALUD MILITAR DEL CUARTEL GENERAL DEL EJERCITO-SAN BORJA</t>
  </si>
  <si>
    <t>CHALLAPUJO SUYO</t>
  </si>
  <si>
    <t>PIYAY</t>
  </si>
  <si>
    <t>PUESTO DE SALUD VILLA LIMATAMBO</t>
  </si>
  <si>
    <t>CAJA DE AGUA</t>
  </si>
  <si>
    <t>OSNO</t>
  </si>
  <si>
    <t>HUAMAN URCO</t>
  </si>
  <si>
    <t>PLAYA CALIENTE</t>
  </si>
  <si>
    <t>LLANO GRANDE</t>
  </si>
  <si>
    <t>PUERTO BAGAZAN</t>
  </si>
  <si>
    <t>CAP I SAN CLEMENTE</t>
  </si>
  <si>
    <t>MAZIN</t>
  </si>
  <si>
    <t>ZAPATA</t>
  </si>
  <si>
    <t>SHELBY</t>
  </si>
  <si>
    <t>PUESTO DE SALUD LA CENTRAL</t>
  </si>
  <si>
    <t>P.S. I-1 BELLAVISTA DE JEBEROS</t>
  </si>
  <si>
    <t>LINGAN PATA</t>
  </si>
  <si>
    <t>CELCHO CUZCO</t>
  </si>
  <si>
    <t>EL ARENAL DE CUTERVO</t>
  </si>
  <si>
    <t>PALLCCA</t>
  </si>
  <si>
    <t>PURURCO</t>
  </si>
  <si>
    <t>CENTRO DE SALUD CHIVAY</t>
  </si>
  <si>
    <t>RINCONADA MIRAFLORES</t>
  </si>
  <si>
    <t>LAS PAUCAS</t>
  </si>
  <si>
    <t>PUESTO DE SALUD PIRPO</t>
  </si>
  <si>
    <t>PUESTO DE SALUD CHUCOS</t>
  </si>
  <si>
    <t>puesto de salud LOS ALAMOS</t>
  </si>
  <si>
    <t>COLPATUAPAMPA</t>
  </si>
  <si>
    <t>MEDIO MUNDO</t>
  </si>
  <si>
    <t>BERNALES</t>
  </si>
  <si>
    <t>CAÑAFISTO</t>
  </si>
  <si>
    <t>TUNI GRANDE</t>
  </si>
  <si>
    <t>PREVENTORIO ONCOLOGICO DE VISTA ALEGRE</t>
  </si>
  <si>
    <t>SAASA</t>
  </si>
  <si>
    <t>PUESTO DE SALUD QUILCA</t>
  </si>
  <si>
    <t>CENTRO DE SALUD VILLA SAN LUIS</t>
  </si>
  <si>
    <t>POLICLINICO PUENTE PIEDRA</t>
  </si>
  <si>
    <t>MANANTIAL DE VIDA DE QUECHUALOMA</t>
  </si>
  <si>
    <t>TORRES CAUSANA</t>
  </si>
  <si>
    <t>NASCA</t>
  </si>
  <si>
    <t>COMUCHE</t>
  </si>
  <si>
    <t>CARAYBAMBA</t>
  </si>
  <si>
    <t>MACHUNGO</t>
  </si>
  <si>
    <t>IZCAHUACA</t>
  </si>
  <si>
    <t>SAN BLAS</t>
  </si>
  <si>
    <t>MORON</t>
  </si>
  <si>
    <t>PUESTO DE SALUD LLANQUISH</t>
  </si>
  <si>
    <t>HUAYQUIPA</t>
  </si>
  <si>
    <t>CENTRO DE SALUD PRIMAVERA</t>
  </si>
  <si>
    <t>CENTRO POBLADO MENOR LA FLORIDA</t>
  </si>
  <si>
    <t>SERVICIO DE SANIDA-COLEGIO MILITAR LEONCIO PRADO</t>
  </si>
  <si>
    <t>CASTROVIRREYNA</t>
  </si>
  <si>
    <t>PUESTO DE SALUD HUANJA</t>
  </si>
  <si>
    <t>ENFERMERIA DEL CUARTEL GREGORIO ALBARRACIN TACNA</t>
  </si>
  <si>
    <t>KARCATERA</t>
  </si>
  <si>
    <t>TARUGA</t>
  </si>
  <si>
    <t>PUESTO DE SALUD HUACCHIS</t>
  </si>
  <si>
    <t>SAN JOSE DE CURIS</t>
  </si>
  <si>
    <t>POSTA MEDICA CAMPO VERDE</t>
  </si>
  <si>
    <t>PUESTO DE SALUD LLACLLA</t>
  </si>
  <si>
    <t>SUNAMPE</t>
  </si>
  <si>
    <t>ROCCO</t>
  </si>
  <si>
    <t>NUEVO ORIENTE DE LA CAPILLA</t>
  </si>
  <si>
    <t>CUYAGHUAYIN</t>
  </si>
  <si>
    <t>HUASIMAL DE LA SOLANA</t>
  </si>
  <si>
    <t>MICHINA</t>
  </si>
  <si>
    <t>CHISCCAHUAYLLA</t>
  </si>
  <si>
    <t>SANTA CECILIA</t>
  </si>
  <si>
    <t>SAN JUAN DE UNICAN</t>
  </si>
  <si>
    <t>CENTRO MEDICO ESSALUD CELENDIN</t>
  </si>
  <si>
    <t>HUANCAMACHAY</t>
  </si>
  <si>
    <t>SAN LUIS YAICO</t>
  </si>
  <si>
    <t>MACUACO</t>
  </si>
  <si>
    <t>CHIHUILLO ALTO SAN ANTONIO</t>
  </si>
  <si>
    <t>P.S. I-1 AA.HH. 30 DE AGOSTO KM. 17</t>
  </si>
  <si>
    <t>ESTABLECIMIENTO PENITENCIARIO DE ICA</t>
  </si>
  <si>
    <t>CENTRO DE SALUD  OTUZCO</t>
  </si>
  <si>
    <t>CHIPOCAYO</t>
  </si>
  <si>
    <t>SUCCHACENTRO</t>
  </si>
  <si>
    <t>HUAYRE</t>
  </si>
  <si>
    <t>TAPICARA</t>
  </si>
  <si>
    <t>CENTRO MÉDICO MUNICIPAL DE LUYANDO</t>
  </si>
  <si>
    <t>ANCHUCAYA</t>
  </si>
  <si>
    <t>SHALACANCHA</t>
  </si>
  <si>
    <t>SAN JUAN DE TANTARANCHE</t>
  </si>
  <si>
    <t>PUESTO DE SALUD TAURIA</t>
  </si>
  <si>
    <t>UÑAS</t>
  </si>
  <si>
    <t>TIAMBRA</t>
  </si>
  <si>
    <t>SAN JOSE DE APATA</t>
  </si>
  <si>
    <t>LUIS ALBERTO BAZAGOITIA CARDENAS</t>
  </si>
  <si>
    <t>P.S MONTE REDONDO</t>
  </si>
  <si>
    <t>PUESTO DE SALUD CIUDAD MUNICIPAL</t>
  </si>
  <si>
    <t>CENTRO DE SALUD LAS ESMERALDAS</t>
  </si>
  <si>
    <t>QUIO</t>
  </si>
  <si>
    <t>MONTANGO</t>
  </si>
  <si>
    <t>CENTRO DE SALUD PUCCHUN</t>
  </si>
  <si>
    <t>PAUCARCOLLA</t>
  </si>
  <si>
    <t>MONSEFU</t>
  </si>
  <si>
    <t>PUESTO DE SALUD I-1 HUAÑUNA</t>
  </si>
  <si>
    <t>YAUYUCAN</t>
  </si>
  <si>
    <t>MAGDALENA DE CAO</t>
  </si>
  <si>
    <t>MARISCAL CACERES.</t>
  </si>
  <si>
    <t>NUEVO LORETO</t>
  </si>
  <si>
    <t>CENTRO DE SALUD MATERNO INFANTIL-CATACAOS</t>
  </si>
  <si>
    <t>CONCHACHIRI</t>
  </si>
  <si>
    <t>SUDADERO</t>
  </si>
  <si>
    <t>VIRGEN DEL CARMEN - LA ERA</t>
  </si>
  <si>
    <t>YAURICAN</t>
  </si>
  <si>
    <t>CENTRO DE SALUD ALICIA LASTRES DE LA TORRE</t>
  </si>
  <si>
    <t>SANTA ROSA DE ALTO YANAJANCA</t>
  </si>
  <si>
    <t>CHURUZAPA</t>
  </si>
  <si>
    <t>CORDILLERA ANDINA</t>
  </si>
  <si>
    <t>SAN PEDRO DE HUAYHUANTE</t>
  </si>
  <si>
    <t>PUERTO SIRA</t>
  </si>
  <si>
    <t>IMPERIO DE CACHIYACU</t>
  </si>
  <si>
    <t>SISOL JOSE CARLOS MARIATEGUI</t>
  </si>
  <si>
    <t>BAJO NARANJILLO</t>
  </si>
  <si>
    <t>TINGO DE SAPOSOA</t>
  </si>
  <si>
    <t>LIBANO</t>
  </si>
  <si>
    <t>NUEVO BAMBAMARCA</t>
  </si>
  <si>
    <t>BELLA</t>
  </si>
  <si>
    <t>PERUATE</t>
  </si>
  <si>
    <t>RIO AZUL</t>
  </si>
  <si>
    <t>HUACAMOCHAL</t>
  </si>
  <si>
    <t>PUESTO DE SALUD RACRACHACA</t>
  </si>
  <si>
    <t>P.S MONTEGRANDE</t>
  </si>
  <si>
    <t>E.S. CRISTO NOS VALGA</t>
  </si>
  <si>
    <t>PUESTO DE SALUD COCHAPETI</t>
  </si>
  <si>
    <t>PUESTO DE SALUD CONGAS</t>
  </si>
  <si>
    <t>P.S TUNAS</t>
  </si>
  <si>
    <t>MACHUPICCHU</t>
  </si>
  <si>
    <t>PUESTO DE SALUD MUSGA</t>
  </si>
  <si>
    <t>CHAGUAL</t>
  </si>
  <si>
    <t>PUESTO DE SALUD SECCHA</t>
  </si>
  <si>
    <t>PUESTO DE SALUD SANTA ROSA DE PAQUIRCA</t>
  </si>
  <si>
    <t>CHINGANILLA</t>
  </si>
  <si>
    <t>CENTRO DE SALUD ACOPAMPA</t>
  </si>
  <si>
    <t>E.S I-1  CHUSIS</t>
  </si>
  <si>
    <t>CHOCOFAN</t>
  </si>
  <si>
    <t>CENTRO DE SALUD CHIQUIAN</t>
  </si>
  <si>
    <t>PUESTO DE SALUD HUALALAY</t>
  </si>
  <si>
    <t>SAN ANDRES DE TUPICOCHA</t>
  </si>
  <si>
    <t>CHICHINA</t>
  </si>
  <si>
    <t>CURGOS-WALTER JUNIOR VELARDE ARTEAGA</t>
  </si>
  <si>
    <t>TUNGASUCA</t>
  </si>
  <si>
    <t>URCOS</t>
  </si>
  <si>
    <t>PARURO</t>
  </si>
  <si>
    <t>TIRACANCHA</t>
  </si>
  <si>
    <t>CASCANGA</t>
  </si>
  <si>
    <t>PUESTO DE SALUD SAN JUAN DE NUPE</t>
  </si>
  <si>
    <t>HUARACO</t>
  </si>
  <si>
    <t>VILLA DEL MAR</t>
  </si>
  <si>
    <t>MACUYA</t>
  </si>
  <si>
    <t>PUMAHUASI</t>
  </si>
  <si>
    <t>Puesto de Salud Pago Carabaya</t>
  </si>
  <si>
    <t>SANTA ROSA DE PATOPAMPA</t>
  </si>
  <si>
    <t>TOTORA JATUNPAMPA</t>
  </si>
  <si>
    <t>PUESTO DE SALUD AGUA BLANCA</t>
  </si>
  <si>
    <t>PUESTO DE SALUD FLOR DE CANTU</t>
  </si>
  <si>
    <t>SAN FRANCISCO DE CAHUAPANAS</t>
  </si>
  <si>
    <t>SAN JUAN DE CHORILLOS</t>
  </si>
  <si>
    <t>UBIRIKI</t>
  </si>
  <si>
    <t>SAN ISIDRO DE HUIRPACANCHA</t>
  </si>
  <si>
    <t>ELIO JACOBO CAFFO</t>
  </si>
  <si>
    <t>CENTRO DE SALUD CIUDAD CONSTITUCIÓN</t>
  </si>
  <si>
    <t>CENTRO YARINA</t>
  </si>
  <si>
    <t>establecimiento de salud penitenciario de cochamarca</t>
  </si>
  <si>
    <t>STA. ROSA DE YANAYACU</t>
  </si>
  <si>
    <t>LANTURACHI</t>
  </si>
  <si>
    <t>OSOMAYO</t>
  </si>
  <si>
    <t>COCANI</t>
  </si>
  <si>
    <t>RINCONADA LAJEÑA</t>
  </si>
  <si>
    <t>POLICLINICO METROPOLITANO HUANCAYO</t>
  </si>
  <si>
    <t>SONENE</t>
  </si>
  <si>
    <t>LOS MEDANOS</t>
  </si>
  <si>
    <t>GUARAGUAOS</t>
  </si>
  <si>
    <t>UNION SHIMASHIRO</t>
  </si>
  <si>
    <t>PENACHI</t>
  </si>
  <si>
    <t>SANTA CRUZ DE BUENA VISTA</t>
  </si>
  <si>
    <t>LA ISLILLA</t>
  </si>
  <si>
    <t>POMACHACA</t>
  </si>
  <si>
    <t>CUSIPAMPA</t>
  </si>
  <si>
    <t>BATALLÓN DE SELVA "CORONEL PORTILLO  " N° 29- CURARAY</t>
  </si>
  <si>
    <t>SAN ANTONIO DE CUMBAZA</t>
  </si>
  <si>
    <t>HUACULLANI</t>
  </si>
  <si>
    <t>HOSPITAL I SAMUEL PASTOR DE CAMANA ESSALUD</t>
  </si>
  <si>
    <t>SANTA ANA DE PACOYAN</t>
  </si>
  <si>
    <t>DUNIA GRANDE</t>
  </si>
  <si>
    <t>QUIPARACRA</t>
  </si>
  <si>
    <t>CHEQUEN</t>
  </si>
  <si>
    <t>HUALANGO</t>
  </si>
  <si>
    <t>MUNGURRAL</t>
  </si>
  <si>
    <t>HUADUILLO</t>
  </si>
  <si>
    <t>PUESTO DE SALUD HUANCHAY HZ</t>
  </si>
  <si>
    <t>P.S. GUEPPI</t>
  </si>
  <si>
    <t>PUESTO DE SALUD VIRGEN DE LOURDES</t>
  </si>
  <si>
    <t>PUESTO DE SALUD CERRITO BUENA VISTA</t>
  </si>
  <si>
    <t>CENTRO DE SALUD MARISCAL CASTILLA</t>
  </si>
  <si>
    <t>BOQUERON</t>
  </si>
  <si>
    <t>CHUNCHUQUILLO</t>
  </si>
  <si>
    <t>GOYAR PUNTA</t>
  </si>
  <si>
    <t>ENFERMERÍA MILITAR DEL BTN FFEE N°201</t>
  </si>
  <si>
    <t>SIJIAK</t>
  </si>
  <si>
    <t>C.S. I-3 SAN GABRIEL DE VARADERO</t>
  </si>
  <si>
    <t>P.S NUEVO HUALAPAMPA</t>
  </si>
  <si>
    <t>OSCCOLLOPAMPA</t>
  </si>
  <si>
    <t>LA LIMA DE HUARANGO</t>
  </si>
  <si>
    <t>ANTABAMBA</t>
  </si>
  <si>
    <t>CENTRO DE SALUD YAUTAN</t>
  </si>
  <si>
    <t>ALLCOHUILLCA</t>
  </si>
  <si>
    <t>OCCARALLA</t>
  </si>
  <si>
    <t>ÑAUPAY</t>
  </si>
  <si>
    <t>HUAROQUIN</t>
  </si>
  <si>
    <t>ACO</t>
  </si>
  <si>
    <t>PUESTO DE SALUD CANOCOTA</t>
  </si>
  <si>
    <t>E.S I-2 ROSARIOS BAJO</t>
  </si>
  <si>
    <t>POSTA MEDICA POLICIAL JAUJA</t>
  </si>
  <si>
    <t>ESTABLECIMIENTO DE SALUD MORROPON</t>
  </si>
  <si>
    <t>SANTA ROSA DE OCOPA</t>
  </si>
  <si>
    <t>PUESTO DE SALUD YACHANGUILLO</t>
  </si>
  <si>
    <t>NAUYAN RONDOS</t>
  </si>
  <si>
    <t>PUNQUIRI CHICO</t>
  </si>
  <si>
    <t>TURPO</t>
  </si>
  <si>
    <t>ESTABLECIMIENTO DE SALUD SONDOR.</t>
  </si>
  <si>
    <t>PUESTO DE SALUD TIPAN</t>
  </si>
  <si>
    <t>CALETA VIDAL</t>
  </si>
  <si>
    <t>PUESTO DE SALUD CIUDAD DE GOSEN</t>
  </si>
  <si>
    <t>CHAPIZA</t>
  </si>
  <si>
    <t>MILITAR PICHARI</t>
  </si>
  <si>
    <t>SANTA ROSA DE RAMON CASTILLA</t>
  </si>
  <si>
    <t>03 DE FEBRERO</t>
  </si>
  <si>
    <t>1RO. DE ENERO</t>
  </si>
  <si>
    <t>POLICLINICO PNP CHORRILLOS</t>
  </si>
  <si>
    <t>LAGARTO</t>
  </si>
  <si>
    <t>HUAYLLAHUECO</t>
  </si>
  <si>
    <t>CHAÑOCAHUA</t>
  </si>
  <si>
    <t>YANARICO</t>
  </si>
  <si>
    <t>LAMPAY</t>
  </si>
  <si>
    <t>RIVERA COYLATA</t>
  </si>
  <si>
    <t>GORGOR</t>
  </si>
  <si>
    <t>ALIS</t>
  </si>
  <si>
    <t>COLONIA PAMPAS</t>
  </si>
  <si>
    <t>HUARCATAN</t>
  </si>
  <si>
    <t>EL CUCHO</t>
  </si>
  <si>
    <t>YERBABUENA</t>
  </si>
  <si>
    <t>PAPAYO - ALGARROBO</t>
  </si>
  <si>
    <t>ATUNCOLLA</t>
  </si>
  <si>
    <t>PAUJIL</t>
  </si>
  <si>
    <t>CHALLHUAMAYO</t>
  </si>
  <si>
    <t>TINICACHI</t>
  </si>
  <si>
    <t>CARHUACUCHO</t>
  </si>
  <si>
    <t>SANTIAGO DE CHOCORVOS</t>
  </si>
  <si>
    <t>DANTAS</t>
  </si>
  <si>
    <t>ANGARA ALTO</t>
  </si>
  <si>
    <t>MOSOCLLACTA</t>
  </si>
  <si>
    <t>P.S. I-1 LUZ DEL ORIENTE</t>
  </si>
  <si>
    <t>PUESTO DE SALUD VISTA ALEGRE DE ANTA</t>
  </si>
  <si>
    <t>PHINAYA</t>
  </si>
  <si>
    <t>PIZARRO</t>
  </si>
  <si>
    <t>CORDOVA</t>
  </si>
  <si>
    <t>TOPARA</t>
  </si>
  <si>
    <t>PUESTO DE SALUD DEL ESTABLECIMIENTO PENITENCIARIO DE PUERTO MALDONADO</t>
  </si>
  <si>
    <t>SICUNA</t>
  </si>
  <si>
    <t>PONGOCOCHA</t>
  </si>
  <si>
    <t>CAMINACA</t>
  </si>
  <si>
    <t>CUPI</t>
  </si>
  <si>
    <t>CAJA</t>
  </si>
  <si>
    <t>VISCHONGO</t>
  </si>
  <si>
    <t>HUANCARAYLLA</t>
  </si>
  <si>
    <t>P.S. I-1 PUERTO ARTURO</t>
  </si>
  <si>
    <t>POSTA MEDICA SUNGARO</t>
  </si>
  <si>
    <t>CACHILLALLAS</t>
  </si>
  <si>
    <t>PUESTO DE SALUD LA PUNTA</t>
  </si>
  <si>
    <t>APONGO</t>
  </si>
  <si>
    <t>TAYPICHA</t>
  </si>
  <si>
    <t>PATALLACCTA</t>
  </si>
  <si>
    <t>SEÑOR DE LUREN</t>
  </si>
  <si>
    <t>QUILLINSHACUCHO</t>
  </si>
  <si>
    <t>CUYOCC</t>
  </si>
  <si>
    <t>SINCHIMACHE</t>
  </si>
  <si>
    <t>ENFERMERÍA FUERTE CHAMOCHUMBI</t>
  </si>
  <si>
    <t>CHUPA</t>
  </si>
  <si>
    <t>CAMPO FLORIDO</t>
  </si>
  <si>
    <t>AMOTAPE</t>
  </si>
  <si>
    <t>CENTRO DE ATENCION PRIMARIA II SAN JACINTO</t>
  </si>
  <si>
    <t>ACCASO</t>
  </si>
  <si>
    <t>QUEÑUANI</t>
  </si>
  <si>
    <t>CALLAPAYOCC</t>
  </si>
  <si>
    <t>BOCA CHEMBO</t>
  </si>
  <si>
    <t>MOYACCASA</t>
  </si>
  <si>
    <t>P.S. ESTABLECIMIENTO PENITENCIARIO MOQUEGUA</t>
  </si>
  <si>
    <t>SAN LUIS BAJO - GRANDE</t>
  </si>
  <si>
    <t>HUAYRAPATA</t>
  </si>
  <si>
    <t>DEAN VALDIVIA</t>
  </si>
  <si>
    <t>VILUTA</t>
  </si>
  <si>
    <t>CUTURAPI</t>
  </si>
  <si>
    <t>YAPUTIRA</t>
  </si>
  <si>
    <t>SANTA ANA TARUCANI</t>
  </si>
  <si>
    <t>SAN JUAN QUISHUARANI</t>
  </si>
  <si>
    <t>ASACCASI</t>
  </si>
  <si>
    <t>HUMAHUIRE</t>
  </si>
  <si>
    <t>PROGRESO LARATA</t>
  </si>
  <si>
    <t>ATALLA</t>
  </si>
  <si>
    <t>CHURUCANCHA</t>
  </si>
  <si>
    <t>CAROCURAHUAYTE</t>
  </si>
  <si>
    <t>QUILCATE ALTO</t>
  </si>
  <si>
    <t>LLALLAHUA</t>
  </si>
  <si>
    <t>LICLICONGA</t>
  </si>
  <si>
    <t>CUYO CUYO</t>
  </si>
  <si>
    <t>HUAÑIPO</t>
  </si>
  <si>
    <t>HUAÑIMBA</t>
  </si>
  <si>
    <t>ÑAUPALLACCTA</t>
  </si>
  <si>
    <t xml:space="preserve">P.S. I-1 BETHEL </t>
  </si>
  <si>
    <t>CHUMBICATE</t>
  </si>
  <si>
    <t>INTUTO</t>
  </si>
  <si>
    <t>LUNCHICATE</t>
  </si>
  <si>
    <t>CALIFORNIA</t>
  </si>
  <si>
    <t>P.S. I-1 ACHUAL LIMON</t>
  </si>
  <si>
    <t>CAUDAY</t>
  </si>
  <si>
    <t>SHINGUITO</t>
  </si>
  <si>
    <t>JORGE CHAVEZ DE MIGUEL IGLESIAS</t>
  </si>
  <si>
    <t>CHICHIR</t>
  </si>
  <si>
    <t>POLICLINICO POLICIAL BAGUA GRANDE</t>
  </si>
  <si>
    <t>CCUMANI HUANCASAYANI</t>
  </si>
  <si>
    <t>CENTRO DE SALUD MENTAL COMUNITARIO PICHANAKI</t>
  </si>
  <si>
    <t>SONAY</t>
  </si>
  <si>
    <t>NUEVO ANDOAS</t>
  </si>
  <si>
    <t>POSTA MEDICA DE CHICRIN</t>
  </si>
  <si>
    <t>CENTRO MEDICO DE YANAHUANCA</t>
  </si>
  <si>
    <t>SAYLLA</t>
  </si>
  <si>
    <t>TOTOS</t>
  </si>
  <si>
    <t>SALVACION</t>
  </si>
  <si>
    <t>SAN JUAN DE CHADIN</t>
  </si>
  <si>
    <t>PUESTO DE SALUD HUANCHUY</t>
  </si>
  <si>
    <t>MENTAL COMUNITARIO VIRGEN ASUNTA DE CALCA</t>
  </si>
  <si>
    <t>SANGANA</t>
  </si>
  <si>
    <t>LLANTUYHUANCA</t>
  </si>
  <si>
    <t>JAVRULOT</t>
  </si>
  <si>
    <t>CCARHUACCPAMPA</t>
  </si>
  <si>
    <t>CHADIN</t>
  </si>
  <si>
    <t>LANCHECONGA</t>
  </si>
  <si>
    <t>RAYME</t>
  </si>
  <si>
    <t>POSTA MÉDICA AUCAYACU</t>
  </si>
  <si>
    <t>PUESTO DE SALUD I-1 ALFONSO UGARTE</t>
  </si>
  <si>
    <t>LA PUCARA</t>
  </si>
  <si>
    <t>FERNANDO LORES</t>
  </si>
  <si>
    <t>PARAGUAY</t>
  </si>
  <si>
    <t>TOMAYKICHUA</t>
  </si>
  <si>
    <t>P.S. I-1 NUEVA VIDA</t>
  </si>
  <si>
    <t>PIRCAPAMPA</t>
  </si>
  <si>
    <t>TAYAL</t>
  </si>
  <si>
    <t>P.S.  I- 2   VILLA DEL PARANAPURA DE YURIMAGUAS</t>
  </si>
  <si>
    <t>PUESTO DE SALUD I-1 BOLIVAR DE SARAYACU</t>
  </si>
  <si>
    <t>SAN ISIDRO DE QUIUCMAL</t>
  </si>
  <si>
    <t>POSTA MEDICA TOCACHE</t>
  </si>
  <si>
    <t>MUYURINA</t>
  </si>
  <si>
    <t>PICHUTA</t>
  </si>
  <si>
    <t>POSTA DE SALUD COLQUI</t>
  </si>
  <si>
    <t>NUEVO TOCACHE</t>
  </si>
  <si>
    <t>POSTA MÉDICA CONSTRUCCIÓN CIVIL</t>
  </si>
  <si>
    <t>PUESTO DE SALUD CHACPAR</t>
  </si>
  <si>
    <t>LLAMAHUILLCA</t>
  </si>
  <si>
    <t>JOSE CARLOS MARIATEGUI V ETAPA</t>
  </si>
  <si>
    <t>SAN JERONIMO DE ULLAGACHI</t>
  </si>
  <si>
    <t>BELEN DE ANTA</t>
  </si>
  <si>
    <t>JICAMARCA</t>
  </si>
  <si>
    <t>PAYAC</t>
  </si>
  <si>
    <t>CHACARILLA DE OTERO</t>
  </si>
  <si>
    <t>PUYHUALLA</t>
  </si>
  <si>
    <t>SUSO</t>
  </si>
  <si>
    <t>Centro de Salud Mental Comunitario VITALIZA</t>
  </si>
  <si>
    <t>CORAZONPATA</t>
  </si>
  <si>
    <t>PUESTO DE SALUD VISTA ALEGRE DE VILLA</t>
  </si>
  <si>
    <t>CENTRO DE SALUD MENTAL COMUNITARIO "UYARINA WASI"</t>
  </si>
  <si>
    <t>CENTRO DE SALUD HEROES DEL CENEPA</t>
  </si>
  <si>
    <t>LLIQUE</t>
  </si>
  <si>
    <t>PUESTO DE SALUD POLOBAYA</t>
  </si>
  <si>
    <t>CENTRO DE SALUD MENTAL COMUNITARIO JOSEPH GERARD RUYS</t>
  </si>
  <si>
    <t>QUEBRADA NUEVA</t>
  </si>
  <si>
    <t>ULIACHIN</t>
  </si>
  <si>
    <t>HUAYLLACOCHA</t>
  </si>
  <si>
    <t>CACHULLA BAJA</t>
  </si>
  <si>
    <t>SANTA CRUZ DE CHUCA</t>
  </si>
  <si>
    <t>CENTRO DE SALUD MENTAL COMUNITARIO PIURA</t>
  </si>
  <si>
    <t>ARAGOSTAY</t>
  </si>
  <si>
    <t>P.S.  LAYNAS</t>
  </si>
  <si>
    <t>PUESTO DE SALUD QOYAMA</t>
  </si>
  <si>
    <t>JESUS OROPEZA CHONTA</t>
  </si>
  <si>
    <t>LA NOVIA</t>
  </si>
  <si>
    <t>SISTEMA METROPOLITANO DE LA SOLIDARIDAD / SISOL SALUD SAN RAMON</t>
  </si>
  <si>
    <t>JANJAILLO</t>
  </si>
  <si>
    <t>PUEBLO LIBRE DE PAURIALI</t>
  </si>
  <si>
    <t>PUESTO DE SALUD SALAVERRY</t>
  </si>
  <si>
    <t>CENTRO DE SALUD MENTAL COMUNITARIO SANTA ANITA</t>
  </si>
  <si>
    <t>SANTA ROSITA</t>
  </si>
  <si>
    <t>PUESTO DE SALUD I-1 MARSELLA</t>
  </si>
  <si>
    <t>TAPO</t>
  </si>
  <si>
    <t>P.S. I-1 SAN RAFAEL</t>
  </si>
  <si>
    <t>SANTA ROSA ALTO KIATARI</t>
  </si>
  <si>
    <t>PUESTO DE SALUD COPORAQUE</t>
  </si>
  <si>
    <t>AREQUIPA -  EP CAMANA - INPE</t>
  </si>
  <si>
    <t>CENTRO DE SALUD RAHUAPAMPA</t>
  </si>
  <si>
    <t>MARIPOSA</t>
  </si>
  <si>
    <t>LIRIO</t>
  </si>
  <si>
    <t>SAPUC</t>
  </si>
  <si>
    <t>MONTEHUASI</t>
  </si>
  <si>
    <t>CENTRO DE SALUD SAN JUAN DE AMANCAES</t>
  </si>
  <si>
    <t>P.S CHARAPE</t>
  </si>
  <si>
    <t>LUCMACUCHO</t>
  </si>
  <si>
    <t>SEXI</t>
  </si>
  <si>
    <t>CUSHIVIANI</t>
  </si>
  <si>
    <t>CARCOSI</t>
  </si>
  <si>
    <t>MOLLEPAMPA</t>
  </si>
  <si>
    <t>CENTRO DE SALUD MENTAL COMUNITARIO CATACAOS</t>
  </si>
  <si>
    <t>INGENIO BAJO</t>
  </si>
  <si>
    <t>CAMAYOCC</t>
  </si>
  <si>
    <t>ENFERMERIA RCB N5</t>
  </si>
  <si>
    <t>SARITA COLONIA</t>
  </si>
  <si>
    <t>ENFERMERÍA COMPAÑÍA DESMINADO N° 116 - BAGUA GRANDE</t>
  </si>
  <si>
    <t>PREVISTO</t>
  </si>
  <si>
    <t>CONGALLA</t>
  </si>
  <si>
    <t>YATUN</t>
  </si>
  <si>
    <t>080914</t>
  </si>
  <si>
    <t>030611</t>
  </si>
  <si>
    <t>050511</t>
  </si>
  <si>
    <t>090723</t>
  </si>
  <si>
    <t>Categoría del ES</t>
  </si>
  <si>
    <t>Población Total Asignada al ES</t>
  </si>
  <si>
    <t>7.1   Datos Generales del establecimiento de salud objeto del proyecto de inversión (cuando exista)</t>
  </si>
  <si>
    <t>7.2   Ubicación Geográfica del Proyecto de Inversión</t>
  </si>
  <si>
    <t>ES Destino de la Referencia</t>
  </si>
  <si>
    <t>ES Origen de la Referencia</t>
  </si>
  <si>
    <t>7.6      Oferta Sin Proyecto</t>
  </si>
  <si>
    <t>Indicador</t>
  </si>
  <si>
    <t>Denominación</t>
  </si>
  <si>
    <t>Pacientes</t>
  </si>
  <si>
    <t>Urgencias de Prioridad IV Atendidas</t>
  </si>
  <si>
    <t>Urgencias de Prioridad III Atendidas</t>
  </si>
  <si>
    <t>8 años</t>
  </si>
  <si>
    <t>12.  ANÁLISIS DE LA DEMANDA</t>
  </si>
  <si>
    <t>12.1  POBLACIÓN DEMANDANTE</t>
  </si>
  <si>
    <t>12.2   PROYECCIÓN DE LA DEMANDA EFECTIVA</t>
  </si>
  <si>
    <t>11.  HORIZONTE DE EVALUACIÓN</t>
  </si>
  <si>
    <t xml:space="preserve">13.    BRECHA DE SERVICIOS </t>
  </si>
  <si>
    <t>14.    ANÁLISIS TÉCNICO</t>
  </si>
  <si>
    <t>14.1  PROGRAMA MÉDICO FUNCIONAL</t>
  </si>
  <si>
    <t>14.2    REQUERIMIENTOS INSTITUCIONALES Y/O NORMATIVOS</t>
  </si>
  <si>
    <t>La UF manifiesta que el proyecto cumple con los criterios de localización establecidos en la NTS N° 113</t>
  </si>
  <si>
    <t>15.          COSTOS DEL PROYECTO A PRECIOS DE MERCADO</t>
  </si>
  <si>
    <t xml:space="preserve">15.1        Estimación de los Costos de Inversión  </t>
  </si>
  <si>
    <t xml:space="preserve">A. Metas Físicas, Costo de Inversión y Plazos </t>
  </si>
  <si>
    <t>B. Cronograma de Ejecución Física</t>
  </si>
  <si>
    <t xml:space="preserve">C.  Cronograma de Ejecución Financiera: </t>
  </si>
  <si>
    <t xml:space="preserve">15.2        Estimación de los Costos de inversión en la fase de Funcionamiento  </t>
  </si>
  <si>
    <t>15.3  Estimación de los costos de Operación y Mantenimiento incrementales</t>
  </si>
  <si>
    <t>A.  Costo Anual de Recursos Humanos con Proyecto</t>
  </si>
  <si>
    <t>B.        Costos de operación y mantenimiento sin proyecto</t>
  </si>
  <si>
    <t>C.      Costos de operación y mantenimiento con proyecto</t>
  </si>
  <si>
    <t>D.      Costos Incrementales</t>
  </si>
  <si>
    <t>16.          CRITERIOS DE DECISIÓN DE INVERSIÓN (adjuntar hoja de cálculo respectiva)</t>
  </si>
  <si>
    <t>17.          SOSTENIBILIDAD</t>
  </si>
  <si>
    <t>17.1        Responsable de la Operación y Mantenimiento del PI:</t>
  </si>
  <si>
    <t>17.2        Documento de compromiso de sostenibilidad del PI:</t>
  </si>
  <si>
    <t>17.3        Documento de compromiso de disponibilidad de Recursos Humanos para la operación del ES:</t>
  </si>
  <si>
    <t xml:space="preserve">17.4        Índice de cobertura de los costos de operación y mantenimiento incrementales: </t>
  </si>
  <si>
    <t>18.          MODALIDAD DE EJECUCIÓN</t>
  </si>
  <si>
    <t>19.          FUENTE DE FINANCIAMIENTO</t>
  </si>
  <si>
    <t>20.          CONCLUSIONES Y RECOMENDACIONES</t>
  </si>
  <si>
    <t>21.          FECHA DE CULMINACIÓN DE LA PROPUESTA DE INVERSIÓN</t>
  </si>
  <si>
    <t>22.          FIRMAS</t>
  </si>
  <si>
    <t>GESTIÓN DEL PROYECTO</t>
  </si>
  <si>
    <t> Lista desplegable</t>
  </si>
  <si>
    <t> Fórmulas</t>
  </si>
  <si>
    <t> Datos a consignar</t>
  </si>
  <si>
    <t>LEYENDA:</t>
  </si>
  <si>
    <t> Datos a consignar / Resultados</t>
  </si>
  <si>
    <t>17.5        Mitigación de riesgos</t>
  </si>
  <si>
    <t>Impacto (bajo, medio, alto)</t>
  </si>
  <si>
    <t>Tipo de riesgo</t>
  </si>
  <si>
    <r>
      <t xml:space="preserve">FICHA TÉCNICA ESTÁNDAR PARA LA FORMULACIÓN DE PROYECTOS DE INVERSIÓN DE ESTABLECIMIENTOS DE SALUD EN ZONA RURAL V.01
</t>
    </r>
    <r>
      <rPr>
        <b/>
        <sz val="12.5"/>
        <color rgb="FFFF0000"/>
        <rFont val="Calibri"/>
        <family val="2"/>
        <scheme val="minor"/>
      </rPr>
      <t xml:space="preserve">  </t>
    </r>
    <r>
      <rPr>
        <b/>
        <sz val="12.5"/>
        <color theme="4" tint="-0.249977111117893"/>
        <rFont val="Calibri"/>
        <family val="2"/>
        <scheme val="minor"/>
      </rPr>
      <t xml:space="preserve"> (INVERSIÓN MAYOR A 750 UIT Y MENOR O IGUAL A  4500 UIT )</t>
    </r>
  </si>
  <si>
    <t>Funcional con el consultorio de medicina general</t>
  </si>
  <si>
    <t>Considerar en su diseño camas diferenciadas para pacientes que requieren aislamiento (febriles, TBC, COVID, etc.), pacientes pediatricos, varones y mujeres.</t>
  </si>
  <si>
    <t>El equipo estará ubicado en consultorio de medicina general</t>
  </si>
  <si>
    <t>Costo por beneficiario directo</t>
  </si>
  <si>
    <t>POB TOTAL POR EDADES SIMPLES, SEGÚN POB ASIGNADA AL ES Y POB REFERIDA DESDE OTROS ES</t>
  </si>
  <si>
    <t xml:space="preserve">Acondicionamiento de ambiente y equipos dentro del Tópico de Urgencia y Emergencia </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</si>
</sst>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1" formatCode="_ * #,##0_ ;_ * \-#,##0_ ;_ * &quot;-&quot;_ ;_ @_ "/>
    <numFmt numFmtId="43" formatCode="_ * #,##0.00_ ;_ * \-#,##0.00_ ;_ * &quot;-&quot;??_ ;_ @_ "/>
    <numFmt numFmtId="164" formatCode="&quot;S/.&quot;\ #,##0.00;[Red]&quot;S/.&quot;\ \-#,##0.00"/>
    <numFmt numFmtId="165" formatCode="0.0"/>
    <numFmt numFmtId="166" formatCode="_ * #,##0_ ;_ * \-#,##0_ ;_ * &quot;-&quot;??_ ;_ @_ "/>
    <numFmt numFmtId="167" formatCode="_-* #,##0.00\ _€_-;\-* #,##0.00\ _€_-;_-* &quot;-&quot;??\ _€_-;_-@_-"/>
    <numFmt numFmtId="168" formatCode="0.000"/>
    <numFmt numFmtId="169" formatCode="&quot;Alternativa&quot;\ General&quot;:&quot;"/>
    <numFmt numFmtId="170" formatCode="&quot;Producto &quot;General"/>
    <numFmt numFmtId="171" formatCode="&quot;Acción &quot;General"/>
    <numFmt numFmtId="172" formatCode="&quot;Año &quot;General"/>
    <numFmt numFmtId="173" formatCode="#,##0_ ;\-#,##0\ "/>
    <numFmt numFmtId="174" formatCode="0.000%"/>
    <numFmt numFmtId="175" formatCode="0;[Red]0"/>
  </numFmts>
  <fonts count="115">
    <font>
      <sz val="11"/>
      <color theme="1"/>
      <name val="Calibri"/>
      <family val="2"/>
      <scheme val="minor"/>
    </font>
    <font>
      <sz val="12"/>
      <color theme="1"/>
      <name val="Calibri"/>
      <family val="2"/>
      <scheme val="minor"/>
    </font>
    <font>
      <sz val="11"/>
      <color theme="1"/>
      <name val="Calibri"/>
      <family val="2"/>
      <scheme val="minor"/>
    </font>
    <font>
      <sz val="11"/>
      <color rgb="FFFF0000"/>
      <name val="Calibri"/>
      <family val="2"/>
      <scheme val="minor"/>
    </font>
    <font>
      <b/>
      <sz val="8"/>
      <name val="Arial"/>
      <family val="2"/>
    </font>
    <font>
      <sz val="8"/>
      <name val="Arial"/>
      <family val="2"/>
    </font>
    <font>
      <b/>
      <sz val="12"/>
      <name val="Arial Narrow"/>
      <family val="2"/>
    </font>
    <font>
      <sz val="12"/>
      <name val="Arial Narrow"/>
      <family val="2"/>
    </font>
    <font>
      <sz val="10"/>
      <name val="Arial"/>
      <family val="2"/>
    </font>
    <font>
      <sz val="9"/>
      <name val="Calibri"/>
      <family val="2"/>
      <scheme val="minor"/>
    </font>
    <font>
      <b/>
      <sz val="9"/>
      <name val="Calibri"/>
      <family val="2"/>
      <scheme val="minor"/>
    </font>
    <font>
      <b/>
      <sz val="12"/>
      <color theme="1"/>
      <name val="Calibri"/>
      <family val="2"/>
      <scheme val="minor"/>
    </font>
    <font>
      <sz val="9"/>
      <color theme="1"/>
      <name val="Calibri"/>
      <family val="2"/>
      <scheme val="minor"/>
    </font>
    <font>
      <sz val="8"/>
      <color theme="1"/>
      <name val="Arial"/>
      <family val="2"/>
    </font>
    <font>
      <sz val="11"/>
      <color indexed="8"/>
      <name val="Calibri"/>
      <family val="2"/>
    </font>
    <font>
      <sz val="8"/>
      <color rgb="FF000000"/>
      <name val="Arial"/>
      <family val="2"/>
    </font>
    <font>
      <b/>
      <sz val="8"/>
      <color theme="0"/>
      <name val="Arial"/>
      <family val="2"/>
    </font>
    <font>
      <sz val="8"/>
      <color theme="1"/>
      <name val="Arial Narrow"/>
      <family val="2"/>
    </font>
    <font>
      <sz val="10"/>
      <color theme="1"/>
      <name val="Calibri"/>
      <family val="2"/>
      <scheme val="minor"/>
    </font>
    <font>
      <sz val="8"/>
      <name val="Arial Narrow"/>
      <family val="2"/>
    </font>
    <font>
      <b/>
      <sz val="8"/>
      <color theme="1"/>
      <name val="Arial"/>
      <family val="2"/>
    </font>
    <font>
      <sz val="9"/>
      <color rgb="FF000000"/>
      <name val="Tahoma"/>
      <family val="2"/>
    </font>
    <font>
      <b/>
      <sz val="8"/>
      <color theme="0"/>
      <name val="Calibri"/>
      <family val="2"/>
      <scheme val="minor"/>
    </font>
    <font>
      <b/>
      <sz val="11"/>
      <color theme="0"/>
      <name val="Arial Narrow"/>
      <family val="2"/>
    </font>
    <font>
      <sz val="14"/>
      <color theme="1"/>
      <name val="Calibri"/>
      <family val="2"/>
      <scheme val="minor"/>
    </font>
    <font>
      <b/>
      <sz val="10"/>
      <name val="Calibri"/>
      <family val="2"/>
      <scheme val="minor"/>
    </font>
    <font>
      <sz val="10"/>
      <name val="Calibri"/>
      <family val="2"/>
      <scheme val="minor"/>
    </font>
    <font>
      <b/>
      <sz val="10"/>
      <color theme="0"/>
      <name val="Calibri"/>
      <family val="2"/>
      <scheme val="minor"/>
    </font>
    <font>
      <sz val="11"/>
      <name val="Arial Narrow"/>
      <family val="2"/>
    </font>
    <font>
      <b/>
      <sz val="11"/>
      <name val="Arial Narrow"/>
      <family val="2"/>
    </font>
    <font>
      <sz val="11"/>
      <color theme="1"/>
      <name val="Arial Narrow"/>
      <family val="2"/>
    </font>
    <font>
      <b/>
      <sz val="9"/>
      <color theme="1"/>
      <name val="Calibri"/>
      <family val="2"/>
      <scheme val="minor"/>
    </font>
    <font>
      <sz val="12"/>
      <color indexed="9"/>
      <name val="Arial Narrow"/>
      <family val="2"/>
    </font>
    <font>
      <sz val="11"/>
      <color indexed="8"/>
      <name val="Arial Narrow"/>
      <family val="2"/>
    </font>
    <font>
      <b/>
      <sz val="11"/>
      <color indexed="8"/>
      <name val="Arial Narrow"/>
      <family val="2"/>
    </font>
    <font>
      <sz val="10"/>
      <color theme="1"/>
      <name val="Arial Narrow"/>
      <family val="2"/>
    </font>
    <font>
      <sz val="11"/>
      <color indexed="9"/>
      <name val="Calibri"/>
      <family val="2"/>
    </font>
    <font>
      <sz val="10"/>
      <color rgb="FFFF0000"/>
      <name val="Calibri"/>
      <family val="2"/>
      <scheme val="minor"/>
    </font>
    <font>
      <b/>
      <sz val="10"/>
      <color rgb="FFFF0000"/>
      <name val="Calibri"/>
      <family val="2"/>
      <scheme val="minor"/>
    </font>
    <font>
      <sz val="12"/>
      <color theme="1"/>
      <name val="Arial Narrow"/>
      <family val="2"/>
    </font>
    <font>
      <b/>
      <sz val="12"/>
      <color indexed="8"/>
      <name val="Arial Narrow"/>
      <family val="2"/>
    </font>
    <font>
      <b/>
      <sz val="12"/>
      <color indexed="9"/>
      <name val="Arial Narrow"/>
      <family val="2"/>
    </font>
    <font>
      <sz val="12"/>
      <color indexed="8"/>
      <name val="Arial Narrow"/>
      <family val="2"/>
    </font>
    <font>
      <sz val="12"/>
      <color rgb="FFFF0000"/>
      <name val="Arial Narrow"/>
      <family val="2"/>
    </font>
    <font>
      <b/>
      <sz val="12"/>
      <color theme="1"/>
      <name val="Arial Narrow"/>
      <family val="2"/>
    </font>
    <font>
      <sz val="12"/>
      <color theme="0"/>
      <name val="Arial Narrow"/>
      <family val="2"/>
    </font>
    <font>
      <b/>
      <sz val="10"/>
      <color theme="1"/>
      <name val="Calibri"/>
      <family val="2"/>
      <scheme val="minor"/>
    </font>
    <font>
      <sz val="10"/>
      <color rgb="FF000000"/>
      <name val="Calibri"/>
      <family val="2"/>
      <scheme val="minor"/>
    </font>
    <font>
      <sz val="8"/>
      <color theme="1"/>
      <name val="Calibri"/>
      <family val="2"/>
      <scheme val="minor"/>
    </font>
    <font>
      <sz val="10"/>
      <color theme="0"/>
      <name val="Calibri"/>
      <family val="2"/>
      <scheme val="minor"/>
    </font>
    <font>
      <b/>
      <sz val="11"/>
      <color theme="0"/>
      <name val="Calibri"/>
      <family val="2"/>
      <scheme val="minor"/>
    </font>
    <font>
      <b/>
      <sz val="12.5"/>
      <color theme="4" tint="-0.249977111117893"/>
      <name val="Calibri"/>
      <family val="2"/>
      <scheme val="minor"/>
    </font>
    <font>
      <b/>
      <sz val="12.5"/>
      <color rgb="FFFF0000"/>
      <name val="Calibri"/>
      <family val="2"/>
      <scheme val="minor"/>
    </font>
    <font>
      <b/>
      <sz val="10"/>
      <color rgb="FF000000"/>
      <name val="Calibri"/>
      <family val="2"/>
      <scheme val="minor"/>
    </font>
    <font>
      <sz val="10"/>
      <color rgb="FF000000"/>
      <name val="Arial"/>
      <family val="2"/>
    </font>
    <font>
      <b/>
      <sz val="9"/>
      <color theme="0"/>
      <name val="Calibri"/>
      <family val="2"/>
      <scheme val="minor"/>
    </font>
    <font>
      <b/>
      <sz val="10"/>
      <color theme="4" tint="-0.249977111117893"/>
      <name val="Calibri"/>
      <family val="2"/>
      <scheme val="minor"/>
    </font>
    <font>
      <b/>
      <sz val="10"/>
      <color theme="0"/>
      <name val="Arial"/>
      <family val="2"/>
    </font>
    <font>
      <sz val="10"/>
      <color theme="1"/>
      <name val="Arial"/>
      <family val="2"/>
    </font>
    <font>
      <sz val="8"/>
      <name val="Calibri"/>
      <family val="2"/>
      <scheme val="minor"/>
    </font>
    <font>
      <sz val="8"/>
      <color rgb="FFFF0000"/>
      <name val="Calibri"/>
      <family val="2"/>
      <scheme val="minor"/>
    </font>
    <font>
      <sz val="8"/>
      <color indexed="8"/>
      <name val="Arial"/>
      <family val="2"/>
    </font>
    <font>
      <sz val="7"/>
      <color theme="1"/>
      <name val="Calibri"/>
      <family val="2"/>
      <scheme val="minor"/>
    </font>
    <font>
      <sz val="10"/>
      <color rgb="FF0070C0"/>
      <name val="Calibri"/>
      <family val="2"/>
      <scheme val="minor"/>
    </font>
    <font>
      <b/>
      <sz val="8"/>
      <color theme="1"/>
      <name val="Arial Narrow"/>
      <family val="2"/>
    </font>
    <font>
      <b/>
      <sz val="11"/>
      <color theme="1"/>
      <name val="Calibri"/>
      <family val="2"/>
      <scheme val="minor"/>
    </font>
    <font>
      <vertAlign val="superscript"/>
      <sz val="10"/>
      <color theme="1"/>
      <name val="Arial"/>
      <family val="2"/>
    </font>
    <font>
      <b/>
      <sz val="14"/>
      <color theme="8" tint="-0.249977111117893"/>
      <name val="Calibri"/>
      <family val="2"/>
      <scheme val="minor"/>
    </font>
    <font>
      <b/>
      <sz val="10"/>
      <color theme="1"/>
      <name val="Arial"/>
      <family val="2"/>
    </font>
    <font>
      <b/>
      <sz val="9"/>
      <color indexed="63"/>
      <name val="Arial"/>
      <family val="2"/>
    </font>
    <font>
      <sz val="9"/>
      <color indexed="18"/>
      <name val="Arial"/>
      <family val="2"/>
    </font>
    <font>
      <b/>
      <sz val="11"/>
      <color theme="1"/>
      <name val="Arial Narrow"/>
      <family val="2"/>
    </font>
    <font>
      <b/>
      <sz val="16"/>
      <color theme="1"/>
      <name val="Arial Narrow"/>
      <family val="2"/>
    </font>
    <font>
      <vertAlign val="superscript"/>
      <sz val="8"/>
      <name val="Calibri"/>
      <family val="2"/>
      <scheme val="minor"/>
    </font>
    <font>
      <sz val="8"/>
      <color theme="0"/>
      <name val="Arial"/>
      <family val="2"/>
    </font>
    <font>
      <sz val="9"/>
      <color rgb="FF7030A0"/>
      <name val="Arial"/>
      <family val="2"/>
    </font>
    <font>
      <sz val="9"/>
      <color rgb="FFFF0000"/>
      <name val="Arial"/>
      <family val="2"/>
    </font>
    <font>
      <b/>
      <sz val="11"/>
      <color theme="4" tint="-0.249977111117893"/>
      <name val="Calibri"/>
      <family val="2"/>
      <scheme val="minor"/>
    </font>
    <font>
      <sz val="11"/>
      <color theme="4" tint="-0.249977111117893"/>
      <name val="Calibri"/>
      <family val="2"/>
      <scheme val="minor"/>
    </font>
    <font>
      <b/>
      <sz val="10"/>
      <color theme="4" tint="-0.249977111117893"/>
      <name val="Calibri"/>
      <family val="2"/>
    </font>
    <font>
      <sz val="10"/>
      <color theme="4" tint="-0.249977111117893"/>
      <name val="Calibri"/>
      <family val="2"/>
      <scheme val="minor"/>
    </font>
    <font>
      <sz val="10"/>
      <color theme="4" tint="-0.249977111117893"/>
      <name val="Calibri"/>
      <family val="2"/>
    </font>
    <font>
      <sz val="11"/>
      <color theme="4" tint="-0.249977111117893"/>
      <name val="Calibri"/>
      <family val="2"/>
    </font>
    <font>
      <b/>
      <sz val="11"/>
      <color rgb="FFFF0000"/>
      <name val="Calibri"/>
      <family val="2"/>
      <scheme val="minor"/>
    </font>
    <font>
      <b/>
      <sz val="9"/>
      <color rgb="FF000000"/>
      <name val="Tahoma"/>
      <family val="2"/>
    </font>
    <font>
      <b/>
      <sz val="11"/>
      <name val="Calibri"/>
      <family val="2"/>
      <scheme val="minor"/>
    </font>
    <font>
      <sz val="11"/>
      <name val="Calibri"/>
      <family val="2"/>
      <scheme val="minor"/>
    </font>
    <font>
      <b/>
      <sz val="8"/>
      <name val="Calibri"/>
      <family val="2"/>
      <scheme val="minor"/>
    </font>
    <font>
      <sz val="9"/>
      <name val="Arial"/>
      <family val="2"/>
    </font>
    <font>
      <sz val="11"/>
      <color theme="0"/>
      <name val="Arial Narrow"/>
      <family val="2"/>
    </font>
    <font>
      <b/>
      <sz val="9"/>
      <name val="SansSerif"/>
    </font>
    <font>
      <sz val="9"/>
      <color indexed="8"/>
      <name val="SansSerif"/>
    </font>
    <font>
      <sz val="9"/>
      <color indexed="55"/>
      <name val="SansSerif"/>
    </font>
    <font>
      <b/>
      <sz val="9"/>
      <color indexed="9"/>
      <name val="SansSerif"/>
    </font>
    <font>
      <b/>
      <sz val="12"/>
      <color theme="8" tint="-0.249977111117893"/>
      <name val="Arial Narrow"/>
      <family val="2"/>
    </font>
    <font>
      <sz val="10"/>
      <color rgb="FF000000"/>
      <name val="Tahoma"/>
      <family val="2"/>
    </font>
    <font>
      <b/>
      <sz val="10"/>
      <color rgb="FF000000"/>
      <name val="Tahoma"/>
      <family val="2"/>
    </font>
    <font>
      <sz val="10"/>
      <color theme="8" tint="-0.249977111117893"/>
      <name val="Calibri"/>
      <family val="2"/>
      <scheme val="minor"/>
    </font>
    <font>
      <b/>
      <sz val="10"/>
      <color theme="8" tint="-0.249977111117893"/>
      <name val="Calibri"/>
      <family val="2"/>
      <scheme val="minor"/>
    </font>
    <font>
      <sz val="10"/>
      <color theme="8"/>
      <name val="Calibri"/>
      <family val="2"/>
      <scheme val="minor"/>
    </font>
    <font>
      <b/>
      <sz val="10"/>
      <color theme="8"/>
      <name val="Calibri"/>
      <family val="2"/>
      <scheme val="minor"/>
    </font>
    <font>
      <sz val="8"/>
      <color theme="0"/>
      <name val="Calibri"/>
      <family val="2"/>
      <scheme val="minor"/>
    </font>
    <font>
      <b/>
      <sz val="8"/>
      <color theme="1"/>
      <name val="Calibri"/>
      <family val="2"/>
      <scheme val="minor"/>
    </font>
    <font>
      <sz val="10"/>
      <color theme="8"/>
      <name val="Arial"/>
      <family val="2"/>
    </font>
    <font>
      <b/>
      <sz val="12"/>
      <color theme="0"/>
      <name val="Calibri"/>
      <family val="2"/>
      <scheme val="minor"/>
    </font>
    <font>
      <b/>
      <sz val="10"/>
      <color rgb="FF000000"/>
      <name val="+mn-lt"/>
      <charset val="1"/>
    </font>
    <font>
      <sz val="10"/>
      <color rgb="FF000000"/>
      <name val="+mn-lt"/>
      <charset val="1"/>
    </font>
    <font>
      <b/>
      <sz val="12"/>
      <color theme="8"/>
      <name val="Calibri"/>
      <family val="2"/>
      <scheme val="minor"/>
    </font>
    <font>
      <i/>
      <sz val="10"/>
      <color rgb="FF000000"/>
      <name val="Calibri"/>
      <family val="2"/>
      <scheme val="minor"/>
    </font>
    <font>
      <sz val="11"/>
      <color rgb="FF000000"/>
      <name val="Calibri"/>
      <family val="2"/>
      <scheme val="minor"/>
    </font>
    <font>
      <sz val="1"/>
      <color rgb="FF000000"/>
      <name val="Calibri"/>
      <family val="2"/>
      <scheme val="minor"/>
    </font>
    <font>
      <b/>
      <sz val="14"/>
      <color theme="1"/>
      <name val="Calibri"/>
      <family val="2"/>
      <scheme val="minor"/>
    </font>
    <font>
      <sz val="14"/>
      <color rgb="FF000000"/>
      <name val="Calibri"/>
      <family val="2"/>
      <scheme val="minor"/>
    </font>
    <font>
      <b/>
      <sz val="7"/>
      <color theme="0"/>
      <name val="Calibri"/>
      <family val="2"/>
      <scheme val="minor"/>
    </font>
    <font>
      <b/>
      <sz val="6"/>
      <color theme="0"/>
      <name val="Calibri"/>
      <family val="2"/>
      <scheme val="minor"/>
    </font>
  </fonts>
  <fills count="2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3" tint="0.39997558519241921"/>
        <bgColor indexed="64"/>
      </patternFill>
    </fill>
    <fill>
      <patternFill patternType="solid">
        <fgColor theme="4" tint="-0.249977111117893"/>
        <bgColor indexed="64"/>
      </patternFill>
    </fill>
    <fill>
      <patternFill patternType="solid">
        <fgColor indexed="49"/>
      </patternFill>
    </fill>
    <fill>
      <patternFill patternType="solid">
        <fgColor theme="0" tint="-0.249977111117893"/>
        <bgColor indexed="64"/>
      </patternFill>
    </fill>
    <fill>
      <patternFill patternType="solid">
        <fgColor theme="0" tint="-0.34998626667073579"/>
        <bgColor indexed="64"/>
      </patternFill>
    </fill>
    <fill>
      <patternFill patternType="solid">
        <fgColor theme="9" tint="0.79998168889431442"/>
        <bgColor indexed="64"/>
      </patternFill>
    </fill>
    <fill>
      <patternFill patternType="solid">
        <fgColor rgb="FFFFFFDD"/>
        <bgColor indexed="64"/>
      </patternFill>
    </fill>
    <fill>
      <patternFill patternType="solid">
        <fgColor theme="4" tint="0.79998168889431442"/>
        <bgColor indexed="64"/>
      </patternFill>
    </fill>
    <fill>
      <patternFill patternType="solid">
        <fgColor rgb="FFFFE7E7"/>
        <bgColor indexed="64"/>
      </patternFill>
    </fill>
    <fill>
      <patternFill patternType="solid">
        <fgColor rgb="FFFF0000"/>
        <bgColor indexed="64"/>
      </patternFill>
    </fill>
    <fill>
      <patternFill patternType="solid">
        <fgColor rgb="FFFFFFFF"/>
        <bgColor rgb="FF000000"/>
      </patternFill>
    </fill>
    <fill>
      <patternFill patternType="solid">
        <fgColor rgb="FF6996D9"/>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theme="2" tint="-9.9978637043366805E-2"/>
        <bgColor indexed="64"/>
      </patternFill>
    </fill>
    <fill>
      <patternFill patternType="solid">
        <fgColor theme="7" tint="0.59999389629810485"/>
        <bgColor indexed="64"/>
      </patternFill>
    </fill>
    <fill>
      <patternFill patternType="solid">
        <fgColor rgb="FFDDEBF7"/>
        <bgColor indexed="64"/>
      </patternFill>
    </fill>
    <fill>
      <patternFill patternType="solid">
        <fgColor rgb="FFE2EFDA"/>
        <bgColor indexed="64"/>
      </patternFill>
    </fill>
  </fills>
  <borders count="14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auto="1"/>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bottom style="medium">
        <color auto="1"/>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indexed="64"/>
      </left>
      <right style="medium">
        <color indexed="64"/>
      </right>
      <top style="medium">
        <color indexed="64"/>
      </top>
      <bottom style="medium">
        <color indexed="64"/>
      </bottom>
      <diagonal/>
    </border>
    <border>
      <left/>
      <right style="thin">
        <color auto="1"/>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thin">
        <color auto="1"/>
      </right>
      <top/>
      <bottom style="thin">
        <color indexed="64"/>
      </bottom>
      <diagonal/>
    </border>
    <border>
      <left style="medium">
        <color indexed="64"/>
      </left>
      <right style="thin">
        <color indexed="64"/>
      </right>
      <top/>
      <bottom/>
      <diagonal/>
    </border>
    <border>
      <left style="thin">
        <color theme="8"/>
      </left>
      <right style="thin">
        <color theme="8"/>
      </right>
      <top style="thin">
        <color theme="8"/>
      </top>
      <bottom/>
      <diagonal/>
    </border>
    <border>
      <left style="thin">
        <color indexed="64"/>
      </left>
      <right style="medium">
        <color indexed="64"/>
      </right>
      <top style="medium">
        <color indexed="64"/>
      </top>
      <bottom style="thin">
        <color indexed="64"/>
      </bottom>
      <diagonal/>
    </border>
    <border>
      <left style="thin">
        <color rgb="FF4BACC6"/>
      </left>
      <right/>
      <top/>
      <bottom/>
      <diagonal/>
    </border>
    <border>
      <left style="thin">
        <color theme="0"/>
      </left>
      <right style="thin">
        <color indexed="64"/>
      </right>
      <top style="thin">
        <color indexed="64"/>
      </top>
      <bottom style="thin">
        <color indexed="64"/>
      </bottom>
      <diagonal/>
    </border>
    <border>
      <left style="thin">
        <color indexed="64"/>
      </left>
      <right style="thin">
        <color theme="0"/>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rgb="FF3762AF"/>
      </left>
      <right style="thin">
        <color rgb="FF3762AF"/>
      </right>
      <top style="thin">
        <color rgb="FF3762AF"/>
      </top>
      <bottom style="thin">
        <color rgb="FF3762AF"/>
      </bottom>
      <diagonal/>
    </border>
    <border>
      <left style="thin">
        <color theme="0" tint="-0.34998626667073579"/>
      </left>
      <right/>
      <top/>
      <bottom/>
      <diagonal/>
    </border>
    <border>
      <left/>
      <right style="thin">
        <color theme="0" tint="-0.34998626667073579"/>
      </right>
      <top/>
      <bottom/>
      <diagonal/>
    </border>
    <border>
      <left/>
      <right style="thin">
        <color theme="0" tint="-0.34998626667073579"/>
      </right>
      <top style="thin">
        <color indexed="64"/>
      </top>
      <bottom/>
      <diagonal/>
    </border>
    <border>
      <left style="thin">
        <color theme="0" tint="-0.34998626667073579"/>
      </left>
      <right/>
      <top style="thin">
        <color indexed="64"/>
      </top>
      <bottom/>
      <diagonal/>
    </border>
    <border>
      <left style="thin">
        <color rgb="FF567FCA"/>
      </left>
      <right style="thin">
        <color rgb="FF567FCA"/>
      </right>
      <top style="thin">
        <color rgb="FF567FCA"/>
      </top>
      <bottom style="thin">
        <color rgb="FF567FCA"/>
      </bottom>
      <diagonal/>
    </border>
    <border>
      <left style="thin">
        <color theme="0" tint="-0.34998626667073579"/>
      </left>
      <right/>
      <top style="thin">
        <color theme="0" tint="-0.34998626667073579"/>
      </top>
      <bottom style="thin">
        <color rgb="FF3762AF"/>
      </bottom>
      <diagonal/>
    </border>
    <border>
      <left/>
      <right style="thin">
        <color theme="0" tint="-0.34998626667073579"/>
      </right>
      <top style="thin">
        <color theme="0" tint="-0.34998626667073579"/>
      </top>
      <bottom style="thin">
        <color rgb="FF3762AF"/>
      </bottom>
      <diagonal/>
    </border>
    <border>
      <left style="thin">
        <color rgb="FF3762AF"/>
      </left>
      <right/>
      <top style="thin">
        <color rgb="FF3762AF"/>
      </top>
      <bottom style="thin">
        <color rgb="FF3762AF"/>
      </bottom>
      <diagonal/>
    </border>
    <border>
      <left/>
      <right style="thin">
        <color rgb="FF3762AF"/>
      </right>
      <top style="thin">
        <color rgb="FF3762AF"/>
      </top>
      <bottom style="thin">
        <color rgb="FF3762AF"/>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style="thin">
        <color rgb="FF3762AF"/>
      </top>
      <bottom style="thin">
        <color rgb="FF3762AF"/>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thin">
        <color rgb="FF3762AF"/>
      </bottom>
      <diagonal/>
    </border>
    <border>
      <left/>
      <right/>
      <top style="thin">
        <color theme="0" tint="-0.34998626667073579"/>
      </top>
      <bottom style="thin">
        <color rgb="FF3762AF"/>
      </bottom>
      <diagonal/>
    </border>
    <border>
      <left style="thin">
        <color indexed="64"/>
      </left>
      <right/>
      <top style="thin">
        <color indexed="64"/>
      </top>
      <bottom style="thin">
        <color rgb="FF3762AF"/>
      </bottom>
      <diagonal/>
    </border>
    <border>
      <left/>
      <right/>
      <top style="thin">
        <color indexed="64"/>
      </top>
      <bottom style="thin">
        <color rgb="FF3762AF"/>
      </bottom>
      <diagonal/>
    </border>
    <border>
      <left/>
      <right style="thin">
        <color indexed="64"/>
      </right>
      <top style="thin">
        <color indexed="64"/>
      </top>
      <bottom style="thin">
        <color rgb="FF3762AF"/>
      </bottom>
      <diagonal/>
    </border>
    <border>
      <left style="thin">
        <color indexed="64"/>
      </left>
      <right/>
      <top/>
      <bottom style="thin">
        <color rgb="FF3762AF"/>
      </bottom>
      <diagonal/>
    </border>
    <border>
      <left/>
      <right style="thin">
        <color indexed="64"/>
      </right>
      <top/>
      <bottom style="thin">
        <color rgb="FF3762AF"/>
      </bottom>
      <diagonal/>
    </border>
    <border>
      <left style="thin">
        <color rgb="FF4BACC6"/>
      </left>
      <right/>
      <top style="medium">
        <color indexed="64"/>
      </top>
      <bottom/>
      <diagonal/>
    </border>
    <border>
      <left style="thin">
        <color rgb="FF4BACC6"/>
      </left>
      <right style="medium">
        <color indexed="64"/>
      </right>
      <top style="medium">
        <color indexed="64"/>
      </top>
      <bottom/>
      <diagonal/>
    </border>
    <border>
      <left style="medium">
        <color indexed="64"/>
      </left>
      <right style="thin">
        <color theme="8"/>
      </right>
      <top style="thin">
        <color theme="8"/>
      </top>
      <bottom/>
      <diagonal/>
    </border>
    <border>
      <left style="medium">
        <color indexed="64"/>
      </left>
      <right/>
      <top style="thin">
        <color theme="8"/>
      </top>
      <bottom style="medium">
        <color indexed="64"/>
      </bottom>
      <diagonal/>
    </border>
    <border>
      <left style="thin">
        <color theme="8"/>
      </left>
      <right/>
      <top style="thin">
        <color theme="8"/>
      </top>
      <bottom/>
      <diagonal/>
    </border>
    <border>
      <left/>
      <right/>
      <top style="thin">
        <color theme="8"/>
      </top>
      <bottom/>
      <diagonal/>
    </border>
    <border>
      <left/>
      <right style="thin">
        <color theme="8"/>
      </right>
      <top style="thin">
        <color theme="8"/>
      </top>
      <bottom/>
      <diagonal/>
    </border>
    <border>
      <left style="thin">
        <color theme="8"/>
      </left>
      <right/>
      <top/>
      <bottom/>
      <diagonal/>
    </border>
    <border>
      <left/>
      <right style="thin">
        <color theme="8"/>
      </right>
      <top/>
      <bottom/>
      <diagonal/>
    </border>
    <border>
      <left style="thin">
        <color theme="8"/>
      </left>
      <right/>
      <top/>
      <bottom style="thin">
        <color theme="8"/>
      </bottom>
      <diagonal/>
    </border>
    <border>
      <left/>
      <right/>
      <top/>
      <bottom style="thin">
        <color theme="8"/>
      </bottom>
      <diagonal/>
    </border>
    <border>
      <left/>
      <right style="thin">
        <color theme="8"/>
      </right>
      <top/>
      <bottom style="thin">
        <color theme="8"/>
      </bottom>
      <diagonal/>
    </border>
    <border>
      <left style="thin">
        <color rgb="FF3762AF"/>
      </left>
      <right/>
      <top/>
      <bottom style="thin">
        <color rgb="FF3762AF"/>
      </bottom>
      <diagonal/>
    </border>
    <border>
      <left/>
      <right style="thin">
        <color rgb="FF3762AF"/>
      </right>
      <top/>
      <bottom style="thin">
        <color rgb="FF3762AF"/>
      </bottom>
      <diagonal/>
    </border>
    <border>
      <left style="thin">
        <color rgb="FF3762AF"/>
      </left>
      <right/>
      <top/>
      <bottom/>
      <diagonal/>
    </border>
    <border>
      <left/>
      <right style="thin">
        <color rgb="FF3762AF"/>
      </right>
      <top/>
      <bottom/>
      <diagonal/>
    </border>
    <border>
      <left style="thin">
        <color auto="1"/>
      </left>
      <right style="medium">
        <color auto="1"/>
      </right>
      <top/>
      <bottom style="thin">
        <color auto="1"/>
      </bottom>
      <diagonal/>
    </border>
    <border>
      <left/>
      <right style="medium">
        <color auto="1"/>
      </right>
      <top style="medium">
        <color auto="1"/>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auto="1"/>
      </left>
      <right/>
      <top style="thin">
        <color auto="1"/>
      </top>
      <bottom style="medium">
        <color indexed="64"/>
      </bottom>
      <diagonal/>
    </border>
    <border>
      <left/>
      <right/>
      <top style="thin">
        <color rgb="FF3762AF"/>
      </top>
      <bottom/>
      <diagonal/>
    </border>
    <border>
      <left style="thin">
        <color rgb="FF0070C0"/>
      </left>
      <right style="thin">
        <color rgb="FF0070C0"/>
      </right>
      <top style="thin">
        <color rgb="FF0070C0"/>
      </top>
      <bottom style="thin">
        <color rgb="FF0070C0"/>
      </bottom>
      <diagonal/>
    </border>
    <border>
      <left style="thin">
        <color theme="8" tint="-0.24994659260841701"/>
      </left>
      <right style="thin">
        <color theme="8" tint="-0.24994659260841701"/>
      </right>
      <top style="thin">
        <color theme="8" tint="-0.24994659260841701"/>
      </top>
      <bottom style="thin">
        <color theme="8" tint="-0.24994659260841701"/>
      </bottom>
      <diagonal/>
    </border>
    <border>
      <left style="thin">
        <color rgb="FF0070C0"/>
      </left>
      <right style="thin">
        <color rgb="FF0070C0"/>
      </right>
      <top/>
      <bottom style="thin">
        <color rgb="FF0070C0"/>
      </bottom>
      <diagonal/>
    </border>
    <border>
      <left style="thin">
        <color theme="8"/>
      </left>
      <right style="thin">
        <color theme="8"/>
      </right>
      <top style="thin">
        <color theme="8"/>
      </top>
      <bottom style="thin">
        <color theme="8"/>
      </bottom>
      <diagonal/>
    </border>
    <border>
      <left/>
      <right style="thin">
        <color theme="0" tint="-0.34998626667073579"/>
      </right>
      <top style="thin">
        <color indexed="64"/>
      </top>
      <bottom style="thin">
        <color indexed="64"/>
      </bottom>
      <diagonal/>
    </border>
    <border>
      <left style="thin">
        <color theme="0" tint="-0.34998626667073579"/>
      </left>
      <right/>
      <top style="thin">
        <color indexed="64"/>
      </top>
      <bottom style="thin">
        <color indexed="64"/>
      </bottom>
      <diagonal/>
    </border>
    <border>
      <left style="thin">
        <color theme="0" tint="-0.34998626667073579"/>
      </left>
      <right/>
      <top/>
      <bottom style="thin">
        <color indexed="64"/>
      </bottom>
      <diagonal/>
    </border>
    <border>
      <left/>
      <right style="thin">
        <color theme="0" tint="-0.34998626667073579"/>
      </right>
      <top/>
      <bottom style="thin">
        <color indexed="64"/>
      </bottom>
      <diagonal/>
    </border>
    <border>
      <left style="thin">
        <color rgb="FF0070C0"/>
      </left>
      <right/>
      <top style="thin">
        <color rgb="FF0070C0"/>
      </top>
      <bottom style="thin">
        <color rgb="FF0070C0"/>
      </bottom>
      <diagonal/>
    </border>
    <border>
      <left/>
      <right/>
      <top style="thin">
        <color rgb="FF0070C0"/>
      </top>
      <bottom style="thin">
        <color rgb="FF0070C0"/>
      </bottom>
      <diagonal/>
    </border>
    <border>
      <left/>
      <right style="thin">
        <color rgb="FF0070C0"/>
      </right>
      <top style="thin">
        <color rgb="FF0070C0"/>
      </top>
      <bottom style="thin">
        <color rgb="FF0070C0"/>
      </bottom>
      <diagonal/>
    </border>
    <border>
      <left/>
      <right/>
      <top/>
      <bottom style="thin">
        <color rgb="FF0070C0"/>
      </bottom>
      <diagonal/>
    </border>
    <border>
      <left/>
      <right style="thin">
        <color indexed="64"/>
      </right>
      <top style="thin">
        <color rgb="FF3762AF"/>
      </top>
      <bottom style="thin">
        <color rgb="FF3762AF"/>
      </bottom>
      <diagonal/>
    </border>
    <border>
      <left style="thin">
        <color rgb="FF0070C0"/>
      </left>
      <right/>
      <top/>
      <bottom style="thin">
        <color rgb="FF0070C0"/>
      </bottom>
      <diagonal/>
    </border>
    <border>
      <left/>
      <right style="thin">
        <color rgb="FF0070C0"/>
      </right>
      <top/>
      <bottom style="thin">
        <color rgb="FF0070C0"/>
      </bottom>
      <diagonal/>
    </border>
    <border>
      <left style="thin">
        <color rgb="FF3762AF"/>
      </left>
      <right style="thin">
        <color rgb="FF3762AF"/>
      </right>
      <top/>
      <bottom style="thin">
        <color rgb="FF3762AF"/>
      </bottom>
      <diagonal/>
    </border>
    <border>
      <left/>
      <right style="thin">
        <color rgb="FF3762AF"/>
      </right>
      <top style="thin">
        <color indexed="64"/>
      </top>
      <bottom/>
      <diagonal/>
    </border>
    <border>
      <left style="thin">
        <color rgb="FF567FCA"/>
      </left>
      <right/>
      <top style="thin">
        <color rgb="FF567FCA"/>
      </top>
      <bottom style="thin">
        <color rgb="FF567FCA"/>
      </bottom>
      <diagonal/>
    </border>
    <border>
      <left/>
      <right style="thin">
        <color rgb="FF567FCA"/>
      </right>
      <top style="thin">
        <color rgb="FF567FCA"/>
      </top>
      <bottom style="thin">
        <color rgb="FF567FCA"/>
      </bottom>
      <diagonal/>
    </border>
    <border>
      <left style="thin">
        <color rgb="FF3762AF"/>
      </left>
      <right style="thin">
        <color indexed="64"/>
      </right>
      <top style="thin">
        <color rgb="FF3762AF"/>
      </top>
      <bottom style="thin">
        <color rgb="FF3762AF"/>
      </bottom>
      <diagonal/>
    </border>
    <border>
      <left/>
      <right style="thin">
        <color rgb="FF3762AF"/>
      </right>
      <top/>
      <bottom style="thin">
        <color indexed="64"/>
      </bottom>
      <diagonal/>
    </border>
    <border>
      <left style="thin">
        <color rgb="FF3762AF"/>
      </left>
      <right style="thin">
        <color rgb="FF3762AF"/>
      </right>
      <top style="thin">
        <color rgb="FF3762AF"/>
      </top>
      <bottom style="thin">
        <color indexed="64"/>
      </bottom>
      <diagonal/>
    </border>
    <border>
      <left style="medium">
        <color theme="8"/>
      </left>
      <right style="medium">
        <color theme="8"/>
      </right>
      <top style="medium">
        <color theme="8"/>
      </top>
      <bottom style="medium">
        <color theme="8"/>
      </bottom>
      <diagonal/>
    </border>
    <border>
      <left style="thick">
        <color theme="8"/>
      </left>
      <right/>
      <top style="thick">
        <color theme="8"/>
      </top>
      <bottom/>
      <diagonal/>
    </border>
    <border>
      <left/>
      <right/>
      <top style="thick">
        <color theme="8"/>
      </top>
      <bottom/>
      <diagonal/>
    </border>
    <border>
      <left/>
      <right style="thick">
        <color theme="8"/>
      </right>
      <top style="thick">
        <color theme="8"/>
      </top>
      <bottom/>
      <diagonal/>
    </border>
    <border>
      <left style="thick">
        <color theme="8"/>
      </left>
      <right/>
      <top/>
      <bottom/>
      <diagonal/>
    </border>
    <border>
      <left/>
      <right style="thick">
        <color theme="8"/>
      </right>
      <top/>
      <bottom/>
      <diagonal/>
    </border>
    <border>
      <left style="thick">
        <color theme="8"/>
      </left>
      <right/>
      <top/>
      <bottom style="thick">
        <color theme="8"/>
      </bottom>
      <diagonal/>
    </border>
    <border>
      <left/>
      <right/>
      <top/>
      <bottom style="thick">
        <color theme="8"/>
      </bottom>
      <diagonal/>
    </border>
    <border>
      <left/>
      <right style="thick">
        <color theme="8"/>
      </right>
      <top/>
      <bottom style="thick">
        <color theme="8"/>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3743705557422"/>
      </left>
      <right/>
      <top style="thin">
        <color theme="0" tint="-0.14993743705557422"/>
      </top>
      <bottom style="thin">
        <color theme="0" tint="-0.14993743705557422"/>
      </bottom>
      <diagonal/>
    </border>
    <border>
      <left/>
      <right style="thin">
        <color theme="0" tint="-0.14993743705557422"/>
      </right>
      <top style="thin">
        <color theme="0" tint="-0.14993743705557422"/>
      </top>
      <bottom style="thin">
        <color theme="0" tint="-0.14993743705557422"/>
      </bottom>
      <diagonal/>
    </border>
  </borders>
  <cellStyleXfs count="22">
    <xf numFmtId="0" fontId="0" fillId="0" borderId="0"/>
    <xf numFmtId="43" fontId="2" fillId="0" borderId="0" applyFont="0" applyFill="0" applyBorder="0" applyAlignment="0" applyProtection="0"/>
    <xf numFmtId="9" fontId="2" fillId="0" borderId="0" applyFont="0" applyFill="0" applyBorder="0" applyAlignment="0" applyProtection="0"/>
    <xf numFmtId="0" fontId="8" fillId="0" borderId="0"/>
    <xf numFmtId="0" fontId="8" fillId="0" borderId="0"/>
    <xf numFmtId="43" fontId="14" fillId="0" borderId="0" applyFont="0" applyFill="0" applyBorder="0" applyAlignment="0" applyProtection="0"/>
    <xf numFmtId="0" fontId="8" fillId="0" borderId="0"/>
    <xf numFmtId="43" fontId="14" fillId="0" borderId="0" applyFont="0" applyFill="0" applyBorder="0" applyAlignment="0" applyProtection="0"/>
    <xf numFmtId="0" fontId="8" fillId="0" borderId="0"/>
    <xf numFmtId="9" fontId="14" fillId="0" borderId="0" applyFont="0" applyFill="0" applyBorder="0" applyAlignment="0" applyProtection="0"/>
    <xf numFmtId="0" fontId="36" fillId="9" borderId="0" applyNumberFormat="0" applyBorder="0" applyAlignment="0" applyProtection="0"/>
    <xf numFmtId="0" fontId="8" fillId="0" borderId="0"/>
    <xf numFmtId="0" fontId="2" fillId="0" borderId="0"/>
    <xf numFmtId="9" fontId="14" fillId="0" borderId="0" applyFont="0" applyFill="0" applyBorder="0" applyAlignment="0" applyProtection="0"/>
    <xf numFmtId="9" fontId="14"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cellStyleXfs>
  <cellXfs count="1115">
    <xf numFmtId="0" fontId="0" fillId="0" borderId="0" xfId="0"/>
    <xf numFmtId="0" fontId="18" fillId="0" borderId="0" xfId="0" applyFont="1"/>
    <xf numFmtId="0" fontId="18" fillId="0" borderId="0" xfId="0" applyFont="1" applyAlignment="1">
      <alignment vertical="center"/>
    </xf>
    <xf numFmtId="0" fontId="30" fillId="3" borderId="0" xfId="0" applyFont="1" applyFill="1"/>
    <xf numFmtId="0" fontId="39" fillId="3" borderId="0" xfId="0" applyFont="1" applyFill="1"/>
    <xf numFmtId="0" fontId="39" fillId="3" borderId="0" xfId="0" applyFont="1" applyFill="1" applyAlignment="1">
      <alignment horizontal="center"/>
    </xf>
    <xf numFmtId="0" fontId="40" fillId="3" borderId="0" xfId="0" applyFont="1" applyFill="1" applyAlignment="1">
      <alignment horizontal="center"/>
    </xf>
    <xf numFmtId="0" fontId="42" fillId="3" borderId="1" xfId="0" applyFont="1" applyFill="1" applyBorder="1" applyAlignment="1">
      <alignment horizontal="center"/>
    </xf>
    <xf numFmtId="9" fontId="42" fillId="3" borderId="1" xfId="0" applyNumberFormat="1" applyFont="1" applyFill="1" applyBorder="1" applyAlignment="1">
      <alignment horizontal="center"/>
    </xf>
    <xf numFmtId="9" fontId="42" fillId="3" borderId="0" xfId="0" applyNumberFormat="1" applyFont="1" applyFill="1" applyBorder="1" applyAlignment="1">
      <alignment horizontal="center"/>
    </xf>
    <xf numFmtId="0" fontId="43" fillId="3" borderId="0" xfId="0" applyFont="1" applyFill="1" applyAlignment="1">
      <alignment horizontal="left"/>
    </xf>
    <xf numFmtId="0" fontId="39" fillId="3" borderId="1" xfId="0" applyFont="1" applyFill="1" applyBorder="1" applyAlignment="1">
      <alignment horizontal="center" wrapText="1"/>
    </xf>
    <xf numFmtId="10" fontId="7" fillId="0" borderId="1" xfId="9" applyNumberFormat="1" applyFont="1" applyFill="1" applyBorder="1" applyAlignment="1">
      <alignment horizontal="center" vertical="center" wrapText="1"/>
    </xf>
    <xf numFmtId="0" fontId="40" fillId="3" borderId="0" xfId="0" applyFont="1" applyFill="1" applyAlignment="1">
      <alignment horizontal="left"/>
    </xf>
    <xf numFmtId="0" fontId="17" fillId="3" borderId="0" xfId="0" applyFont="1" applyFill="1" applyAlignment="1">
      <alignment horizontal="center" vertical="center" wrapText="1"/>
    </xf>
    <xf numFmtId="10" fontId="39" fillId="3" borderId="0" xfId="0" applyNumberFormat="1" applyFont="1" applyFill="1"/>
    <xf numFmtId="9" fontId="7" fillId="0" borderId="1" xfId="9" applyFont="1" applyFill="1" applyBorder="1" applyAlignment="1">
      <alignment horizontal="center" vertical="center" wrapText="1"/>
    </xf>
    <xf numFmtId="0" fontId="39" fillId="3" borderId="0" xfId="0" applyFont="1" applyFill="1" applyAlignment="1">
      <alignment horizontal="right"/>
    </xf>
    <xf numFmtId="0" fontId="39" fillId="3" borderId="0" xfId="0" applyFont="1" applyFill="1" applyAlignment="1">
      <alignment horizontal="left"/>
    </xf>
    <xf numFmtId="3" fontId="39" fillId="0" borderId="0" xfId="0" applyNumberFormat="1" applyFont="1" applyFill="1" applyBorder="1"/>
    <xf numFmtId="0" fontId="44" fillId="3" borderId="0" xfId="0" applyFont="1" applyFill="1" applyAlignment="1">
      <alignment horizontal="left"/>
    </xf>
    <xf numFmtId="3" fontId="39" fillId="3" borderId="1" xfId="0" applyNumberFormat="1" applyFont="1" applyFill="1" applyBorder="1" applyAlignment="1">
      <alignment horizontal="right"/>
    </xf>
    <xf numFmtId="0" fontId="40" fillId="3" borderId="0" xfId="0" applyFont="1" applyFill="1"/>
    <xf numFmtId="3" fontId="7" fillId="0" borderId="1" xfId="0" applyNumberFormat="1" applyFont="1" applyFill="1" applyBorder="1" applyAlignment="1">
      <alignment horizontal="center"/>
    </xf>
    <xf numFmtId="9" fontId="7" fillId="0" borderId="1" xfId="0" applyNumberFormat="1" applyFont="1" applyFill="1" applyBorder="1" applyAlignment="1">
      <alignment horizontal="center"/>
    </xf>
    <xf numFmtId="9" fontId="7" fillId="3" borderId="1" xfId="0" applyNumberFormat="1" applyFont="1" applyFill="1" applyBorder="1" applyAlignment="1">
      <alignment horizontal="center"/>
    </xf>
    <xf numFmtId="3" fontId="39" fillId="0" borderId="1" xfId="0" applyNumberFormat="1" applyFont="1" applyFill="1" applyBorder="1" applyAlignment="1">
      <alignment horizontal="center" vertical="center"/>
    </xf>
    <xf numFmtId="0" fontId="35" fillId="3" borderId="0" xfId="0" applyFont="1" applyFill="1"/>
    <xf numFmtId="0" fontId="0" fillId="3" borderId="0" xfId="0" applyFill="1"/>
    <xf numFmtId="0" fontId="45" fillId="7" borderId="1" xfId="11" applyFont="1" applyFill="1" applyBorder="1" applyAlignment="1">
      <alignment horizontal="center" vertical="center" wrapText="1"/>
    </xf>
    <xf numFmtId="0" fontId="34" fillId="3" borderId="0" xfId="0" applyFont="1" applyFill="1" applyAlignment="1"/>
    <xf numFmtId="0" fontId="30" fillId="3" borderId="0" xfId="0" applyFont="1" applyFill="1" applyAlignment="1">
      <alignment wrapText="1"/>
    </xf>
    <xf numFmtId="0" fontId="29" fillId="2" borderId="11" xfId="0" applyFont="1" applyFill="1" applyBorder="1" applyAlignment="1">
      <alignment vertical="center"/>
    </xf>
    <xf numFmtId="0" fontId="29" fillId="2" borderId="4" xfId="0" applyFont="1" applyFill="1" applyBorder="1" applyAlignment="1">
      <alignment vertical="center" wrapText="1"/>
    </xf>
    <xf numFmtId="0" fontId="33" fillId="0" borderId="5" xfId="0" applyFont="1" applyFill="1" applyBorder="1" applyAlignment="1">
      <alignment vertical="center"/>
    </xf>
    <xf numFmtId="3" fontId="33" fillId="0" borderId="1" xfId="0" applyNumberFormat="1" applyFont="1" applyFill="1" applyBorder="1" applyAlignment="1">
      <alignment horizontal="center" vertical="center" wrapText="1"/>
    </xf>
    <xf numFmtId="3" fontId="30" fillId="3" borderId="1" xfId="0" applyNumberFormat="1" applyFont="1" applyFill="1" applyBorder="1" applyAlignment="1">
      <alignment horizontal="center" vertical="center"/>
    </xf>
    <xf numFmtId="3" fontId="29" fillId="2" borderId="0" xfId="0" applyNumberFormat="1" applyFont="1" applyFill="1" applyBorder="1" applyAlignment="1">
      <alignment horizontal="center" vertical="center" wrapText="1"/>
    </xf>
    <xf numFmtId="3" fontId="30" fillId="3" borderId="0" xfId="0" applyNumberFormat="1" applyFont="1" applyFill="1" applyAlignment="1">
      <alignment horizontal="center" vertical="center"/>
    </xf>
    <xf numFmtId="0" fontId="29" fillId="0" borderId="11" xfId="0" applyFont="1" applyFill="1" applyBorder="1" applyAlignment="1">
      <alignment vertical="center"/>
    </xf>
    <xf numFmtId="0" fontId="28" fillId="2" borderId="1" xfId="0" applyFont="1" applyFill="1" applyBorder="1" applyAlignment="1">
      <alignment horizontal="left" vertical="center" wrapText="1"/>
    </xf>
    <xf numFmtId="0" fontId="29" fillId="0" borderId="9" xfId="0" applyFont="1" applyFill="1" applyBorder="1" applyAlignment="1">
      <alignment vertical="center"/>
    </xf>
    <xf numFmtId="3" fontId="29" fillId="0" borderId="0" xfId="0" applyNumberFormat="1" applyFont="1" applyFill="1" applyBorder="1" applyAlignment="1">
      <alignment horizontal="center" vertical="center" wrapText="1"/>
    </xf>
    <xf numFmtId="0" fontId="30" fillId="0" borderId="5" xfId="0" applyFont="1" applyBorder="1" applyAlignment="1">
      <alignment vertical="center"/>
    </xf>
    <xf numFmtId="3" fontId="30" fillId="0" borderId="1" xfId="0" applyNumberFormat="1" applyFont="1" applyBorder="1" applyAlignment="1">
      <alignment horizontal="center" vertical="center"/>
    </xf>
    <xf numFmtId="0" fontId="29" fillId="0" borderId="4" xfId="0" applyFont="1" applyFill="1" applyBorder="1" applyAlignment="1">
      <alignment vertical="center"/>
    </xf>
    <xf numFmtId="3" fontId="30" fillId="0" borderId="1" xfId="0" applyNumberFormat="1" applyFont="1" applyBorder="1" applyAlignment="1">
      <alignment horizontal="center" vertical="center" wrapText="1"/>
    </xf>
    <xf numFmtId="0" fontId="18" fillId="2" borderId="0" xfId="0" applyFont="1" applyFill="1" applyBorder="1" applyAlignment="1">
      <alignment horizontal="left" vertical="center"/>
    </xf>
    <xf numFmtId="0" fontId="18" fillId="0" borderId="0" xfId="0" applyFont="1" applyBorder="1"/>
    <xf numFmtId="3" fontId="7" fillId="0" borderId="2" xfId="0" applyNumberFormat="1" applyFont="1" applyFill="1" applyBorder="1" applyAlignment="1">
      <alignment horizontal="center"/>
    </xf>
    <xf numFmtId="9" fontId="7" fillId="3" borderId="2" xfId="0" applyNumberFormat="1" applyFont="1" applyFill="1" applyBorder="1" applyAlignment="1">
      <alignment horizontal="center"/>
    </xf>
    <xf numFmtId="3" fontId="7" fillId="0" borderId="14" xfId="0" applyNumberFormat="1" applyFont="1" applyFill="1" applyBorder="1" applyAlignment="1">
      <alignment horizontal="center"/>
    </xf>
    <xf numFmtId="9" fontId="7" fillId="3" borderId="15" xfId="0" applyNumberFormat="1" applyFont="1" applyFill="1" applyBorder="1" applyAlignment="1">
      <alignment horizontal="center"/>
    </xf>
    <xf numFmtId="3" fontId="7" fillId="0" borderId="15" xfId="0" applyNumberFormat="1" applyFont="1" applyFill="1" applyBorder="1" applyAlignment="1">
      <alignment horizontal="center"/>
    </xf>
    <xf numFmtId="3" fontId="7" fillId="0" borderId="32" xfId="0" applyNumberFormat="1" applyFont="1" applyFill="1" applyBorder="1" applyAlignment="1">
      <alignment horizontal="center"/>
    </xf>
    <xf numFmtId="3" fontId="7" fillId="0" borderId="10" xfId="0" applyNumberFormat="1" applyFont="1" applyFill="1" applyBorder="1" applyAlignment="1">
      <alignment horizontal="center"/>
    </xf>
    <xf numFmtId="9" fontId="7" fillId="3" borderId="42" xfId="0" applyNumberFormat="1" applyFont="1" applyFill="1" applyBorder="1" applyAlignment="1">
      <alignment horizontal="center"/>
    </xf>
    <xf numFmtId="3" fontId="7" fillId="0" borderId="42" xfId="0" applyNumberFormat="1" applyFont="1" applyFill="1" applyBorder="1" applyAlignment="1">
      <alignment horizontal="center"/>
    </xf>
    <xf numFmtId="3" fontId="7" fillId="0" borderId="13" xfId="0" applyNumberFormat="1" applyFont="1" applyFill="1" applyBorder="1" applyAlignment="1">
      <alignment horizontal="center"/>
    </xf>
    <xf numFmtId="3" fontId="39" fillId="0" borderId="2" xfId="0" applyNumberFormat="1" applyFont="1" applyFill="1" applyBorder="1" applyAlignment="1">
      <alignment horizontal="center" vertical="center"/>
    </xf>
    <xf numFmtId="3" fontId="39" fillId="0" borderId="14" xfId="0" applyNumberFormat="1" applyFont="1" applyFill="1" applyBorder="1" applyAlignment="1">
      <alignment horizontal="center" vertical="center"/>
    </xf>
    <xf numFmtId="3" fontId="39" fillId="0" borderId="10" xfId="0" applyNumberFormat="1" applyFont="1" applyFill="1" applyBorder="1" applyAlignment="1">
      <alignment horizontal="center" vertical="center"/>
    </xf>
    <xf numFmtId="0" fontId="41" fillId="8" borderId="1" xfId="0" applyFont="1" applyFill="1" applyBorder="1" applyAlignment="1">
      <alignment horizontal="center" vertical="center" wrapText="1"/>
    </xf>
    <xf numFmtId="0" fontId="41" fillId="8" borderId="1" xfId="0" applyFont="1" applyFill="1" applyBorder="1" applyAlignment="1">
      <alignment horizontal="center" vertical="center"/>
    </xf>
    <xf numFmtId="0" fontId="41" fillId="8" borderId="1" xfId="11" applyFont="1" applyFill="1" applyBorder="1" applyAlignment="1">
      <alignment horizontal="center" vertical="center" wrapText="1"/>
    </xf>
    <xf numFmtId="0" fontId="45" fillId="8" borderId="1" xfId="0" applyFont="1" applyFill="1" applyBorder="1" applyAlignment="1">
      <alignment horizontal="center" vertical="center"/>
    </xf>
    <xf numFmtId="0" fontId="45" fillId="8" borderId="1" xfId="12" applyFont="1" applyFill="1" applyBorder="1" applyAlignment="1">
      <alignment horizontal="center" vertical="center" wrapText="1"/>
    </xf>
    <xf numFmtId="0" fontId="32" fillId="8" borderId="1" xfId="11" applyFont="1" applyFill="1" applyBorder="1" applyAlignment="1">
      <alignment horizontal="center" vertical="center" wrapText="1"/>
    </xf>
    <xf numFmtId="9" fontId="45" fillId="8" borderId="1" xfId="13" applyNumberFormat="1" applyFont="1" applyFill="1" applyBorder="1" applyAlignment="1">
      <alignment horizontal="center" vertical="center" wrapText="1"/>
    </xf>
    <xf numFmtId="9" fontId="45" fillId="8" borderId="1" xfId="14" applyFont="1" applyFill="1" applyBorder="1" applyAlignment="1">
      <alignment horizontal="center" vertical="center"/>
    </xf>
    <xf numFmtId="10" fontId="45" fillId="8" borderId="1" xfId="12" applyNumberFormat="1" applyFont="1" applyFill="1" applyBorder="1" applyAlignment="1">
      <alignment horizontal="center" vertical="center" wrapText="1"/>
    </xf>
    <xf numFmtId="0" fontId="45" fillId="8" borderId="1" xfId="11" applyFont="1" applyFill="1" applyBorder="1" applyAlignment="1">
      <alignment horizontal="center" vertical="center" wrapText="1"/>
    </xf>
    <xf numFmtId="9" fontId="32" fillId="8" borderId="1" xfId="11" applyNumberFormat="1" applyFont="1" applyFill="1" applyBorder="1" applyAlignment="1">
      <alignment horizontal="center" vertical="center" wrapText="1"/>
    </xf>
    <xf numFmtId="0" fontId="23" fillId="8" borderId="34" xfId="0" applyFont="1" applyFill="1" applyBorder="1" applyAlignment="1">
      <alignment horizontal="center" vertical="center" wrapText="1"/>
    </xf>
    <xf numFmtId="0" fontId="23" fillId="8" borderId="35" xfId="0" applyFont="1" applyFill="1" applyBorder="1" applyAlignment="1">
      <alignment horizontal="center" vertical="center" wrapText="1"/>
    </xf>
    <xf numFmtId="0" fontId="3" fillId="0" borderId="0" xfId="0" applyFont="1" applyFill="1" applyAlignment="1" applyProtection="1">
      <alignment vertical="center"/>
    </xf>
    <xf numFmtId="0" fontId="0" fillId="0" borderId="0" xfId="0" applyFont="1" applyAlignment="1">
      <alignment vertical="center"/>
    </xf>
    <xf numFmtId="0" fontId="37" fillId="2" borderId="0" xfId="0" applyFont="1" applyFill="1" applyAlignment="1" applyProtection="1">
      <alignment horizontal="center" vertical="center"/>
    </xf>
    <xf numFmtId="0" fontId="37" fillId="0" borderId="0" xfId="0" applyFont="1" applyFill="1" applyAlignment="1" applyProtection="1">
      <alignment vertical="center"/>
    </xf>
    <xf numFmtId="0" fontId="46" fillId="2" borderId="0" xfId="0" applyFont="1" applyFill="1" applyAlignment="1">
      <alignment horizontal="left" vertical="center"/>
    </xf>
    <xf numFmtId="0" fontId="18" fillId="2" borderId="0" xfId="0" applyFont="1" applyFill="1" applyAlignment="1">
      <alignment horizontal="left" vertical="center"/>
    </xf>
    <xf numFmtId="0" fontId="18" fillId="2" borderId="0" xfId="0" applyFont="1" applyFill="1" applyAlignment="1">
      <alignment vertical="center"/>
    </xf>
    <xf numFmtId="0" fontId="46" fillId="0" borderId="0" xfId="0" applyFont="1" applyFill="1" applyAlignment="1">
      <alignment horizontal="left" vertical="center"/>
    </xf>
    <xf numFmtId="0" fontId="18" fillId="0" borderId="0" xfId="0" applyFont="1" applyFill="1" applyAlignment="1">
      <alignment horizontal="left" vertical="center"/>
    </xf>
    <xf numFmtId="0" fontId="53" fillId="2" borderId="0" xfId="0" applyFont="1" applyFill="1" applyAlignment="1">
      <alignment horizontal="left" vertical="center"/>
    </xf>
    <xf numFmtId="0" fontId="47" fillId="0" borderId="0" xfId="0" applyFont="1" applyFill="1" applyAlignment="1">
      <alignment vertical="center"/>
    </xf>
    <xf numFmtId="0" fontId="18" fillId="0" borderId="0" xfId="0" applyFont="1" applyFill="1" applyAlignment="1">
      <alignment vertical="center"/>
    </xf>
    <xf numFmtId="43" fontId="18" fillId="0" borderId="0" xfId="1" applyFont="1" applyAlignment="1">
      <alignment vertical="center"/>
    </xf>
    <xf numFmtId="0" fontId="18" fillId="0" borderId="0" xfId="0" applyFont="1" applyFill="1" applyAlignment="1">
      <alignment vertical="top"/>
    </xf>
    <xf numFmtId="0" fontId="38" fillId="0" borderId="0" xfId="0" applyFont="1" applyAlignment="1">
      <alignment vertical="center"/>
    </xf>
    <xf numFmtId="0" fontId="18" fillId="2" borderId="51" xfId="0" applyFont="1" applyFill="1" applyBorder="1" applyAlignment="1">
      <alignment vertical="center"/>
    </xf>
    <xf numFmtId="0" fontId="54" fillId="0" borderId="0" xfId="0" applyFont="1"/>
    <xf numFmtId="0" fontId="37" fillId="0" borderId="0" xfId="0" applyFont="1" applyFill="1" applyAlignment="1" applyProtection="1">
      <alignment horizontal="left" vertical="center"/>
    </xf>
    <xf numFmtId="0" fontId="37" fillId="0" borderId="0" xfId="0" applyFont="1" applyFill="1" applyAlignment="1" applyProtection="1">
      <alignment horizontal="center" vertical="center"/>
    </xf>
    <xf numFmtId="0" fontId="18" fillId="0" borderId="0" xfId="0" applyFont="1" applyAlignment="1" applyProtection="1">
      <alignment vertical="center"/>
      <protection locked="0"/>
    </xf>
    <xf numFmtId="0" fontId="15" fillId="2" borderId="0" xfId="0" applyFont="1" applyFill="1" applyBorder="1" applyAlignment="1" applyProtection="1">
      <alignment vertical="top"/>
      <protection locked="0"/>
    </xf>
    <xf numFmtId="0" fontId="25" fillId="0" borderId="0" xfId="0" applyFont="1" applyBorder="1" applyAlignment="1" applyProtection="1">
      <alignment horizontal="center" vertical="center"/>
      <protection locked="0"/>
    </xf>
    <xf numFmtId="0" fontId="25" fillId="0" borderId="0" xfId="0" applyFont="1" applyBorder="1" applyAlignment="1" applyProtection="1">
      <alignment horizontal="center" vertical="center" wrapText="1"/>
      <protection locked="0"/>
    </xf>
    <xf numFmtId="0" fontId="26" fillId="0" borderId="0" xfId="0" applyFont="1" applyBorder="1" applyAlignment="1" applyProtection="1">
      <alignment horizontal="center" vertical="center"/>
      <protection locked="0"/>
    </xf>
    <xf numFmtId="0" fontId="18" fillId="2" borderId="0" xfId="0" applyFont="1" applyFill="1" applyAlignment="1" applyProtection="1">
      <alignment vertical="center"/>
      <protection locked="0"/>
    </xf>
    <xf numFmtId="0" fontId="26" fillId="0" borderId="0" xfId="0" applyFont="1" applyBorder="1" applyAlignment="1" applyProtection="1">
      <alignment horizontal="center" vertical="center" wrapText="1"/>
      <protection locked="0"/>
    </xf>
    <xf numFmtId="0" fontId="46" fillId="0" borderId="0" xfId="0" applyFont="1" applyAlignment="1">
      <alignment horizontal="left" vertical="center"/>
    </xf>
    <xf numFmtId="0" fontId="18" fillId="0" borderId="0" xfId="0" applyFont="1" applyAlignment="1">
      <alignment horizontal="left" vertical="center"/>
    </xf>
    <xf numFmtId="0" fontId="18" fillId="0" borderId="0" xfId="0" applyFont="1" applyAlignment="1">
      <alignment vertical="center" wrapText="1"/>
    </xf>
    <xf numFmtId="0" fontId="46" fillId="0" borderId="0" xfId="0" applyFont="1" applyBorder="1" applyAlignment="1">
      <alignment horizontal="center" vertical="center"/>
    </xf>
    <xf numFmtId="0" fontId="18" fillId="0" borderId="0" xfId="0" applyFont="1" applyBorder="1" applyAlignment="1">
      <alignment horizontal="center" vertical="center"/>
    </xf>
    <xf numFmtId="0" fontId="37" fillId="0" borderId="0" xfId="0" applyFont="1" applyAlignment="1">
      <alignment vertical="center"/>
    </xf>
    <xf numFmtId="0" fontId="27" fillId="0" borderId="0" xfId="0" applyFont="1" applyFill="1" applyBorder="1" applyAlignment="1">
      <alignment horizontal="center" vertical="center" wrapText="1"/>
    </xf>
    <xf numFmtId="0" fontId="18" fillId="2" borderId="0" xfId="0" applyFont="1" applyFill="1" applyAlignment="1">
      <alignment horizontal="left" vertical="center" indent="1"/>
    </xf>
    <xf numFmtId="0" fontId="37" fillId="2" borderId="0" xfId="0" applyFont="1" applyFill="1" applyAlignment="1">
      <alignment horizontal="left" vertical="center"/>
    </xf>
    <xf numFmtId="0" fontId="48" fillId="2" borderId="0" xfId="0" applyFont="1" applyFill="1" applyBorder="1" applyAlignment="1">
      <alignment horizontal="justify" vertical="center" wrapText="1"/>
    </xf>
    <xf numFmtId="0" fontId="60" fillId="0" borderId="0" xfId="0" applyFont="1" applyFill="1" applyAlignment="1" applyProtection="1">
      <alignment vertical="center"/>
    </xf>
    <xf numFmtId="0" fontId="48" fillId="0" borderId="0" xfId="0" applyFont="1" applyAlignment="1">
      <alignment vertical="center"/>
    </xf>
    <xf numFmtId="0" fontId="18" fillId="0" borderId="0" xfId="0" applyFont="1" applyAlignment="1">
      <alignment horizontal="center" vertical="center"/>
    </xf>
    <xf numFmtId="0" fontId="38" fillId="0" borderId="0" xfId="0" applyFont="1" applyFill="1" applyAlignment="1" applyProtection="1">
      <alignment horizontal="center" vertical="center"/>
    </xf>
    <xf numFmtId="0" fontId="46" fillId="2" borderId="0" xfId="0" applyFont="1" applyFill="1" applyBorder="1" applyAlignment="1">
      <alignment vertical="top"/>
    </xf>
    <xf numFmtId="0" fontId="46" fillId="2" borderId="0" xfId="0" applyFont="1" applyFill="1" applyBorder="1" applyAlignment="1">
      <alignment horizontal="left" vertical="center"/>
    </xf>
    <xf numFmtId="0" fontId="63" fillId="2" borderId="0" xfId="0" applyFont="1" applyFill="1" applyBorder="1" applyAlignment="1">
      <alignment horizontal="left" vertical="center"/>
    </xf>
    <xf numFmtId="0" fontId="9" fillId="2" borderId="0" xfId="0" applyFont="1" applyFill="1" applyBorder="1" applyAlignment="1">
      <alignment horizontal="left" vertical="center"/>
    </xf>
    <xf numFmtId="0" fontId="26" fillId="2" borderId="0" xfId="0" applyFont="1" applyFill="1" applyAlignment="1">
      <alignment horizontal="left" vertical="center"/>
    </xf>
    <xf numFmtId="168" fontId="18" fillId="2" borderId="0" xfId="0" applyNumberFormat="1" applyFont="1" applyFill="1" applyAlignment="1">
      <alignment vertical="center"/>
    </xf>
    <xf numFmtId="0" fontId="38" fillId="0" borderId="0" xfId="0" applyFont="1" applyFill="1" applyAlignment="1" applyProtection="1">
      <alignment vertical="center"/>
    </xf>
    <xf numFmtId="0" fontId="46" fillId="0" borderId="0" xfId="0" applyFont="1" applyAlignment="1">
      <alignment vertical="center"/>
    </xf>
    <xf numFmtId="0" fontId="25" fillId="2" borderId="0" xfId="0" applyFont="1" applyFill="1" applyAlignment="1">
      <alignment horizontal="left" vertical="center"/>
    </xf>
    <xf numFmtId="0" fontId="25" fillId="2" borderId="0" xfId="0" applyFont="1" applyFill="1" applyAlignment="1">
      <alignment vertical="center"/>
    </xf>
    <xf numFmtId="0" fontId="25" fillId="0" borderId="0" xfId="0" applyFont="1" applyAlignment="1">
      <alignment vertical="center"/>
    </xf>
    <xf numFmtId="0" fontId="18" fillId="2" borderId="0" xfId="0" applyFont="1" applyFill="1" applyBorder="1" applyAlignment="1">
      <alignment vertical="center"/>
    </xf>
    <xf numFmtId="0" fontId="24" fillId="0" borderId="0" xfId="0" applyFont="1" applyAlignment="1">
      <alignment horizontal="left" vertical="center"/>
    </xf>
    <xf numFmtId="0" fontId="0" fillId="0" borderId="0" xfId="0" applyFont="1" applyAlignment="1">
      <alignment horizontal="left" vertical="center"/>
    </xf>
    <xf numFmtId="0" fontId="18" fillId="15" borderId="42" xfId="0" applyFont="1" applyFill="1" applyBorder="1" applyAlignment="1">
      <alignment horizontal="center" vertical="center" wrapText="1"/>
    </xf>
    <xf numFmtId="0" fontId="18" fillId="0" borderId="42" xfId="0" applyFont="1" applyBorder="1" applyAlignment="1">
      <alignment horizontal="left" vertical="center" wrapText="1" indent="1"/>
    </xf>
    <xf numFmtId="0" fontId="18" fillId="0" borderId="0" xfId="0" applyFont="1" applyAlignment="1">
      <alignment wrapText="1"/>
    </xf>
    <xf numFmtId="0" fontId="67" fillId="0" borderId="0" xfId="0" applyFont="1"/>
    <xf numFmtId="0" fontId="58" fillId="0" borderId="42" xfId="0" applyFont="1" applyBorder="1" applyAlignment="1">
      <alignment horizontal="right"/>
    </xf>
    <xf numFmtId="0" fontId="8" fillId="0" borderId="0" xfId="11"/>
    <xf numFmtId="0" fontId="18" fillId="0" borderId="42" xfId="0" applyFont="1" applyBorder="1" applyAlignment="1">
      <alignment horizontal="center" vertical="center" wrapText="1"/>
    </xf>
    <xf numFmtId="0" fontId="18" fillId="0" borderId="42" xfId="0" applyFont="1" applyBorder="1" applyAlignment="1">
      <alignment horizontal="left" vertical="center" wrapText="1"/>
    </xf>
    <xf numFmtId="0" fontId="46" fillId="2" borderId="0" xfId="0" applyFont="1" applyFill="1" applyBorder="1" applyAlignment="1">
      <alignment horizontal="center" vertical="center"/>
    </xf>
    <xf numFmtId="0" fontId="18" fillId="2" borderId="0" xfId="0" applyFont="1" applyFill="1" applyBorder="1" applyAlignment="1">
      <alignment horizontal="center" vertical="center"/>
    </xf>
    <xf numFmtId="0" fontId="51" fillId="0" borderId="0" xfId="0" applyFont="1" applyFill="1" applyBorder="1" applyAlignment="1">
      <alignment horizontal="center" vertical="center" wrapText="1"/>
    </xf>
    <xf numFmtId="0" fontId="51" fillId="0" borderId="0" xfId="0" applyFont="1" applyFill="1" applyBorder="1" applyAlignment="1">
      <alignment horizontal="center" vertical="center"/>
    </xf>
    <xf numFmtId="0" fontId="11" fillId="2" borderId="0" xfId="0" applyFont="1" applyFill="1" applyAlignment="1">
      <alignment horizontal="left" vertical="center"/>
    </xf>
    <xf numFmtId="0" fontId="48" fillId="2" borderId="0" xfId="0" applyFont="1" applyFill="1" applyAlignment="1">
      <alignment horizontal="left" vertical="center"/>
    </xf>
    <xf numFmtId="0" fontId="41" fillId="8" borderId="42" xfId="11" applyFont="1" applyFill="1" applyBorder="1" applyAlignment="1">
      <alignment horizontal="center" vertical="center" wrapText="1"/>
    </xf>
    <xf numFmtId="3" fontId="42" fillId="0" borderId="42" xfId="0" applyNumberFormat="1" applyFont="1" applyFill="1" applyBorder="1" applyAlignment="1">
      <alignment horizontal="center" vertical="center" wrapText="1"/>
    </xf>
    <xf numFmtId="3" fontId="7" fillId="0" borderId="42" xfId="0" applyNumberFormat="1" applyFont="1" applyFill="1" applyBorder="1" applyAlignment="1">
      <alignment horizontal="center" vertical="center" wrapText="1"/>
    </xf>
    <xf numFmtId="10" fontId="7" fillId="0" borderId="42" xfId="9" applyNumberFormat="1" applyFont="1" applyFill="1" applyBorder="1" applyAlignment="1">
      <alignment horizontal="center" vertical="center" wrapText="1"/>
    </xf>
    <xf numFmtId="3" fontId="23" fillId="8" borderId="35" xfId="0" applyNumberFormat="1" applyFont="1" applyFill="1" applyBorder="1" applyAlignment="1">
      <alignment horizontal="center" vertical="center" wrapText="1"/>
    </xf>
    <xf numFmtId="0" fontId="45" fillId="8" borderId="42" xfId="0" applyFont="1" applyFill="1" applyBorder="1" applyAlignment="1">
      <alignment horizontal="center" vertical="center" wrapText="1"/>
    </xf>
    <xf numFmtId="0" fontId="71" fillId="4" borderId="0" xfId="0" applyFont="1" applyFill="1" applyAlignment="1">
      <alignment wrapText="1"/>
    </xf>
    <xf numFmtId="0" fontId="71" fillId="4" borderId="0" xfId="0" applyFont="1" applyFill="1" applyBorder="1"/>
    <xf numFmtId="0" fontId="71" fillId="4" borderId="0" xfId="0" applyFont="1" applyFill="1"/>
    <xf numFmtId="0" fontId="72" fillId="3" borderId="0" xfId="0" applyFont="1" applyFill="1"/>
    <xf numFmtId="0" fontId="39" fillId="4" borderId="0" xfId="0" applyFont="1" applyFill="1"/>
    <xf numFmtId="0" fontId="39" fillId="4" borderId="0" xfId="0" applyFont="1" applyFill="1" applyAlignment="1">
      <alignment horizontal="center"/>
    </xf>
    <xf numFmtId="0" fontId="72" fillId="4" borderId="0" xfId="0" applyFont="1" applyFill="1"/>
    <xf numFmtId="0" fontId="8" fillId="0" borderId="0" xfId="3" applyAlignment="1">
      <alignment horizontal="right"/>
    </xf>
    <xf numFmtId="0" fontId="8" fillId="0" borderId="0" xfId="3"/>
    <xf numFmtId="0" fontId="8" fillId="0" borderId="0" xfId="3" applyAlignment="1">
      <alignment horizontal="left"/>
    </xf>
    <xf numFmtId="0" fontId="8" fillId="0" borderId="0" xfId="3" applyAlignment="1">
      <alignment horizontal="center"/>
    </xf>
    <xf numFmtId="0" fontId="0" fillId="0" borderId="0" xfId="0"/>
    <xf numFmtId="0" fontId="18" fillId="0" borderId="0" xfId="0" applyFont="1"/>
    <xf numFmtId="0" fontId="18" fillId="0" borderId="0" xfId="0" applyFont="1" applyAlignment="1" applyProtection="1">
      <alignment vertical="center"/>
      <protection locked="0"/>
    </xf>
    <xf numFmtId="0" fontId="18" fillId="2" borderId="0" xfId="0" applyFont="1" applyFill="1" applyAlignment="1" applyProtection="1">
      <alignment vertical="center"/>
      <protection locked="0"/>
    </xf>
    <xf numFmtId="0" fontId="18" fillId="0" borderId="0" xfId="0" applyFont="1" applyBorder="1" applyAlignment="1" applyProtection="1">
      <alignment horizontal="center" vertical="center"/>
      <protection locked="0"/>
    </xf>
    <xf numFmtId="0" fontId="46" fillId="2" borderId="0" xfId="0" applyFont="1" applyFill="1" applyAlignment="1" applyProtection="1">
      <alignment horizontal="left" vertical="center"/>
      <protection locked="0"/>
    </xf>
    <xf numFmtId="0" fontId="18" fillId="2" borderId="0" xfId="0" applyFont="1" applyFill="1" applyAlignment="1" applyProtection="1">
      <alignment horizontal="left" vertical="center"/>
      <protection locked="0"/>
    </xf>
    <xf numFmtId="0" fontId="46" fillId="2" borderId="0" xfId="0" applyFont="1" applyFill="1" applyAlignment="1" applyProtection="1">
      <alignment vertical="center"/>
      <protection locked="0"/>
    </xf>
    <xf numFmtId="0" fontId="46" fillId="2" borderId="0" xfId="0" applyFont="1" applyFill="1" applyBorder="1" applyAlignment="1" applyProtection="1">
      <alignment horizontal="center" vertical="center"/>
      <protection locked="0"/>
    </xf>
    <xf numFmtId="0" fontId="46" fillId="0" borderId="0" xfId="0" applyFont="1" applyAlignment="1" applyProtection="1">
      <alignment horizontal="left" vertical="center"/>
      <protection locked="0"/>
    </xf>
    <xf numFmtId="0" fontId="18" fillId="0" borderId="0" xfId="0" applyFont="1" applyAlignment="1" applyProtection="1">
      <alignment horizontal="left" vertical="center"/>
      <protection locked="0"/>
    </xf>
    <xf numFmtId="0" fontId="49" fillId="0" borderId="0" xfId="0" applyFont="1" applyAlignment="1" applyProtection="1">
      <alignment vertical="center"/>
      <protection locked="0"/>
    </xf>
    <xf numFmtId="0" fontId="8" fillId="0" borderId="0" xfId="0" applyFont="1" applyBorder="1" applyAlignment="1" applyProtection="1">
      <alignment horizontal="center" vertical="center" wrapText="1"/>
      <protection locked="0"/>
    </xf>
    <xf numFmtId="0" fontId="58" fillId="0" borderId="0" xfId="0" applyFont="1" applyBorder="1" applyAlignment="1" applyProtection="1">
      <alignment horizontal="center" vertical="center"/>
      <protection locked="0"/>
    </xf>
    <xf numFmtId="0" fontId="46" fillId="0" borderId="0" xfId="0" applyFont="1" applyBorder="1" applyAlignment="1" applyProtection="1">
      <alignment horizontal="center" vertical="center" wrapText="1"/>
      <protection locked="0"/>
    </xf>
    <xf numFmtId="0" fontId="46" fillId="0" borderId="0" xfId="0" applyFont="1" applyBorder="1" applyAlignment="1" applyProtection="1">
      <alignment horizontal="center" vertical="center"/>
      <protection locked="0"/>
    </xf>
    <xf numFmtId="0" fontId="37" fillId="0" borderId="0" xfId="0" applyFont="1" applyFill="1" applyAlignment="1">
      <alignment vertical="center"/>
    </xf>
    <xf numFmtId="0" fontId="37" fillId="0" borderId="0" xfId="0" applyFont="1" applyBorder="1" applyAlignment="1">
      <alignment vertical="center"/>
    </xf>
    <xf numFmtId="10" fontId="26" fillId="0" borderId="31" xfId="2" applyNumberFormat="1" applyFont="1" applyFill="1" applyBorder="1" applyAlignment="1">
      <alignment horizontal="center"/>
    </xf>
    <xf numFmtId="0" fontId="27" fillId="0" borderId="0" xfId="0" applyFont="1" applyFill="1" applyBorder="1" applyAlignment="1">
      <alignment horizontal="center" vertical="center" wrapText="1"/>
    </xf>
    <xf numFmtId="0" fontId="77" fillId="0" borderId="0" xfId="0" applyFont="1" applyFill="1"/>
    <xf numFmtId="0" fontId="78" fillId="0" borderId="0" xfId="0" applyFont="1" applyFill="1"/>
    <xf numFmtId="0" fontId="79" fillId="0" borderId="37" xfId="10" applyFont="1" applyFill="1" applyBorder="1" applyAlignment="1">
      <alignment horizontal="center" vertical="center" wrapText="1"/>
    </xf>
    <xf numFmtId="0" fontId="79" fillId="0" borderId="82" xfId="10" applyFont="1" applyFill="1" applyBorder="1" applyAlignment="1">
      <alignment horizontal="center" vertical="center" wrapText="1"/>
    </xf>
    <xf numFmtId="0" fontId="79" fillId="0" borderId="83" xfId="10" applyFont="1" applyFill="1" applyBorder="1" applyAlignment="1">
      <alignment horizontal="center" vertical="center" wrapText="1"/>
    </xf>
    <xf numFmtId="10" fontId="80" fillId="0" borderId="84" xfId="9" applyNumberFormat="1" applyFont="1" applyFill="1" applyBorder="1" applyAlignment="1">
      <alignment horizontal="left"/>
    </xf>
    <xf numFmtId="166" fontId="56" fillId="0" borderId="85" xfId="7" applyNumberFormat="1" applyFont="1" applyFill="1" applyBorder="1" applyAlignment="1">
      <alignment horizontal="left" vertical="center"/>
    </xf>
    <xf numFmtId="0" fontId="81" fillId="0" borderId="0" xfId="0" applyFont="1" applyFill="1" applyBorder="1"/>
    <xf numFmtId="0" fontId="82" fillId="0" borderId="0" xfId="0" applyFont="1" applyFill="1" applyBorder="1"/>
    <xf numFmtId="0" fontId="81" fillId="0" borderId="33" xfId="0" applyFont="1" applyFill="1" applyBorder="1"/>
    <xf numFmtId="0" fontId="77" fillId="0" borderId="0" xfId="0" applyFont="1" applyFill="1" applyAlignment="1">
      <alignment vertical="center"/>
    </xf>
    <xf numFmtId="0" fontId="79" fillId="0" borderId="73" xfId="10" applyFont="1" applyFill="1" applyBorder="1" applyAlignment="1">
      <alignment horizontal="center" vertical="center" wrapText="1"/>
    </xf>
    <xf numFmtId="0" fontId="79" fillId="0" borderId="70" xfId="10" applyFont="1" applyFill="1" applyBorder="1" applyAlignment="1">
      <alignment horizontal="center" vertical="center" wrapText="1"/>
    </xf>
    <xf numFmtId="0" fontId="79" fillId="0" borderId="74" xfId="10" applyFont="1" applyFill="1" applyBorder="1" applyAlignment="1">
      <alignment horizontal="center" vertical="center" wrapText="1"/>
    </xf>
    <xf numFmtId="166" fontId="56" fillId="0" borderId="24" xfId="7" applyNumberFormat="1" applyFont="1" applyFill="1" applyBorder="1" applyAlignment="1">
      <alignment horizontal="center" vertical="center"/>
    </xf>
    <xf numFmtId="0" fontId="68" fillId="0" borderId="71" xfId="0" applyFont="1" applyFill="1" applyBorder="1" applyAlignment="1">
      <alignment horizontal="center" vertical="center"/>
    </xf>
    <xf numFmtId="0" fontId="58" fillId="0" borderId="71" xfId="0" applyFont="1" applyFill="1" applyBorder="1" applyAlignment="1">
      <alignment vertical="center"/>
    </xf>
    <xf numFmtId="0" fontId="58" fillId="0" borderId="71" xfId="0" applyFont="1" applyFill="1" applyBorder="1" applyAlignment="1">
      <alignment horizontal="left" vertical="center"/>
    </xf>
    <xf numFmtId="0" fontId="0" fillId="0" borderId="71" xfId="0" applyFill="1" applyBorder="1"/>
    <xf numFmtId="0" fontId="45" fillId="8" borderId="1" xfId="12" applyFont="1" applyFill="1" applyBorder="1" applyAlignment="1">
      <alignment horizontal="center" vertical="center" wrapText="1"/>
    </xf>
    <xf numFmtId="0" fontId="65" fillId="20" borderId="74" xfId="0" applyFont="1" applyFill="1" applyBorder="1" applyAlignment="1">
      <alignment horizontal="center" vertical="center"/>
    </xf>
    <xf numFmtId="0" fontId="85" fillId="6" borderId="13" xfId="0" applyFont="1" applyFill="1" applyBorder="1" applyAlignment="1">
      <alignment horizontal="center" vertical="center" wrapText="1"/>
    </xf>
    <xf numFmtId="9" fontId="85" fillId="6" borderId="19" xfId="0" applyNumberFormat="1" applyFont="1" applyFill="1" applyBorder="1" applyAlignment="1">
      <alignment horizontal="center" vertical="center" wrapText="1"/>
    </xf>
    <xf numFmtId="173" fontId="86" fillId="0" borderId="42" xfId="0" applyNumberFormat="1" applyFont="1" applyBorder="1" applyAlignment="1">
      <alignment horizontal="center"/>
    </xf>
    <xf numFmtId="173" fontId="86" fillId="0" borderId="13" xfId="0" applyNumberFormat="1" applyFont="1" applyBorder="1" applyAlignment="1">
      <alignment horizontal="center"/>
    </xf>
    <xf numFmtId="173" fontId="86" fillId="0" borderId="18" xfId="0" applyNumberFormat="1" applyFont="1" applyBorder="1" applyAlignment="1">
      <alignment horizontal="center"/>
    </xf>
    <xf numFmtId="0" fontId="65" fillId="22" borderId="99" xfId="0" applyFont="1" applyFill="1" applyBorder="1" applyAlignment="1">
      <alignment horizontal="center" vertical="center"/>
    </xf>
    <xf numFmtId="0" fontId="65" fillId="22" borderId="26" xfId="0" applyFont="1" applyFill="1" applyBorder="1" applyAlignment="1">
      <alignment horizontal="center" vertical="center"/>
    </xf>
    <xf numFmtId="0" fontId="65" fillId="22" borderId="26" xfId="0" applyFont="1" applyFill="1" applyBorder="1" applyAlignment="1">
      <alignment horizontal="center" vertical="center" wrapText="1"/>
    </xf>
    <xf numFmtId="0" fontId="85" fillId="6" borderId="10" xfId="0" applyFont="1" applyFill="1" applyBorder="1" applyAlignment="1">
      <alignment horizontal="center" vertical="center" wrapText="1"/>
    </xf>
    <xf numFmtId="0" fontId="85" fillId="6" borderId="42" xfId="0" applyFont="1" applyFill="1" applyBorder="1" applyAlignment="1">
      <alignment horizontal="center" vertical="center" wrapText="1"/>
    </xf>
    <xf numFmtId="0" fontId="85" fillId="6" borderId="68" xfId="0" applyFont="1" applyFill="1" applyBorder="1" applyAlignment="1">
      <alignment horizontal="center" vertical="center" wrapText="1"/>
    </xf>
    <xf numFmtId="0" fontId="65" fillId="6" borderId="68" xfId="0" applyFont="1" applyFill="1" applyBorder="1" applyAlignment="1">
      <alignment horizontal="center" vertical="center" wrapText="1"/>
    </xf>
    <xf numFmtId="0" fontId="65" fillId="6" borderId="70" xfId="0" applyFont="1" applyFill="1" applyBorder="1" applyAlignment="1">
      <alignment horizontal="center" vertical="center" wrapText="1"/>
    </xf>
    <xf numFmtId="0" fontId="65" fillId="22" borderId="20" xfId="0" applyFont="1" applyFill="1" applyBorder="1" applyAlignment="1">
      <alignment horizontal="center" vertical="center"/>
    </xf>
    <xf numFmtId="0" fontId="65" fillId="22" borderId="69" xfId="0" applyFont="1" applyFill="1" applyBorder="1" applyAlignment="1">
      <alignment horizontal="center" vertical="center"/>
    </xf>
    <xf numFmtId="0" fontId="85" fillId="6" borderId="7" xfId="0" applyFont="1" applyFill="1" applyBorder="1" applyAlignment="1">
      <alignment horizontal="center" vertical="center" wrapText="1"/>
    </xf>
    <xf numFmtId="0" fontId="65" fillId="6" borderId="16" xfId="0" applyFont="1" applyFill="1" applyBorder="1" applyAlignment="1">
      <alignment horizontal="center" vertical="center" wrapText="1"/>
    </xf>
    <xf numFmtId="0" fontId="85" fillId="6" borderId="69" xfId="0" applyFont="1" applyFill="1" applyBorder="1" applyAlignment="1">
      <alignment horizontal="center" vertical="center" wrapText="1"/>
    </xf>
    <xf numFmtId="0" fontId="85" fillId="6" borderId="67" xfId="0" applyFont="1" applyFill="1" applyBorder="1" applyAlignment="1">
      <alignment horizontal="center" vertical="center" wrapText="1"/>
    </xf>
    <xf numFmtId="9" fontId="85" fillId="6" borderId="42" xfId="0" applyNumberFormat="1" applyFont="1" applyFill="1" applyBorder="1" applyAlignment="1">
      <alignment horizontal="center" vertical="center" wrapText="1"/>
    </xf>
    <xf numFmtId="174" fontId="85" fillId="6" borderId="42" xfId="0" applyNumberFormat="1" applyFont="1" applyFill="1" applyBorder="1" applyAlignment="1">
      <alignment horizontal="center" vertical="center" wrapText="1"/>
    </xf>
    <xf numFmtId="1" fontId="85" fillId="6" borderId="2" xfId="0" applyNumberFormat="1" applyFont="1" applyFill="1" applyBorder="1" applyAlignment="1">
      <alignment horizontal="center" vertical="center" wrapText="1"/>
    </xf>
    <xf numFmtId="0" fontId="65" fillId="6" borderId="2" xfId="0" applyFont="1" applyFill="1" applyBorder="1" applyAlignment="1">
      <alignment horizontal="center" vertical="center"/>
    </xf>
    <xf numFmtId="0" fontId="85" fillId="6" borderId="103" xfId="0" applyFont="1" applyFill="1" applyBorder="1" applyAlignment="1">
      <alignment horizontal="center" vertical="center" wrapText="1"/>
    </xf>
    <xf numFmtId="0" fontId="85" fillId="6" borderId="30" xfId="0" applyFont="1" applyFill="1" applyBorder="1" applyAlignment="1">
      <alignment horizontal="center" vertical="center" wrapText="1"/>
    </xf>
    <xf numFmtId="0" fontId="85" fillId="6" borderId="5" xfId="0" applyFont="1" applyFill="1" applyBorder="1" applyAlignment="1">
      <alignment horizontal="center" vertical="center" wrapText="1"/>
    </xf>
    <xf numFmtId="0" fontId="85" fillId="6" borderId="17" xfId="0" applyFont="1" applyFill="1" applyBorder="1" applyAlignment="1">
      <alignment horizontal="center" vertical="center" wrapText="1"/>
    </xf>
    <xf numFmtId="0" fontId="85" fillId="6" borderId="18" xfId="0" applyFont="1" applyFill="1" applyBorder="1" applyAlignment="1">
      <alignment horizontal="center" vertical="center" wrapText="1"/>
    </xf>
    <xf numFmtId="9" fontId="85" fillId="6" borderId="18" xfId="0" applyNumberFormat="1" applyFont="1" applyFill="1" applyBorder="1" applyAlignment="1">
      <alignment horizontal="center" vertical="center" wrapText="1"/>
    </xf>
    <xf numFmtId="165" fontId="85" fillId="6" borderId="18" xfId="0" applyNumberFormat="1" applyFont="1" applyFill="1" applyBorder="1" applyAlignment="1">
      <alignment horizontal="center" vertical="center" wrapText="1"/>
    </xf>
    <xf numFmtId="1" fontId="85" fillId="6" borderId="12" xfId="0" applyNumberFormat="1" applyFont="1" applyFill="1" applyBorder="1" applyAlignment="1">
      <alignment horizontal="center" vertical="center" wrapText="1"/>
    </xf>
    <xf numFmtId="0" fontId="65" fillId="6" borderId="12" xfId="0" applyFont="1" applyFill="1" applyBorder="1" applyAlignment="1">
      <alignment horizontal="center" vertical="center" wrapText="1"/>
    </xf>
    <xf numFmtId="0" fontId="65" fillId="6" borderId="12" xfId="0" applyFont="1" applyFill="1" applyBorder="1" applyAlignment="1">
      <alignment horizontal="center" vertical="center"/>
    </xf>
    <xf numFmtId="9" fontId="85" fillId="22" borderId="18" xfId="0" applyNumberFormat="1" applyFont="1" applyFill="1" applyBorder="1" applyAlignment="1">
      <alignment horizontal="center" vertical="center" wrapText="1"/>
    </xf>
    <xf numFmtId="175" fontId="85" fillId="22" borderId="18" xfId="0" applyNumberFormat="1" applyFont="1" applyFill="1" applyBorder="1" applyAlignment="1">
      <alignment horizontal="center" vertical="center" wrapText="1"/>
    </xf>
    <xf numFmtId="0" fontId="85" fillId="6" borderId="104" xfId="0" applyFont="1" applyFill="1" applyBorder="1" applyAlignment="1">
      <alignment horizontal="center" vertical="center" wrapText="1"/>
    </xf>
    <xf numFmtId="0" fontId="85" fillId="6" borderId="41" xfId="0" applyFont="1" applyFill="1" applyBorder="1" applyAlignment="1">
      <alignment horizontal="center" vertical="center" wrapText="1"/>
    </xf>
    <xf numFmtId="9" fontId="85" fillId="22" borderId="105" xfId="0" applyNumberFormat="1" applyFont="1" applyFill="1" applyBorder="1" applyAlignment="1">
      <alignment horizontal="center" vertical="center" wrapText="1"/>
    </xf>
    <xf numFmtId="3" fontId="86" fillId="22" borderId="70" xfId="12" applyNumberFormat="1" applyFont="1" applyFill="1" applyBorder="1" applyAlignment="1">
      <alignment horizontal="center" vertical="center"/>
    </xf>
    <xf numFmtId="1" fontId="0" fillId="22" borderId="70" xfId="0" applyNumberFormat="1" applyFill="1" applyBorder="1" applyAlignment="1">
      <alignment horizontal="center" vertical="center"/>
    </xf>
    <xf numFmtId="173" fontId="86" fillId="22" borderId="74" xfId="0" applyNumberFormat="1" applyFont="1" applyFill="1" applyBorder="1" applyAlignment="1">
      <alignment horizontal="center"/>
    </xf>
    <xf numFmtId="0" fontId="86" fillId="22" borderId="73" xfId="0" applyFont="1" applyFill="1" applyBorder="1" applyAlignment="1">
      <alignment horizontal="center" vertical="center" wrapText="1"/>
    </xf>
    <xf numFmtId="1" fontId="86" fillId="22" borderId="70" xfId="0" applyNumberFormat="1" applyFont="1" applyFill="1" applyBorder="1" applyAlignment="1">
      <alignment horizontal="center" vertical="center" wrapText="1"/>
    </xf>
    <xf numFmtId="3" fontId="86" fillId="22" borderId="70" xfId="0" applyNumberFormat="1" applyFont="1" applyFill="1" applyBorder="1" applyAlignment="1">
      <alignment horizontal="center" vertical="center" wrapText="1"/>
    </xf>
    <xf numFmtId="3" fontId="86" fillId="22" borderId="74" xfId="0" applyNumberFormat="1" applyFont="1" applyFill="1" applyBorder="1" applyAlignment="1">
      <alignment horizontal="center" vertical="center" wrapText="1"/>
    </xf>
    <xf numFmtId="3" fontId="86" fillId="0" borderId="42" xfId="12" applyNumberFormat="1" applyFont="1" applyBorder="1" applyAlignment="1">
      <alignment horizontal="center" vertical="center"/>
    </xf>
    <xf numFmtId="0" fontId="86" fillId="0" borderId="10" xfId="0" applyFont="1" applyBorder="1" applyAlignment="1">
      <alignment horizontal="center" vertical="center" wrapText="1"/>
    </xf>
    <xf numFmtId="1" fontId="86" fillId="0" borderId="42" xfId="0" applyNumberFormat="1" applyFont="1" applyBorder="1" applyAlignment="1">
      <alignment horizontal="center" vertical="center" wrapText="1"/>
    </xf>
    <xf numFmtId="3" fontId="86" fillId="0" borderId="42" xfId="0" applyNumberFormat="1" applyFont="1" applyBorder="1" applyAlignment="1">
      <alignment horizontal="center" vertical="center" wrapText="1"/>
    </xf>
    <xf numFmtId="3" fontId="86" fillId="0" borderId="13" xfId="0" applyNumberFormat="1" applyFont="1" applyBorder="1" applyAlignment="1">
      <alignment horizontal="center" vertical="center" wrapText="1"/>
    </xf>
    <xf numFmtId="3" fontId="86" fillId="0" borderId="7" xfId="0" applyNumberFormat="1" applyFont="1" applyBorder="1" applyAlignment="1">
      <alignment horizontal="center" vertical="center" wrapText="1"/>
    </xf>
    <xf numFmtId="3" fontId="86" fillId="0" borderId="98" xfId="0" applyNumberFormat="1" applyFont="1" applyBorder="1" applyAlignment="1">
      <alignment horizontal="center" vertical="center" wrapText="1"/>
    </xf>
    <xf numFmtId="173" fontId="86" fillId="22" borderId="19" xfId="0" applyNumberFormat="1" applyFont="1" applyFill="1" applyBorder="1" applyAlignment="1">
      <alignment horizontal="center"/>
    </xf>
    <xf numFmtId="0" fontId="33" fillId="0" borderId="5" xfId="0" applyFont="1" applyBorder="1" applyAlignment="1">
      <alignment vertical="center"/>
    </xf>
    <xf numFmtId="3" fontId="30" fillId="3" borderId="42" xfId="0" applyNumberFormat="1" applyFont="1" applyFill="1" applyBorder="1" applyAlignment="1">
      <alignment horizontal="center" vertical="center"/>
    </xf>
    <xf numFmtId="0" fontId="28" fillId="2" borderId="42" xfId="0" applyFont="1" applyFill="1" applyBorder="1" applyAlignment="1">
      <alignment vertical="center"/>
    </xf>
    <xf numFmtId="0" fontId="85" fillId="19" borderId="74" xfId="0" applyFont="1" applyFill="1" applyBorder="1" applyAlignment="1">
      <alignment horizontal="center" vertical="center" wrapText="1"/>
    </xf>
    <xf numFmtId="0" fontId="85" fillId="19" borderId="42" xfId="0" applyFont="1" applyFill="1" applyBorder="1" applyAlignment="1">
      <alignment horizontal="center" vertical="center" wrapText="1"/>
    </xf>
    <xf numFmtId="0" fontId="85" fillId="19" borderId="13" xfId="0" applyFont="1" applyFill="1" applyBorder="1" applyAlignment="1">
      <alignment horizontal="center" vertical="center" wrapText="1"/>
    </xf>
    <xf numFmtId="10" fontId="85" fillId="22" borderId="2" xfId="0" applyNumberFormat="1" applyFont="1" applyFill="1" applyBorder="1" applyAlignment="1">
      <alignment horizontal="center" vertical="center"/>
    </xf>
    <xf numFmtId="0" fontId="85" fillId="19" borderId="39" xfId="0" applyFont="1" applyFill="1" applyBorder="1" applyAlignment="1">
      <alignment horizontal="center" vertical="center" wrapText="1"/>
    </xf>
    <xf numFmtId="1" fontId="0" fillId="22" borderId="70" xfId="0" applyNumberFormat="1" applyFill="1" applyBorder="1" applyAlignment="1">
      <alignment horizontal="center"/>
    </xf>
    <xf numFmtId="0" fontId="65" fillId="19" borderId="42" xfId="0" applyFont="1" applyFill="1" applyBorder="1" applyAlignment="1">
      <alignment horizontal="center" vertical="center"/>
    </xf>
    <xf numFmtId="1" fontId="30" fillId="3" borderId="42" xfId="0" applyNumberFormat="1" applyFont="1" applyFill="1" applyBorder="1" applyAlignment="1">
      <alignment horizontal="center" vertical="center"/>
    </xf>
    <xf numFmtId="0" fontId="33" fillId="0" borderId="42" xfId="0" applyFont="1" applyBorder="1" applyAlignment="1">
      <alignment vertical="center"/>
    </xf>
    <xf numFmtId="3" fontId="33" fillId="0" borderId="0" xfId="0" applyNumberFormat="1" applyFont="1" applyFill="1" applyBorder="1" applyAlignment="1">
      <alignment horizontal="center" vertical="center" wrapText="1"/>
    </xf>
    <xf numFmtId="3" fontId="30" fillId="3" borderId="0" xfId="0" applyNumberFormat="1" applyFont="1" applyFill="1" applyBorder="1" applyAlignment="1">
      <alignment horizontal="center" vertical="center"/>
    </xf>
    <xf numFmtId="0" fontId="34" fillId="0" borderId="9" xfId="0" applyFont="1" applyBorder="1" applyAlignment="1">
      <alignment vertical="center"/>
    </xf>
    <xf numFmtId="3" fontId="30" fillId="0" borderId="42" xfId="0" applyNumberFormat="1" applyFont="1" applyBorder="1" applyAlignment="1">
      <alignment horizontal="center" vertical="center" wrapText="1"/>
    </xf>
    <xf numFmtId="0" fontId="28" fillId="17" borderId="42" xfId="0" applyFont="1" applyFill="1" applyBorder="1" applyAlignment="1">
      <alignment horizontal="left" vertical="center" wrapText="1"/>
    </xf>
    <xf numFmtId="0" fontId="5" fillId="2" borderId="0" xfId="0" applyFont="1" applyFill="1" applyBorder="1" applyAlignment="1">
      <alignment vertical="center" wrapText="1"/>
    </xf>
    <xf numFmtId="0" fontId="13" fillId="0" borderId="0" xfId="0" applyFont="1" applyFill="1" applyBorder="1" applyAlignment="1">
      <alignment vertical="center" wrapText="1"/>
    </xf>
    <xf numFmtId="3" fontId="61" fillId="0" borderId="0" xfId="0" applyNumberFormat="1" applyFont="1" applyFill="1" applyBorder="1" applyAlignment="1">
      <alignment vertical="center" wrapText="1"/>
    </xf>
    <xf numFmtId="0" fontId="20" fillId="0" borderId="0" xfId="0" applyFont="1" applyFill="1" applyBorder="1" applyAlignment="1" applyProtection="1">
      <alignment vertical="center" wrapText="1"/>
      <protection locked="0"/>
    </xf>
    <xf numFmtId="0" fontId="13" fillId="0" borderId="0" xfId="0" applyFont="1" applyFill="1" applyBorder="1" applyAlignment="1" applyProtection="1">
      <alignment vertical="center" wrapText="1"/>
      <protection locked="0"/>
    </xf>
    <xf numFmtId="2" fontId="20" fillId="0" borderId="2" xfId="0" applyNumberFormat="1" applyFont="1" applyBorder="1" applyAlignment="1">
      <alignment horizontal="center" vertical="center" wrapText="1"/>
    </xf>
    <xf numFmtId="2" fontId="20" fillId="0" borderId="7" xfId="0" applyNumberFormat="1" applyFont="1" applyBorder="1" applyAlignment="1">
      <alignment horizontal="center" vertical="center" wrapText="1"/>
    </xf>
    <xf numFmtId="2" fontId="20" fillId="0" borderId="2" xfId="0" applyNumberFormat="1" applyFont="1" applyBorder="1" applyAlignment="1">
      <alignment horizontal="center" vertical="center" wrapText="1"/>
    </xf>
    <xf numFmtId="2" fontId="20" fillId="0" borderId="42" xfId="0" applyNumberFormat="1" applyFont="1" applyBorder="1" applyAlignment="1">
      <alignment horizontal="center" vertical="center" wrapText="1"/>
    </xf>
    <xf numFmtId="0" fontId="26" fillId="0" borderId="65" xfId="0" applyFont="1" applyBorder="1" applyAlignment="1" applyProtection="1">
      <alignment horizontal="center" vertical="center" wrapText="1"/>
      <protection locked="0"/>
    </xf>
    <xf numFmtId="0" fontId="20" fillId="14" borderId="5" xfId="0" applyFont="1" applyFill="1" applyBorder="1" applyAlignment="1">
      <alignment vertical="center" wrapText="1"/>
    </xf>
    <xf numFmtId="0" fontId="20" fillId="14" borderId="11" xfId="0" applyFont="1" applyFill="1" applyBorder="1" applyAlignment="1">
      <alignment vertical="center" wrapText="1"/>
    </xf>
    <xf numFmtId="0" fontId="20" fillId="14" borderId="6" xfId="0" applyFont="1" applyFill="1" applyBorder="1" applyAlignment="1">
      <alignment vertical="center" wrapText="1"/>
    </xf>
    <xf numFmtId="2" fontId="20" fillId="14" borderId="11" xfId="0" applyNumberFormat="1" applyFont="1" applyFill="1" applyBorder="1" applyAlignment="1">
      <alignment horizontal="center" vertical="center" wrapText="1"/>
    </xf>
    <xf numFmtId="0" fontId="13" fillId="14" borderId="5" xfId="0" applyFont="1" applyFill="1" applyBorder="1" applyAlignment="1">
      <alignment vertical="center" wrapText="1"/>
    </xf>
    <xf numFmtId="0" fontId="13" fillId="14" borderId="11" xfId="0" applyFont="1" applyFill="1" applyBorder="1" applyAlignment="1">
      <alignment vertical="center" wrapText="1"/>
    </xf>
    <xf numFmtId="2" fontId="20" fillId="14" borderId="11" xfId="0" applyNumberFormat="1" applyFont="1" applyFill="1" applyBorder="1" applyAlignment="1">
      <alignment vertical="center" wrapText="1"/>
    </xf>
    <xf numFmtId="0" fontId="20" fillId="14" borderId="11" xfId="0" applyFont="1" applyFill="1" applyBorder="1" applyAlignment="1" applyProtection="1">
      <alignment vertical="center" wrapText="1"/>
      <protection locked="0"/>
    </xf>
    <xf numFmtId="0" fontId="20" fillId="14" borderId="6" xfId="0" applyFont="1" applyFill="1" applyBorder="1" applyAlignment="1" applyProtection="1">
      <alignment vertical="center" wrapText="1"/>
      <protection locked="0"/>
    </xf>
    <xf numFmtId="3" fontId="61" fillId="14" borderId="9" xfId="0" applyNumberFormat="1" applyFont="1" applyFill="1" applyBorder="1" applyAlignment="1">
      <alignment horizontal="center" vertical="center" wrapText="1"/>
    </xf>
    <xf numFmtId="0" fontId="61" fillId="14" borderId="11" xfId="0" applyFont="1" applyFill="1" applyBorder="1" applyAlignment="1" applyProtection="1">
      <alignment horizontal="left" vertical="center" wrapText="1"/>
      <protection locked="0"/>
    </xf>
    <xf numFmtId="0" fontId="20" fillId="14" borderId="11" xfId="0" applyFont="1" applyFill="1" applyBorder="1" applyAlignment="1" applyProtection="1">
      <alignment horizontal="center" vertical="center" wrapText="1"/>
      <protection locked="0"/>
    </xf>
    <xf numFmtId="2" fontId="20" fillId="14" borderId="11" xfId="0" applyNumberFormat="1" applyFont="1" applyFill="1" applyBorder="1" applyAlignment="1" applyProtection="1">
      <alignment vertical="center" wrapText="1"/>
      <protection locked="0"/>
    </xf>
    <xf numFmtId="1" fontId="7" fillId="11" borderId="1" xfId="12" applyNumberFormat="1" applyFont="1" applyFill="1" applyBorder="1" applyAlignment="1">
      <alignment horizontal="center" vertical="center" wrapText="1"/>
    </xf>
    <xf numFmtId="166" fontId="60" fillId="0" borderId="0" xfId="1" applyNumberFormat="1" applyFont="1" applyFill="1" applyAlignment="1" applyProtection="1">
      <alignment vertical="center"/>
    </xf>
    <xf numFmtId="1" fontId="64" fillId="2" borderId="0" xfId="0" applyNumberFormat="1" applyFont="1" applyFill="1" applyBorder="1" applyAlignment="1">
      <alignment horizontal="center" vertical="center"/>
    </xf>
    <xf numFmtId="0" fontId="89" fillId="3" borderId="0" xfId="0" applyFont="1" applyFill="1"/>
    <xf numFmtId="0" fontId="23" fillId="4" borderId="0" xfId="0" applyFont="1" applyFill="1"/>
    <xf numFmtId="3" fontId="89" fillId="3" borderId="1" xfId="0" applyNumberFormat="1" applyFont="1" applyFill="1" applyBorder="1" applyAlignment="1">
      <alignment horizontal="center" vertical="center"/>
    </xf>
    <xf numFmtId="3" fontId="89" fillId="0" borderId="1" xfId="0" applyNumberFormat="1" applyFont="1" applyFill="1" applyBorder="1" applyAlignment="1">
      <alignment horizontal="center" vertical="center" wrapText="1"/>
    </xf>
    <xf numFmtId="3" fontId="89" fillId="3" borderId="0" xfId="0" applyNumberFormat="1" applyFont="1" applyFill="1" applyAlignment="1">
      <alignment horizontal="center" vertical="center"/>
    </xf>
    <xf numFmtId="1" fontId="89" fillId="3" borderId="42" xfId="0" applyNumberFormat="1" applyFont="1" applyFill="1" applyBorder="1" applyAlignment="1">
      <alignment horizontal="center" vertical="center"/>
    </xf>
    <xf numFmtId="3" fontId="89" fillId="3" borderId="0" xfId="0" applyNumberFormat="1" applyFont="1" applyFill="1" applyBorder="1" applyAlignment="1">
      <alignment horizontal="center" vertical="center"/>
    </xf>
    <xf numFmtId="3" fontId="89" fillId="3" borderId="42" xfId="0" applyNumberFormat="1" applyFont="1" applyFill="1" applyBorder="1" applyAlignment="1">
      <alignment horizontal="center" vertical="center"/>
    </xf>
    <xf numFmtId="9" fontId="39" fillId="0" borderId="1" xfId="0" applyNumberFormat="1" applyFont="1" applyFill="1" applyBorder="1" applyAlignment="1">
      <alignment horizontal="center"/>
    </xf>
    <xf numFmtId="9" fontId="39" fillId="3" borderId="1" xfId="0" applyNumberFormat="1" applyFont="1" applyFill="1" applyBorder="1" applyAlignment="1">
      <alignment horizontal="center"/>
    </xf>
    <xf numFmtId="9" fontId="39" fillId="3" borderId="2" xfId="0" applyNumberFormat="1" applyFont="1" applyFill="1" applyBorder="1" applyAlignment="1">
      <alignment horizontal="center"/>
    </xf>
    <xf numFmtId="9" fontId="39" fillId="3" borderId="15" xfId="0" applyNumberFormat="1" applyFont="1" applyFill="1" applyBorder="1" applyAlignment="1">
      <alignment horizontal="center"/>
    </xf>
    <xf numFmtId="9" fontId="39" fillId="3" borderId="42" xfId="0" applyNumberFormat="1" applyFont="1" applyFill="1" applyBorder="1" applyAlignment="1">
      <alignment horizontal="center"/>
    </xf>
    <xf numFmtId="0" fontId="88" fillId="0" borderId="42" xfId="3" applyFont="1" applyBorder="1" applyAlignment="1">
      <alignment horizontal="right"/>
    </xf>
    <xf numFmtId="0" fontId="90" fillId="0" borderId="42" xfId="3" applyFont="1" applyBorder="1" applyAlignment="1">
      <alignment horizontal="left" vertical="top" wrapText="1"/>
    </xf>
    <xf numFmtId="0" fontId="91" fillId="0" borderId="42" xfId="3" applyFont="1" applyBorder="1" applyAlignment="1">
      <alignment horizontal="left" vertical="top" wrapText="1"/>
    </xf>
    <xf numFmtId="0" fontId="88" fillId="0" borderId="42" xfId="3" applyFont="1" applyBorder="1"/>
    <xf numFmtId="0" fontId="88" fillId="0" borderId="42" xfId="3" applyFont="1" applyBorder="1" applyAlignment="1">
      <alignment horizontal="left"/>
    </xf>
    <xf numFmtId="0" fontId="92" fillId="3" borderId="42" xfId="3" applyFont="1" applyFill="1" applyBorder="1" applyAlignment="1">
      <alignment vertical="top" wrapText="1"/>
    </xf>
    <xf numFmtId="0" fontId="93" fillId="0" borderId="42" xfId="3" applyFont="1" applyBorder="1" applyAlignment="1">
      <alignment horizontal="left" vertical="top" wrapText="1"/>
    </xf>
    <xf numFmtId="0" fontId="46" fillId="15" borderId="42" xfId="0" applyFont="1" applyFill="1" applyBorder="1" applyAlignment="1">
      <alignment horizontal="center" vertical="center"/>
    </xf>
    <xf numFmtId="0" fontId="46" fillId="15" borderId="42" xfId="0" applyFont="1" applyFill="1" applyBorder="1" applyAlignment="1">
      <alignment horizontal="center" vertical="center" wrapText="1"/>
    </xf>
    <xf numFmtId="3" fontId="39" fillId="0" borderId="0" xfId="0" applyNumberFormat="1" applyFont="1" applyFill="1" applyBorder="1" applyAlignment="1">
      <alignment horizontal="center" vertical="center"/>
    </xf>
    <xf numFmtId="0" fontId="45" fillId="8" borderId="42" xfId="0" applyFont="1" applyFill="1" applyBorder="1" applyAlignment="1">
      <alignment horizontal="center"/>
    </xf>
    <xf numFmtId="0" fontId="45" fillId="8" borderId="42" xfId="0" applyFont="1" applyFill="1" applyBorder="1" applyAlignment="1">
      <alignment horizontal="center" vertical="center"/>
    </xf>
    <xf numFmtId="3" fontId="39" fillId="3" borderId="42" xfId="0" applyNumberFormat="1" applyFont="1" applyFill="1" applyBorder="1" applyAlignment="1">
      <alignment horizontal="center" wrapText="1"/>
    </xf>
    <xf numFmtId="1" fontId="7" fillId="10" borderId="42" xfId="0" applyNumberFormat="1" applyFont="1" applyFill="1" applyBorder="1" applyAlignment="1">
      <alignment vertical="center" wrapText="1"/>
    </xf>
    <xf numFmtId="1" fontId="7" fillId="10" borderId="42" xfId="0" applyNumberFormat="1" applyFont="1" applyFill="1" applyBorder="1" applyAlignment="1">
      <alignment vertical="center"/>
    </xf>
    <xf numFmtId="1" fontId="41" fillId="8" borderId="42" xfId="11" applyNumberFormat="1" applyFont="1" applyFill="1" applyBorder="1" applyAlignment="1">
      <alignment horizontal="center" vertical="center" wrapText="1"/>
    </xf>
    <xf numFmtId="3" fontId="86" fillId="0" borderId="42" xfId="12" applyNumberFormat="1" applyFont="1" applyFill="1" applyBorder="1" applyAlignment="1">
      <alignment horizontal="center" vertical="center"/>
    </xf>
    <xf numFmtId="3" fontId="39" fillId="5" borderId="1" xfId="12" applyNumberFormat="1" applyFont="1" applyFill="1" applyBorder="1" applyAlignment="1">
      <alignment horizontal="center" vertical="center"/>
    </xf>
    <xf numFmtId="3" fontId="39" fillId="0" borderId="1" xfId="12" applyNumberFormat="1" applyFont="1" applyFill="1" applyBorder="1" applyAlignment="1">
      <alignment horizontal="center" vertical="center"/>
    </xf>
    <xf numFmtId="3" fontId="39" fillId="0" borderId="2" xfId="12" applyNumberFormat="1" applyFont="1" applyFill="1" applyBorder="1" applyAlignment="1">
      <alignment horizontal="center" vertical="center"/>
    </xf>
    <xf numFmtId="3" fontId="39" fillId="0" borderId="15" xfId="12" applyNumberFormat="1" applyFont="1" applyFill="1" applyBorder="1" applyAlignment="1">
      <alignment horizontal="center" vertical="center"/>
    </xf>
    <xf numFmtId="3" fontId="39" fillId="0" borderId="42" xfId="12" applyNumberFormat="1" applyFont="1" applyFill="1" applyBorder="1" applyAlignment="1">
      <alignment horizontal="center" vertical="center"/>
    </xf>
    <xf numFmtId="10" fontId="18" fillId="14" borderId="110" xfId="2" applyNumberFormat="1" applyFont="1" applyFill="1" applyBorder="1" applyAlignment="1">
      <alignment horizontal="center" vertical="center"/>
    </xf>
    <xf numFmtId="1" fontId="0" fillId="0" borderId="42" xfId="0" applyNumberFormat="1" applyFill="1" applyBorder="1" applyAlignment="1">
      <alignment horizontal="center" vertical="center"/>
    </xf>
    <xf numFmtId="173" fontId="86" fillId="0" borderId="13" xfId="0" applyNumberFormat="1" applyFont="1" applyFill="1" applyBorder="1" applyAlignment="1">
      <alignment horizontal="center"/>
    </xf>
    <xf numFmtId="0" fontId="86" fillId="0" borderId="10" xfId="0" applyFont="1" applyFill="1" applyBorder="1" applyAlignment="1">
      <alignment horizontal="center" vertical="center" wrapText="1"/>
    </xf>
    <xf numFmtId="1" fontId="86" fillId="0" borderId="42" xfId="0" applyNumberFormat="1" applyFont="1" applyFill="1" applyBorder="1" applyAlignment="1">
      <alignment horizontal="center" vertical="center" wrapText="1"/>
    </xf>
    <xf numFmtId="3" fontId="86" fillId="0" borderId="42" xfId="0" applyNumberFormat="1" applyFont="1" applyFill="1" applyBorder="1" applyAlignment="1">
      <alignment horizontal="center" vertical="center" wrapText="1"/>
    </xf>
    <xf numFmtId="3" fontId="86" fillId="0" borderId="13" xfId="0" applyNumberFormat="1" applyFont="1" applyFill="1" applyBorder="1" applyAlignment="1">
      <alignment horizontal="center" vertical="center" wrapText="1"/>
    </xf>
    <xf numFmtId="3" fontId="86" fillId="0" borderId="70" xfId="0" applyNumberFormat="1" applyFont="1" applyFill="1" applyBorder="1" applyAlignment="1">
      <alignment horizontal="center" vertical="center" wrapText="1"/>
    </xf>
    <xf numFmtId="3" fontId="86" fillId="0" borderId="98" xfId="0" applyNumberFormat="1" applyFont="1" applyFill="1" applyBorder="1" applyAlignment="1">
      <alignment horizontal="center" vertical="center" wrapText="1"/>
    </xf>
    <xf numFmtId="0" fontId="39" fillId="4" borderId="0" xfId="0" applyFont="1" applyFill="1" applyAlignment="1">
      <alignment vertical="center"/>
    </xf>
    <xf numFmtId="0" fontId="40" fillId="4" borderId="0" xfId="0" applyFont="1" applyFill="1" applyAlignment="1">
      <alignment vertical="center"/>
    </xf>
    <xf numFmtId="0" fontId="39" fillId="3" borderId="0" xfId="0" applyFont="1" applyFill="1" applyAlignment="1">
      <alignment vertical="center"/>
    </xf>
    <xf numFmtId="0" fontId="40" fillId="3" borderId="0" xfId="0" applyFont="1" applyFill="1" applyAlignment="1">
      <alignment vertical="center"/>
    </xf>
    <xf numFmtId="0" fontId="65" fillId="19" borderId="73" xfId="0" applyFont="1" applyFill="1" applyBorder="1" applyAlignment="1">
      <alignment horizontal="left" vertical="center"/>
    </xf>
    <xf numFmtId="0" fontId="65" fillId="19" borderId="70" xfId="0" applyFont="1" applyFill="1" applyBorder="1" applyAlignment="1">
      <alignment horizontal="center" vertical="center"/>
    </xf>
    <xf numFmtId="0" fontId="44" fillId="3" borderId="0" xfId="0" applyFont="1" applyFill="1" applyAlignment="1">
      <alignment vertical="center"/>
    </xf>
    <xf numFmtId="3" fontId="7" fillId="0" borderId="1" xfId="0" applyNumberFormat="1" applyFont="1" applyFill="1" applyBorder="1" applyAlignment="1">
      <alignment horizontal="center" vertical="center"/>
    </xf>
    <xf numFmtId="9" fontId="7" fillId="0" borderId="1" xfId="0" applyNumberFormat="1" applyFont="1" applyFill="1" applyBorder="1" applyAlignment="1">
      <alignment horizontal="center" vertical="center"/>
    </xf>
    <xf numFmtId="3" fontId="7" fillId="5" borderId="1" xfId="0" applyNumberFormat="1" applyFont="1" applyFill="1" applyBorder="1" applyAlignment="1">
      <alignment horizontal="center" vertical="center"/>
    </xf>
    <xf numFmtId="165" fontId="7" fillId="0" borderId="1" xfId="0" applyNumberFormat="1" applyFont="1" applyFill="1" applyBorder="1" applyAlignment="1">
      <alignment horizontal="center" vertical="center"/>
    </xf>
    <xf numFmtId="3" fontId="7" fillId="0" borderId="0" xfId="0" applyNumberFormat="1" applyFont="1" applyFill="1" applyBorder="1" applyAlignment="1">
      <alignment horizontal="center" vertical="center"/>
    </xf>
    <xf numFmtId="3" fontId="86" fillId="21" borderId="38" xfId="0" applyNumberFormat="1" applyFont="1" applyFill="1" applyBorder="1" applyAlignment="1">
      <alignment horizontal="center" vertical="center" wrapText="1"/>
    </xf>
    <xf numFmtId="173" fontId="86" fillId="21" borderId="7" xfId="0" applyNumberFormat="1" applyFont="1" applyFill="1" applyBorder="1" applyAlignment="1">
      <alignment horizontal="center" vertical="center"/>
    </xf>
    <xf numFmtId="173" fontId="86" fillId="21" borderId="98" xfId="0" applyNumberFormat="1" applyFont="1" applyFill="1" applyBorder="1" applyAlignment="1">
      <alignment horizontal="center" vertical="center"/>
    </xf>
    <xf numFmtId="10" fontId="65" fillId="6" borderId="42" xfId="0" applyNumberFormat="1" applyFont="1" applyFill="1" applyBorder="1" applyAlignment="1">
      <alignment horizontal="center" vertical="center"/>
    </xf>
    <xf numFmtId="3" fontId="7" fillId="3" borderId="1" xfId="0" applyNumberFormat="1" applyFont="1" applyFill="1" applyBorder="1" applyAlignment="1">
      <alignment horizontal="center" vertical="center"/>
    </xf>
    <xf numFmtId="9" fontId="7" fillId="3" borderId="1" xfId="0" applyNumberFormat="1" applyFont="1" applyFill="1" applyBorder="1" applyAlignment="1">
      <alignment horizontal="center" vertical="center"/>
    </xf>
    <xf numFmtId="165" fontId="7" fillId="3" borderId="1" xfId="0" applyNumberFormat="1" applyFont="1" applyFill="1" applyBorder="1" applyAlignment="1">
      <alignment horizontal="center" vertical="center"/>
    </xf>
    <xf numFmtId="173" fontId="86" fillId="21" borderId="42" xfId="0" applyNumberFormat="1" applyFont="1" applyFill="1" applyBorder="1" applyAlignment="1">
      <alignment horizontal="center" vertical="center"/>
    </xf>
    <xf numFmtId="173" fontId="86" fillId="21" borderId="13" xfId="0" applyNumberFormat="1" applyFont="1" applyFill="1" applyBorder="1" applyAlignment="1">
      <alignment horizontal="center" vertical="center"/>
    </xf>
    <xf numFmtId="3" fontId="7" fillId="0" borderId="2" xfId="0" applyNumberFormat="1" applyFont="1" applyFill="1" applyBorder="1" applyAlignment="1">
      <alignment horizontal="center" vertical="center"/>
    </xf>
    <xf numFmtId="3" fontId="7" fillId="3" borderId="2" xfId="0" applyNumberFormat="1" applyFont="1" applyFill="1" applyBorder="1" applyAlignment="1">
      <alignment horizontal="center" vertical="center"/>
    </xf>
    <xf numFmtId="9" fontId="7" fillId="3" borderId="2" xfId="0" applyNumberFormat="1" applyFont="1" applyFill="1" applyBorder="1" applyAlignment="1">
      <alignment horizontal="center" vertical="center"/>
    </xf>
    <xf numFmtId="3" fontId="7" fillId="5" borderId="2" xfId="0" applyNumberFormat="1" applyFont="1" applyFill="1" applyBorder="1" applyAlignment="1">
      <alignment horizontal="center" vertical="center"/>
    </xf>
    <xf numFmtId="165" fontId="7" fillId="3" borderId="2" xfId="0" applyNumberFormat="1" applyFont="1" applyFill="1" applyBorder="1" applyAlignment="1">
      <alignment horizontal="center" vertical="center"/>
    </xf>
    <xf numFmtId="3" fontId="7" fillId="0" borderId="14" xfId="0" applyNumberFormat="1" applyFont="1" applyFill="1" applyBorder="1" applyAlignment="1">
      <alignment horizontal="center" vertical="center"/>
    </xf>
    <xf numFmtId="3" fontId="7" fillId="3" borderId="15" xfId="0" applyNumberFormat="1" applyFont="1" applyFill="1" applyBorder="1" applyAlignment="1">
      <alignment horizontal="center" vertical="center"/>
    </xf>
    <xf numFmtId="9" fontId="7" fillId="3" borderId="15" xfId="0" applyNumberFormat="1" applyFont="1" applyFill="1" applyBorder="1" applyAlignment="1">
      <alignment horizontal="center" vertical="center"/>
    </xf>
    <xf numFmtId="3" fontId="7" fillId="5" borderId="15" xfId="0" applyNumberFormat="1" applyFont="1" applyFill="1" applyBorder="1" applyAlignment="1">
      <alignment horizontal="center" vertical="center"/>
    </xf>
    <xf numFmtId="165" fontId="7" fillId="3" borderId="15" xfId="0" applyNumberFormat="1" applyFont="1" applyFill="1" applyBorder="1" applyAlignment="1">
      <alignment horizontal="center" vertical="center"/>
    </xf>
    <xf numFmtId="3" fontId="7" fillId="0" borderId="32" xfId="0" applyNumberFormat="1" applyFont="1" applyFill="1" applyBorder="1" applyAlignment="1">
      <alignment horizontal="center" vertical="center"/>
    </xf>
    <xf numFmtId="173" fontId="86" fillId="0" borderId="42" xfId="0" applyNumberFormat="1" applyFont="1" applyBorder="1" applyAlignment="1">
      <alignment horizontal="center" vertical="center"/>
    </xf>
    <xf numFmtId="173" fontId="86" fillId="0" borderId="13" xfId="0" applyNumberFormat="1" applyFont="1" applyBorder="1" applyAlignment="1">
      <alignment horizontal="center" vertical="center"/>
    </xf>
    <xf numFmtId="3" fontId="86" fillId="22" borderId="73" xfId="0" applyNumberFormat="1" applyFont="1" applyFill="1" applyBorder="1" applyAlignment="1">
      <alignment horizontal="center" vertical="center" wrapText="1"/>
    </xf>
    <xf numFmtId="173" fontId="86" fillId="22" borderId="70" xfId="0" applyNumberFormat="1" applyFont="1" applyFill="1" applyBorder="1" applyAlignment="1">
      <alignment horizontal="center" vertical="center"/>
    </xf>
    <xf numFmtId="173" fontId="0" fillId="22" borderId="74" xfId="0" applyNumberFormat="1" applyFill="1" applyBorder="1" applyAlignment="1">
      <alignment horizontal="center" vertical="center"/>
    </xf>
    <xf numFmtId="3" fontId="0" fillId="22" borderId="70" xfId="0" applyNumberFormat="1" applyFill="1" applyBorder="1" applyAlignment="1">
      <alignment horizontal="center" vertical="center"/>
    </xf>
    <xf numFmtId="173" fontId="86" fillId="22" borderId="74" xfId="0" applyNumberFormat="1" applyFont="1" applyFill="1" applyBorder="1" applyAlignment="1">
      <alignment horizontal="center" vertical="center"/>
    </xf>
    <xf numFmtId="3" fontId="7" fillId="0" borderId="10" xfId="0" applyNumberFormat="1" applyFont="1" applyFill="1" applyBorder="1" applyAlignment="1">
      <alignment horizontal="center" vertical="center"/>
    </xf>
    <xf numFmtId="3" fontId="7" fillId="3" borderId="42" xfId="0" applyNumberFormat="1" applyFont="1" applyFill="1" applyBorder="1" applyAlignment="1">
      <alignment horizontal="center" vertical="center"/>
    </xf>
    <xf numFmtId="9" fontId="7" fillId="3" borderId="42" xfId="0" applyNumberFormat="1" applyFont="1" applyFill="1" applyBorder="1" applyAlignment="1">
      <alignment horizontal="center" vertical="center"/>
    </xf>
    <xf numFmtId="3" fontId="7" fillId="5" borderId="42" xfId="0" applyNumberFormat="1" applyFont="1" applyFill="1" applyBorder="1" applyAlignment="1">
      <alignment horizontal="center" vertical="center"/>
    </xf>
    <xf numFmtId="165" fontId="7" fillId="3" borderId="42" xfId="0" applyNumberFormat="1" applyFont="1" applyFill="1" applyBorder="1" applyAlignment="1">
      <alignment horizontal="center" vertical="center"/>
    </xf>
    <xf numFmtId="3" fontId="7" fillId="0" borderId="13" xfId="0" applyNumberFormat="1" applyFont="1" applyFill="1" applyBorder="1" applyAlignment="1">
      <alignment horizontal="center" vertical="center"/>
    </xf>
    <xf numFmtId="173" fontId="86" fillId="0" borderId="42" xfId="0" applyNumberFormat="1" applyFont="1" applyFill="1" applyBorder="1" applyAlignment="1">
      <alignment horizontal="center" vertical="center"/>
    </xf>
    <xf numFmtId="173" fontId="0" fillId="0" borderId="98" xfId="0" applyNumberFormat="1" applyFill="1" applyBorder="1" applyAlignment="1">
      <alignment horizontal="center" vertical="center"/>
    </xf>
    <xf numFmtId="0" fontId="39" fillId="0" borderId="0" xfId="0" applyFont="1" applyFill="1" applyAlignment="1">
      <alignment vertical="center"/>
    </xf>
    <xf numFmtId="3" fontId="86" fillId="0" borderId="73" xfId="0" applyNumberFormat="1" applyFont="1" applyFill="1" applyBorder="1" applyAlignment="1">
      <alignment horizontal="center" vertical="center" wrapText="1"/>
    </xf>
    <xf numFmtId="3" fontId="0" fillId="0" borderId="42" xfId="0" applyNumberFormat="1" applyFill="1" applyBorder="1" applyAlignment="1">
      <alignment horizontal="center" vertical="center"/>
    </xf>
    <xf numFmtId="173" fontId="86" fillId="0" borderId="13" xfId="0" applyNumberFormat="1" applyFont="1" applyFill="1" applyBorder="1" applyAlignment="1">
      <alignment horizontal="center" vertical="center"/>
    </xf>
    <xf numFmtId="173" fontId="0" fillId="0" borderId="98" xfId="0" applyNumberFormat="1" applyBorder="1" applyAlignment="1">
      <alignment horizontal="center" vertical="center"/>
    </xf>
    <xf numFmtId="3" fontId="86" fillId="0" borderId="10" xfId="0" applyNumberFormat="1" applyFont="1" applyBorder="1" applyAlignment="1">
      <alignment horizontal="center" vertical="center" wrapText="1"/>
    </xf>
    <xf numFmtId="1" fontId="0" fillId="0" borderId="42" xfId="0" applyNumberFormat="1" applyBorder="1" applyAlignment="1">
      <alignment horizontal="center" vertical="center"/>
    </xf>
    <xf numFmtId="0" fontId="7" fillId="0" borderId="0" xfId="0" applyFont="1" applyFill="1" applyBorder="1" applyAlignment="1">
      <alignment horizontal="left" vertical="center"/>
    </xf>
    <xf numFmtId="173" fontId="86" fillId="0" borderId="18" xfId="0" applyNumberFormat="1" applyFont="1" applyBorder="1" applyAlignment="1">
      <alignment horizontal="center" vertical="center"/>
    </xf>
    <xf numFmtId="173" fontId="86" fillId="0" borderId="19" xfId="0" applyNumberFormat="1" applyFont="1" applyBorder="1" applyAlignment="1">
      <alignment horizontal="center" vertical="center"/>
    </xf>
    <xf numFmtId="0" fontId="7" fillId="3" borderId="0" xfId="0" applyFont="1" applyFill="1" applyBorder="1" applyAlignment="1">
      <alignment horizontal="left" vertical="center"/>
    </xf>
    <xf numFmtId="0" fontId="6" fillId="3" borderId="0" xfId="0" applyFont="1" applyFill="1" applyBorder="1" applyAlignment="1">
      <alignment horizontal="left" vertical="center"/>
    </xf>
    <xf numFmtId="3" fontId="43" fillId="3" borderId="0" xfId="0" applyNumberFormat="1" applyFont="1" applyFill="1" applyAlignment="1">
      <alignment vertical="center"/>
    </xf>
    <xf numFmtId="0" fontId="43" fillId="3" borderId="0" xfId="0" applyFont="1" applyFill="1" applyAlignment="1">
      <alignment vertical="center"/>
    </xf>
    <xf numFmtId="1" fontId="39" fillId="5" borderId="1" xfId="0" applyNumberFormat="1" applyFont="1" applyFill="1" applyBorder="1" applyAlignment="1">
      <alignment horizontal="center" vertical="center"/>
    </xf>
    <xf numFmtId="3" fontId="39" fillId="0" borderId="1" xfId="0" applyNumberFormat="1" applyFont="1" applyFill="1" applyBorder="1" applyAlignment="1">
      <alignment horizontal="center" vertical="center" wrapText="1"/>
    </xf>
    <xf numFmtId="3" fontId="39" fillId="5" borderId="1" xfId="0" applyNumberFormat="1" applyFont="1" applyFill="1" applyBorder="1" applyAlignment="1">
      <alignment horizontal="center" vertical="center" wrapText="1"/>
    </xf>
    <xf numFmtId="3" fontId="39" fillId="5" borderId="2" xfId="0" applyNumberFormat="1" applyFont="1" applyFill="1" applyBorder="1" applyAlignment="1">
      <alignment horizontal="center" vertical="center" wrapText="1"/>
    </xf>
    <xf numFmtId="3" fontId="39" fillId="0" borderId="2" xfId="0" applyNumberFormat="1" applyFont="1" applyFill="1" applyBorder="1" applyAlignment="1">
      <alignment horizontal="center" vertical="center" wrapText="1"/>
    </xf>
    <xf numFmtId="3" fontId="39" fillId="5" borderId="15" xfId="0" applyNumberFormat="1" applyFont="1" applyFill="1" applyBorder="1" applyAlignment="1">
      <alignment horizontal="center" vertical="center" wrapText="1"/>
    </xf>
    <xf numFmtId="3" fontId="39" fillId="0" borderId="15" xfId="0" applyNumberFormat="1" applyFont="1" applyFill="1" applyBorder="1" applyAlignment="1">
      <alignment horizontal="center" vertical="center" wrapText="1"/>
    </xf>
    <xf numFmtId="3" fontId="39" fillId="0" borderId="32" xfId="0" applyNumberFormat="1" applyFont="1" applyFill="1" applyBorder="1" applyAlignment="1">
      <alignment horizontal="center" vertical="center" wrapText="1"/>
    </xf>
    <xf numFmtId="3" fontId="39" fillId="5" borderId="42" xfId="0" applyNumberFormat="1" applyFont="1" applyFill="1" applyBorder="1" applyAlignment="1">
      <alignment horizontal="center" vertical="center" wrapText="1"/>
    </xf>
    <xf numFmtId="3" fontId="39" fillId="0" borderId="42" xfId="0" applyNumberFormat="1" applyFont="1" applyFill="1" applyBorder="1" applyAlignment="1">
      <alignment horizontal="center" vertical="center" wrapText="1"/>
    </xf>
    <xf numFmtId="3" fontId="39" fillId="0" borderId="13" xfId="0" applyNumberFormat="1" applyFont="1" applyFill="1" applyBorder="1" applyAlignment="1">
      <alignment horizontal="center" vertical="center" wrapText="1"/>
    </xf>
    <xf numFmtId="0" fontId="35" fillId="3" borderId="0" xfId="0" applyFont="1" applyFill="1" applyAlignment="1">
      <alignment vertical="center"/>
    </xf>
    <xf numFmtId="1" fontId="0" fillId="0" borderId="42" xfId="0" applyNumberFormat="1" applyFill="1" applyBorder="1" applyAlignment="1">
      <alignment horizontal="center"/>
    </xf>
    <xf numFmtId="1" fontId="94" fillId="0" borderId="42" xfId="0" applyNumberFormat="1" applyFont="1" applyFill="1" applyBorder="1" applyAlignment="1">
      <alignment horizontal="center" vertical="center" wrapText="1"/>
    </xf>
    <xf numFmtId="0" fontId="27" fillId="18" borderId="42" xfId="11" applyFont="1" applyFill="1" applyBorder="1" applyAlignment="1">
      <alignment horizontal="center" vertical="center" wrapText="1"/>
    </xf>
    <xf numFmtId="0" fontId="27" fillId="18" borderId="42" xfId="11" applyFont="1" applyFill="1" applyBorder="1" applyAlignment="1">
      <alignment vertical="center"/>
    </xf>
    <xf numFmtId="0" fontId="18" fillId="0" borderId="42" xfId="0" applyFont="1" applyFill="1" applyBorder="1" applyAlignment="1">
      <alignment horizontal="center" vertical="center"/>
    </xf>
    <xf numFmtId="0" fontId="46" fillId="2" borderId="0" xfId="0" applyFont="1" applyFill="1" applyAlignment="1">
      <alignment horizontal="left"/>
    </xf>
    <xf numFmtId="0" fontId="46" fillId="2" borderId="0" xfId="0" applyFont="1" applyFill="1" applyAlignment="1">
      <alignment vertical="center"/>
    </xf>
    <xf numFmtId="0" fontId="26" fillId="0" borderId="6" xfId="11" applyFont="1" applyBorder="1" applyAlignment="1">
      <alignment horizontal="center" vertical="center"/>
    </xf>
    <xf numFmtId="0" fontId="27" fillId="18" borderId="3" xfId="0" applyFont="1" applyFill="1" applyBorder="1" applyAlignment="1">
      <alignment horizontal="center" vertical="center"/>
    </xf>
    <xf numFmtId="0" fontId="27" fillId="18" borderId="60" xfId="0" applyFont="1" applyFill="1" applyBorder="1" applyAlignment="1">
      <alignment horizontal="center" vertical="center"/>
    </xf>
    <xf numFmtId="0" fontId="27" fillId="18" borderId="61" xfId="0" applyFont="1" applyFill="1" applyBorder="1" applyAlignment="1">
      <alignment horizontal="center" vertical="center"/>
    </xf>
    <xf numFmtId="0" fontId="22" fillId="18" borderId="42" xfId="0" applyFont="1" applyFill="1" applyBorder="1" applyAlignment="1">
      <alignment horizontal="center" vertical="center" wrapText="1"/>
    </xf>
    <xf numFmtId="0" fontId="27" fillId="18" borderId="40" xfId="0" applyFont="1" applyFill="1" applyBorder="1" applyAlignment="1" applyProtection="1">
      <alignment vertical="center"/>
      <protection locked="0"/>
    </xf>
    <xf numFmtId="0" fontId="69" fillId="0" borderId="0" xfId="0" applyFont="1" applyAlignment="1">
      <alignment horizontal="center"/>
    </xf>
    <xf numFmtId="0" fontId="70" fillId="0" borderId="0" xfId="0" applyFont="1" applyAlignment="1">
      <alignment horizontal="center"/>
    </xf>
    <xf numFmtId="1" fontId="37" fillId="0" borderId="0" xfId="0" quotePrefix="1" applyNumberFormat="1" applyFont="1" applyFill="1" applyAlignment="1" applyProtection="1">
      <alignment vertical="center"/>
    </xf>
    <xf numFmtId="49" fontId="69" fillId="0" borderId="0" xfId="0" applyNumberFormat="1" applyFont="1" applyAlignment="1">
      <alignment horizontal="center" vertical="center"/>
    </xf>
    <xf numFmtId="49" fontId="70" fillId="0" borderId="0" xfId="0" applyNumberFormat="1" applyFont="1" applyAlignment="1">
      <alignment horizontal="center" vertical="center"/>
    </xf>
    <xf numFmtId="49" fontId="0" fillId="0" borderId="0" xfId="0" applyNumberFormat="1" applyAlignment="1">
      <alignment horizontal="center" vertical="center"/>
    </xf>
    <xf numFmtId="0" fontId="26" fillId="0" borderId="94" xfId="0" applyFont="1" applyBorder="1" applyAlignment="1" applyProtection="1">
      <alignment horizontal="center" vertical="center" wrapText="1"/>
      <protection locked="0"/>
    </xf>
    <xf numFmtId="0" fontId="55" fillId="18" borderId="43" xfId="0" applyFont="1" applyFill="1" applyBorder="1" applyAlignment="1">
      <alignment horizontal="center" vertical="center" wrapText="1"/>
    </xf>
    <xf numFmtId="1" fontId="31" fillId="14" borderId="42" xfId="2" applyNumberFormat="1" applyFont="1" applyFill="1" applyBorder="1" applyAlignment="1">
      <alignment horizontal="center" vertical="center"/>
    </xf>
    <xf numFmtId="0" fontId="22" fillId="18" borderId="2" xfId="0" applyFont="1" applyFill="1" applyBorder="1" applyAlignment="1">
      <alignment horizontal="left" vertical="center"/>
    </xf>
    <xf numFmtId="0" fontId="101" fillId="18" borderId="42" xfId="0" applyFont="1" applyFill="1" applyBorder="1" applyAlignment="1">
      <alignment horizontal="left" vertical="center"/>
    </xf>
    <xf numFmtId="0" fontId="22" fillId="18" borderId="2" xfId="0" applyFont="1" applyFill="1" applyBorder="1" applyAlignment="1">
      <alignment horizontal="center" vertical="center"/>
    </xf>
    <xf numFmtId="1" fontId="22" fillId="18" borderId="2" xfId="0" applyNumberFormat="1" applyFont="1" applyFill="1" applyBorder="1" applyAlignment="1">
      <alignment horizontal="center" vertical="center"/>
    </xf>
    <xf numFmtId="1" fontId="10" fillId="14" borderId="42" xfId="2" applyNumberFormat="1" applyFont="1" applyFill="1" applyBorder="1" applyAlignment="1">
      <alignment horizontal="center" vertical="center"/>
    </xf>
    <xf numFmtId="0" fontId="102" fillId="2" borderId="0" xfId="0" applyFont="1" applyFill="1" applyAlignment="1">
      <alignment horizontal="left" vertical="center"/>
    </xf>
    <xf numFmtId="0" fontId="48" fillId="2" borderId="0" xfId="0" applyFont="1" applyFill="1" applyAlignment="1">
      <alignment vertical="center"/>
    </xf>
    <xf numFmtId="1" fontId="102" fillId="2" borderId="0" xfId="0" applyNumberFormat="1" applyFont="1" applyFill="1" applyBorder="1" applyAlignment="1">
      <alignment horizontal="center" vertical="center"/>
    </xf>
    <xf numFmtId="0" fontId="101" fillId="18" borderId="7" xfId="0" applyFont="1" applyFill="1" applyBorder="1" applyAlignment="1">
      <alignment horizontal="left" vertical="center"/>
    </xf>
    <xf numFmtId="0" fontId="26" fillId="2" borderId="65" xfId="8" applyFont="1" applyFill="1" applyBorder="1" applyAlignment="1" applyProtection="1">
      <alignment horizontal="center" vertical="center"/>
      <protection locked="0"/>
    </xf>
    <xf numFmtId="0" fontId="26" fillId="2" borderId="66" xfId="8" applyFont="1" applyFill="1" applyBorder="1" applyAlignment="1" applyProtection="1">
      <alignment horizontal="center" vertical="center"/>
      <protection locked="0"/>
    </xf>
    <xf numFmtId="0" fontId="59" fillId="2" borderId="66" xfId="8" applyFont="1" applyFill="1" applyBorder="1" applyAlignment="1" applyProtection="1">
      <alignment horizontal="center" vertical="center"/>
      <protection locked="0"/>
    </xf>
    <xf numFmtId="0" fontId="59" fillId="2" borderId="65" xfId="8" applyFont="1" applyFill="1" applyBorder="1" applyAlignment="1" applyProtection="1">
      <alignment horizontal="center" vertical="center"/>
      <protection locked="0"/>
    </xf>
    <xf numFmtId="0" fontId="109" fillId="0" borderId="0" xfId="0" applyFont="1" applyBorder="1" applyAlignment="1">
      <alignment vertical="center"/>
    </xf>
    <xf numFmtId="0" fontId="109" fillId="13" borderId="129" xfId="0" applyFont="1" applyFill="1" applyBorder="1" applyAlignment="1">
      <alignment vertical="center"/>
    </xf>
    <xf numFmtId="0" fontId="109" fillId="23" borderId="129" xfId="0" applyFont="1" applyFill="1" applyBorder="1" applyAlignment="1">
      <alignment vertical="center"/>
    </xf>
    <xf numFmtId="0" fontId="109" fillId="0" borderId="129" xfId="0" applyFont="1" applyBorder="1" applyAlignment="1">
      <alignment vertical="center"/>
    </xf>
    <xf numFmtId="0" fontId="109" fillId="24" borderId="129" xfId="0" applyFont="1" applyFill="1" applyBorder="1" applyAlignment="1">
      <alignment vertical="center"/>
    </xf>
    <xf numFmtId="0" fontId="112" fillId="0" borderId="0" xfId="0" applyFont="1" applyBorder="1" applyAlignment="1">
      <alignment vertical="center"/>
    </xf>
    <xf numFmtId="0" fontId="0" fillId="0" borderId="130" xfId="0" applyFont="1" applyBorder="1" applyAlignment="1">
      <alignment vertical="center"/>
    </xf>
    <xf numFmtId="0" fontId="111" fillId="0" borderId="131" xfId="0" applyFont="1" applyBorder="1" applyAlignment="1">
      <alignment vertical="center"/>
    </xf>
    <xf numFmtId="0" fontId="0" fillId="0" borderId="131" xfId="0" applyFont="1" applyBorder="1" applyAlignment="1">
      <alignment vertical="center"/>
    </xf>
    <xf numFmtId="0" fontId="0" fillId="0" borderId="132" xfId="0" applyFont="1" applyBorder="1" applyAlignment="1">
      <alignment vertical="center"/>
    </xf>
    <xf numFmtId="0" fontId="0" fillId="0" borderId="133" xfId="0" applyFont="1" applyBorder="1" applyAlignment="1">
      <alignment vertical="center"/>
    </xf>
    <xf numFmtId="0" fontId="0" fillId="0" borderId="0" xfId="0" applyFont="1" applyBorder="1" applyAlignment="1">
      <alignment vertical="center"/>
    </xf>
    <xf numFmtId="0" fontId="0" fillId="0" borderId="134" xfId="0" applyFont="1" applyBorder="1" applyAlignment="1">
      <alignment vertical="center"/>
    </xf>
    <xf numFmtId="0" fontId="18" fillId="0" borderId="133" xfId="0" applyFont="1" applyBorder="1" applyAlignment="1">
      <alignment vertical="center"/>
    </xf>
    <xf numFmtId="0" fontId="18" fillId="0" borderId="0" xfId="0" applyFont="1" applyBorder="1" applyAlignment="1">
      <alignment vertical="center"/>
    </xf>
    <xf numFmtId="0" fontId="18" fillId="0" borderId="134" xfId="0" applyFont="1" applyBorder="1" applyAlignment="1">
      <alignment vertical="center"/>
    </xf>
    <xf numFmtId="0" fontId="18" fillId="0" borderId="135" xfId="0" applyFont="1" applyBorder="1" applyAlignment="1">
      <alignment vertical="center"/>
    </xf>
    <xf numFmtId="0" fontId="109" fillId="0" borderId="136" xfId="0" applyFont="1" applyBorder="1" applyAlignment="1">
      <alignment vertical="center"/>
    </xf>
    <xf numFmtId="0" fontId="110" fillId="0" borderId="136" xfId="0" applyFont="1" applyBorder="1" applyAlignment="1">
      <alignment vertical="center"/>
    </xf>
    <xf numFmtId="0" fontId="18" fillId="0" borderId="136" xfId="0" applyFont="1" applyBorder="1" applyAlignment="1">
      <alignment vertical="center"/>
    </xf>
    <xf numFmtId="0" fontId="18" fillId="0" borderId="137" xfId="0" applyFont="1" applyBorder="1" applyAlignment="1">
      <alignment vertical="center"/>
    </xf>
    <xf numFmtId="0" fontId="88" fillId="0" borderId="42" xfId="3" applyNumberFormat="1" applyFont="1" applyBorder="1" applyAlignment="1">
      <alignment horizontal="right"/>
    </xf>
    <xf numFmtId="0" fontId="13" fillId="0" borderId="8" xfId="0" applyFont="1" applyBorder="1" applyAlignment="1" applyProtection="1">
      <alignment horizontal="justify" vertical="center" wrapText="1"/>
      <protection locked="0"/>
    </xf>
    <xf numFmtId="0" fontId="13" fillId="0" borderId="9" xfId="0" applyFont="1" applyBorder="1" applyAlignment="1" applyProtection="1">
      <alignment horizontal="justify" vertical="center" wrapText="1"/>
      <protection locked="0"/>
    </xf>
    <xf numFmtId="0" fontId="13" fillId="0" borderId="29" xfId="0" applyFont="1" applyBorder="1" applyAlignment="1" applyProtection="1">
      <alignment horizontal="justify" vertical="center" wrapText="1"/>
      <protection locked="0"/>
    </xf>
    <xf numFmtId="0" fontId="13" fillId="14" borderId="11" xfId="0" applyFont="1" applyFill="1" applyBorder="1" applyAlignment="1" applyProtection="1">
      <alignment horizontal="justify" vertical="center" wrapText="1"/>
      <protection locked="0"/>
    </xf>
    <xf numFmtId="0" fontId="13" fillId="14" borderId="6" xfId="0" applyFont="1" applyFill="1" applyBorder="1" applyAlignment="1" applyProtection="1">
      <alignment horizontal="justify" vertical="center" wrapText="1"/>
      <protection locked="0"/>
    </xf>
    <xf numFmtId="0" fontId="100" fillId="14" borderId="112" xfId="0" applyFont="1" applyFill="1" applyBorder="1" applyAlignment="1" applyProtection="1">
      <alignment horizontal="center" vertical="center"/>
    </xf>
    <xf numFmtId="0" fontId="100" fillId="14" borderId="11" xfId="0" applyFont="1" applyFill="1" applyBorder="1" applyAlignment="1" applyProtection="1">
      <alignment horizontal="center" vertical="center"/>
    </xf>
    <xf numFmtId="0" fontId="100" fillId="14" borderId="111" xfId="0" applyFont="1" applyFill="1" applyBorder="1" applyAlignment="1" applyProtection="1">
      <alignment horizontal="center" vertical="center"/>
    </xf>
    <xf numFmtId="0" fontId="27" fillId="18" borderId="61" xfId="0" applyFont="1" applyFill="1" applyBorder="1" applyAlignment="1">
      <alignment horizontal="center" vertical="center"/>
    </xf>
    <xf numFmtId="0" fontId="27" fillId="18" borderId="40" xfId="0" applyFont="1" applyFill="1" applyBorder="1" applyAlignment="1">
      <alignment horizontal="center" vertical="center"/>
    </xf>
    <xf numFmtId="0" fontId="27" fillId="18" borderId="60" xfId="0" applyFont="1" applyFill="1" applyBorder="1" applyAlignment="1">
      <alignment horizontal="center" vertical="center"/>
    </xf>
    <xf numFmtId="0" fontId="100" fillId="23" borderId="112" xfId="0" applyFont="1" applyFill="1" applyBorder="1" applyAlignment="1" applyProtection="1">
      <alignment horizontal="center" vertical="center"/>
    </xf>
    <xf numFmtId="0" fontId="100" fillId="23" borderId="11" xfId="0" applyFont="1" applyFill="1" applyBorder="1" applyAlignment="1" applyProtection="1">
      <alignment horizontal="center" vertical="center"/>
    </xf>
    <xf numFmtId="0" fontId="100" fillId="23" borderId="111" xfId="0" applyFont="1" applyFill="1" applyBorder="1" applyAlignment="1" applyProtection="1">
      <alignment horizontal="center" vertical="center"/>
    </xf>
    <xf numFmtId="0" fontId="100" fillId="13" borderId="5" xfId="0" applyFont="1" applyFill="1" applyBorder="1" applyAlignment="1" applyProtection="1">
      <alignment horizontal="center" vertical="center"/>
      <protection locked="0"/>
    </xf>
    <xf numFmtId="0" fontId="100" fillId="13" borderId="11" xfId="0" applyFont="1" applyFill="1" applyBorder="1" applyAlignment="1" applyProtection="1">
      <alignment horizontal="center" vertical="center"/>
      <protection locked="0"/>
    </xf>
    <xf numFmtId="0" fontId="100" fillId="13" borderId="6" xfId="0" applyFont="1" applyFill="1" applyBorder="1" applyAlignment="1" applyProtection="1">
      <alignment horizontal="center" vertical="center"/>
      <protection locked="0"/>
    </xf>
    <xf numFmtId="0" fontId="27" fillId="18" borderId="21" xfId="0" applyFont="1" applyFill="1" applyBorder="1" applyAlignment="1">
      <alignment horizontal="center" vertical="center"/>
    </xf>
    <xf numFmtId="0" fontId="49" fillId="18" borderId="47" xfId="0" applyFont="1" applyFill="1" applyBorder="1" applyAlignment="1">
      <alignment horizontal="left" vertical="center" indent="1"/>
    </xf>
    <xf numFmtId="0" fontId="49" fillId="18" borderId="48" xfId="0" applyFont="1" applyFill="1" applyBorder="1" applyAlignment="1">
      <alignment horizontal="left" vertical="center" indent="1"/>
    </xf>
    <xf numFmtId="0" fontId="49" fillId="18" borderId="49" xfId="0" applyFont="1" applyFill="1" applyBorder="1" applyAlignment="1">
      <alignment horizontal="left" vertical="center" indent="1"/>
    </xf>
    <xf numFmtId="0" fontId="37" fillId="0" borderId="47" xfId="0" applyFont="1" applyFill="1" applyBorder="1" applyAlignment="1" applyProtection="1">
      <alignment horizontal="left" vertical="center"/>
      <protection locked="0"/>
    </xf>
    <xf numFmtId="0" fontId="37" fillId="0" borderId="48" xfId="0" applyFont="1" applyFill="1" applyBorder="1" applyAlignment="1" applyProtection="1">
      <alignment horizontal="left" vertical="center"/>
      <protection locked="0"/>
    </xf>
    <xf numFmtId="0" fontId="37" fillId="0" borderId="49" xfId="0" applyFont="1" applyFill="1" applyBorder="1" applyAlignment="1" applyProtection="1">
      <alignment horizontal="left" vertical="center"/>
      <protection locked="0"/>
    </xf>
    <xf numFmtId="0" fontId="18" fillId="0" borderId="47" xfId="0" applyFont="1" applyFill="1" applyBorder="1" applyAlignment="1" applyProtection="1">
      <alignment horizontal="left" vertical="center" indent="1"/>
      <protection locked="0"/>
    </xf>
    <xf numFmtId="0" fontId="18" fillId="0" borderId="48" xfId="0" applyFont="1" applyFill="1" applyBorder="1" applyAlignment="1" applyProtection="1">
      <alignment horizontal="left" vertical="center" indent="1"/>
      <protection locked="0"/>
    </xf>
    <xf numFmtId="0" fontId="18" fillId="0" borderId="49" xfId="0" applyFont="1" applyFill="1" applyBorder="1" applyAlignment="1" applyProtection="1">
      <alignment horizontal="left" vertical="center" indent="1"/>
      <protection locked="0"/>
    </xf>
    <xf numFmtId="0" fontId="18" fillId="2" borderId="40" xfId="0" applyFont="1" applyFill="1" applyBorder="1" applyAlignment="1">
      <alignment horizontal="center" vertical="center"/>
    </xf>
    <xf numFmtId="0" fontId="100" fillId="2" borderId="112" xfId="0" applyFont="1" applyFill="1" applyBorder="1" applyAlignment="1" applyProtection="1">
      <alignment horizontal="center" vertical="center"/>
      <protection locked="0"/>
    </xf>
    <xf numFmtId="0" fontId="100" fillId="2" borderId="11" xfId="0" applyFont="1" applyFill="1" applyBorder="1" applyAlignment="1" applyProtection="1">
      <alignment horizontal="center" vertical="center"/>
      <protection locked="0"/>
    </xf>
    <xf numFmtId="0" fontId="100" fillId="2" borderId="111" xfId="0" applyFont="1" applyFill="1" applyBorder="1" applyAlignment="1" applyProtection="1">
      <alignment horizontal="center" vertical="center"/>
      <protection locked="0"/>
    </xf>
    <xf numFmtId="0" fontId="27" fillId="18" borderId="5" xfId="0" applyFont="1" applyFill="1" applyBorder="1" applyAlignment="1" applyProtection="1">
      <alignment horizontal="center" vertical="center"/>
      <protection locked="0"/>
    </xf>
    <xf numFmtId="0" fontId="27" fillId="18" borderId="11" xfId="0" applyFont="1" applyFill="1" applyBorder="1" applyAlignment="1" applyProtection="1">
      <alignment horizontal="center" vertical="center"/>
      <protection locked="0"/>
    </xf>
    <xf numFmtId="0" fontId="27" fillId="18" borderId="6" xfId="0" applyFont="1" applyFill="1" applyBorder="1" applyAlignment="1" applyProtection="1">
      <alignment horizontal="center" vertical="center"/>
      <protection locked="0"/>
    </xf>
    <xf numFmtId="0" fontId="27" fillId="18" borderId="42" xfId="0" applyFont="1" applyFill="1" applyBorder="1" applyAlignment="1">
      <alignment horizontal="center" vertical="center" wrapText="1"/>
    </xf>
    <xf numFmtId="0" fontId="99" fillId="2" borderId="113" xfId="0" applyFont="1" applyFill="1" applyBorder="1" applyAlignment="1" applyProtection="1">
      <alignment horizontal="center" vertical="center"/>
      <protection locked="0"/>
    </xf>
    <xf numFmtId="0" fontId="99" fillId="2" borderId="9" xfId="0" applyFont="1" applyFill="1" applyBorder="1" applyAlignment="1" applyProtection="1">
      <alignment horizontal="center" vertical="center"/>
      <protection locked="0"/>
    </xf>
    <xf numFmtId="0" fontId="99" fillId="2" borderId="114" xfId="0" applyFont="1" applyFill="1" applyBorder="1" applyAlignment="1" applyProtection="1">
      <alignment horizontal="center" vertical="center"/>
      <protection locked="0"/>
    </xf>
    <xf numFmtId="49" fontId="100" fillId="24" borderId="8" xfId="0" quotePrefix="1" applyNumberFormat="1" applyFont="1" applyFill="1" applyBorder="1" applyAlignment="1" applyProtection="1">
      <alignment horizontal="center" vertical="center"/>
    </xf>
    <xf numFmtId="49" fontId="100" fillId="24" borderId="9" xfId="0" applyNumberFormat="1" applyFont="1" applyFill="1" applyBorder="1" applyAlignment="1" applyProtection="1">
      <alignment horizontal="center" vertical="center"/>
    </xf>
    <xf numFmtId="49" fontId="100" fillId="24" borderId="29" xfId="0" applyNumberFormat="1" applyFont="1" applyFill="1" applyBorder="1" applyAlignment="1" applyProtection="1">
      <alignment horizontal="center" vertical="center"/>
    </xf>
    <xf numFmtId="0" fontId="100" fillId="14" borderId="113" xfId="0" applyFont="1" applyFill="1" applyBorder="1" applyAlignment="1" applyProtection="1">
      <alignment horizontal="center" vertical="center" wrapText="1"/>
    </xf>
    <xf numFmtId="0" fontId="100" fillId="14" borderId="9" xfId="0" applyFont="1" applyFill="1" applyBorder="1" applyAlignment="1" applyProtection="1">
      <alignment horizontal="center" vertical="center" wrapText="1"/>
    </xf>
    <xf numFmtId="0" fontId="100" fillId="14" borderId="114" xfId="0" applyFont="1" applyFill="1" applyBorder="1" applyAlignment="1" applyProtection="1">
      <alignment horizontal="center" vertical="center" wrapText="1"/>
    </xf>
    <xf numFmtId="1" fontId="98" fillId="12" borderId="113" xfId="0" applyNumberFormat="1" applyFont="1" applyFill="1" applyBorder="1" applyAlignment="1" applyProtection="1">
      <alignment horizontal="center" vertical="center" wrapText="1"/>
    </xf>
    <xf numFmtId="0" fontId="98" fillId="12" borderId="9" xfId="0" applyFont="1" applyFill="1" applyBorder="1" applyAlignment="1" applyProtection="1">
      <alignment horizontal="center" vertical="center" wrapText="1"/>
    </xf>
    <xf numFmtId="0" fontId="98" fillId="12" borderId="29" xfId="0" applyFont="1" applyFill="1" applyBorder="1" applyAlignment="1" applyProtection="1">
      <alignment horizontal="center" vertical="center" wrapText="1"/>
    </xf>
    <xf numFmtId="0" fontId="27" fillId="18" borderId="42" xfId="0" applyFont="1" applyFill="1" applyBorder="1" applyAlignment="1" applyProtection="1">
      <alignment horizontal="center" vertical="center"/>
      <protection locked="0"/>
    </xf>
    <xf numFmtId="0" fontId="100" fillId="14" borderId="113" xfId="0" applyFont="1" applyFill="1" applyBorder="1" applyAlignment="1" applyProtection="1">
      <alignment horizontal="center" vertical="center"/>
      <protection locked="0"/>
    </xf>
    <xf numFmtId="0" fontId="100" fillId="14" borderId="9" xfId="0" applyFont="1" applyFill="1" applyBorder="1" applyAlignment="1" applyProtection="1">
      <alignment horizontal="center" vertical="center"/>
      <protection locked="0"/>
    </xf>
    <xf numFmtId="0" fontId="100" fillId="14" borderId="114" xfId="0" applyFont="1" applyFill="1" applyBorder="1" applyAlignment="1" applyProtection="1">
      <alignment horizontal="center" vertical="center"/>
      <protection locked="0"/>
    </xf>
    <xf numFmtId="0" fontId="49" fillId="18" borderId="43" xfId="0" applyFont="1" applyFill="1" applyBorder="1" applyAlignment="1">
      <alignment horizontal="left" vertical="center" indent="1"/>
    </xf>
    <xf numFmtId="0" fontId="26" fillId="13" borderId="48" xfId="0" applyFont="1" applyFill="1" applyBorder="1" applyAlignment="1" applyProtection="1">
      <alignment horizontal="left" vertical="center" indent="1"/>
      <protection locked="0"/>
    </xf>
    <xf numFmtId="0" fontId="26" fillId="13" borderId="49" xfId="0" applyFont="1" applyFill="1" applyBorder="1" applyAlignment="1" applyProtection="1">
      <alignment horizontal="left" vertical="center" indent="1"/>
      <protection locked="0"/>
    </xf>
    <xf numFmtId="0" fontId="37" fillId="2" borderId="48" xfId="0" applyFont="1" applyFill="1" applyBorder="1" applyAlignment="1" applyProtection="1">
      <alignment horizontal="left" vertical="center" indent="1"/>
      <protection locked="0"/>
    </xf>
    <xf numFmtId="0" fontId="37" fillId="2" borderId="49" xfId="0" applyFont="1" applyFill="1" applyBorder="1" applyAlignment="1" applyProtection="1">
      <alignment horizontal="left" vertical="center" indent="1"/>
      <protection locked="0"/>
    </xf>
    <xf numFmtId="0" fontId="27" fillId="18" borderId="61" xfId="0" applyFont="1" applyFill="1" applyBorder="1" applyAlignment="1" applyProtection="1">
      <alignment horizontal="center" vertical="center"/>
      <protection locked="0"/>
    </xf>
    <xf numFmtId="0" fontId="27" fillId="18" borderId="40" xfId="0" applyFont="1" applyFill="1" applyBorder="1" applyAlignment="1" applyProtection="1">
      <alignment horizontal="center" vertical="center"/>
      <protection locked="0"/>
    </xf>
    <xf numFmtId="0" fontId="27" fillId="18" borderId="60" xfId="0" applyFont="1" applyFill="1" applyBorder="1" applyAlignment="1" applyProtection="1">
      <alignment horizontal="center" vertical="center"/>
      <protection locked="0"/>
    </xf>
    <xf numFmtId="0" fontId="100" fillId="2" borderId="6" xfId="0" applyFont="1" applyFill="1" applyBorder="1" applyAlignment="1" applyProtection="1">
      <alignment horizontal="center" vertical="center"/>
      <protection locked="0"/>
    </xf>
    <xf numFmtId="0" fontId="22" fillId="18" borderId="42" xfId="0" applyFont="1" applyFill="1" applyBorder="1" applyAlignment="1">
      <alignment horizontal="center" vertical="center"/>
    </xf>
    <xf numFmtId="1" fontId="31" fillId="14" borderId="109" xfId="0" applyNumberFormat="1" applyFont="1" applyFill="1" applyBorder="1" applyAlignment="1">
      <alignment horizontal="center" vertical="center"/>
    </xf>
    <xf numFmtId="0" fontId="22" fillId="18" borderId="1" xfId="0" applyFont="1" applyFill="1" applyBorder="1" applyAlignment="1">
      <alignment horizontal="center" vertical="center"/>
    </xf>
    <xf numFmtId="1" fontId="31" fillId="14" borderId="107" xfId="0" applyNumberFormat="1" applyFont="1" applyFill="1" applyBorder="1" applyAlignment="1">
      <alignment horizontal="center" vertical="center"/>
    </xf>
    <xf numFmtId="0" fontId="51" fillId="14" borderId="43" xfId="0" applyFont="1" applyFill="1" applyBorder="1" applyAlignment="1">
      <alignment horizontal="center" vertical="center" wrapText="1"/>
    </xf>
    <xf numFmtId="0" fontId="51" fillId="14" borderId="43" xfId="0" applyFont="1" applyFill="1" applyBorder="1" applyAlignment="1">
      <alignment horizontal="center" vertical="center"/>
    </xf>
    <xf numFmtId="0" fontId="100" fillId="13" borderId="44" xfId="0" applyFont="1" applyFill="1" applyBorder="1" applyAlignment="1" applyProtection="1">
      <alignment horizontal="center" vertical="center"/>
      <protection locked="0"/>
    </xf>
    <xf numFmtId="0" fontId="100" fillId="13" borderId="45" xfId="0" applyFont="1" applyFill="1" applyBorder="1" applyAlignment="1" applyProtection="1">
      <alignment horizontal="center" vertical="center"/>
      <protection locked="0"/>
    </xf>
    <xf numFmtId="0" fontId="100" fillId="14" borderId="45" xfId="0" applyFont="1" applyFill="1" applyBorder="1" applyAlignment="1" applyProtection="1">
      <alignment horizontal="left" vertical="center"/>
      <protection locked="0"/>
    </xf>
    <xf numFmtId="0" fontId="100" fillId="14" borderId="46" xfId="0" applyFont="1" applyFill="1" applyBorder="1" applyAlignment="1" applyProtection="1">
      <alignment horizontal="left" vertical="center"/>
      <protection locked="0"/>
    </xf>
    <xf numFmtId="0" fontId="26" fillId="2" borderId="47" xfId="0" applyFont="1" applyFill="1" applyBorder="1" applyAlignment="1">
      <alignment horizontal="left" vertical="center"/>
    </xf>
    <xf numFmtId="0" fontId="26" fillId="2" borderId="48" xfId="0" applyFont="1" applyFill="1" applyBorder="1" applyAlignment="1">
      <alignment horizontal="left" vertical="center"/>
    </xf>
    <xf numFmtId="0" fontId="26" fillId="2" borderId="49" xfId="0" applyFont="1" applyFill="1" applyBorder="1" applyAlignment="1">
      <alignment horizontal="left" vertical="center"/>
    </xf>
    <xf numFmtId="0" fontId="100" fillId="14" borderId="44" xfId="0" applyFont="1" applyFill="1" applyBorder="1" applyAlignment="1" applyProtection="1">
      <alignment horizontal="left" vertical="center"/>
      <protection locked="0"/>
    </xf>
    <xf numFmtId="0" fontId="26" fillId="0" borderId="50" xfId="0" applyFont="1" applyFill="1" applyBorder="1" applyAlignment="1" applyProtection="1">
      <alignment horizontal="left" vertical="center" indent="1"/>
      <protection locked="0"/>
    </xf>
    <xf numFmtId="0" fontId="26" fillId="0" borderId="51" xfId="0" applyFont="1" applyFill="1" applyBorder="1" applyAlignment="1" applyProtection="1">
      <alignment horizontal="left" vertical="center" indent="1"/>
      <protection locked="0"/>
    </xf>
    <xf numFmtId="0" fontId="26" fillId="0" borderId="52" xfId="0" applyFont="1" applyFill="1" applyBorder="1" applyAlignment="1" applyProtection="1">
      <alignment horizontal="left" vertical="center" indent="1"/>
      <protection locked="0"/>
    </xf>
    <xf numFmtId="0" fontId="26" fillId="13" borderId="47" xfId="0" applyFont="1" applyFill="1" applyBorder="1" applyAlignment="1" applyProtection="1">
      <alignment horizontal="left" vertical="center"/>
      <protection locked="0"/>
    </xf>
    <xf numFmtId="0" fontId="26" fillId="13" borderId="48" xfId="0" applyFont="1" applyFill="1" applyBorder="1" applyAlignment="1" applyProtection="1">
      <alignment horizontal="left" vertical="center"/>
      <protection locked="0"/>
    </xf>
    <xf numFmtId="0" fontId="26" fillId="13" borderId="49" xfId="0" applyFont="1" applyFill="1" applyBorder="1" applyAlignment="1" applyProtection="1">
      <alignment horizontal="left" vertical="center"/>
      <protection locked="0"/>
    </xf>
    <xf numFmtId="1" fontId="18" fillId="0" borderId="108" xfId="0" applyNumberFormat="1" applyFont="1" applyBorder="1" applyAlignment="1">
      <alignment horizontal="center" vertical="center"/>
    </xf>
    <xf numFmtId="0" fontId="18" fillId="0" borderId="108" xfId="0" applyFont="1" applyBorder="1" applyAlignment="1">
      <alignment horizontal="center" vertical="center"/>
    </xf>
    <xf numFmtId="0" fontId="55" fillId="18" borderId="43" xfId="0" applyFont="1" applyFill="1" applyBorder="1" applyAlignment="1">
      <alignment horizontal="center" vertical="center" wrapText="1"/>
    </xf>
    <xf numFmtId="0" fontId="26" fillId="0" borderId="115" xfId="0" applyFont="1" applyBorder="1" applyAlignment="1" applyProtection="1">
      <alignment horizontal="center" vertical="center"/>
    </xf>
    <xf numFmtId="0" fontId="26" fillId="0" borderId="116" xfId="0" applyFont="1" applyBorder="1" applyAlignment="1" applyProtection="1">
      <alignment horizontal="center" vertical="center"/>
    </xf>
    <xf numFmtId="0" fontId="26" fillId="0" borderId="117" xfId="0" applyFont="1" applyBorder="1" applyAlignment="1" applyProtection="1">
      <alignment horizontal="center" vertical="center"/>
    </xf>
    <xf numFmtId="49" fontId="97" fillId="24" borderId="7" xfId="0" applyNumberFormat="1" applyFont="1" applyFill="1" applyBorder="1" applyAlignment="1" applyProtection="1">
      <alignment horizontal="center" vertical="center"/>
      <protection locked="0"/>
    </xf>
    <xf numFmtId="2" fontId="97" fillId="14" borderId="42" xfId="0" applyNumberFormat="1" applyFont="1" applyFill="1" applyBorder="1" applyAlignment="1" applyProtection="1">
      <alignment horizontal="center" vertical="center"/>
      <protection locked="0"/>
    </xf>
    <xf numFmtId="0" fontId="99" fillId="14" borderId="80" xfId="0" applyFont="1" applyFill="1" applyBorder="1" applyAlignment="1" applyProtection="1">
      <alignment horizontal="center" vertical="center"/>
      <protection locked="0" hidden="1"/>
    </xf>
    <xf numFmtId="0" fontId="99" fillId="14" borderId="75" xfId="0" applyFont="1" applyFill="1" applyBorder="1" applyAlignment="1" applyProtection="1">
      <alignment horizontal="center" vertical="center"/>
      <protection locked="0" hidden="1"/>
    </xf>
    <xf numFmtId="0" fontId="99" fillId="14" borderId="95" xfId="0" applyFont="1" applyFill="1" applyBorder="1" applyAlignment="1" applyProtection="1">
      <alignment horizontal="center" vertical="center"/>
      <protection locked="0" hidden="1"/>
    </xf>
    <xf numFmtId="49" fontId="100" fillId="14" borderId="5" xfId="0" applyNumberFormat="1" applyFont="1" applyFill="1" applyBorder="1" applyAlignment="1" applyProtection="1">
      <alignment horizontal="center" vertical="center"/>
      <protection locked="0"/>
    </xf>
    <xf numFmtId="49" fontId="100" fillId="14" borderId="11" xfId="0" applyNumberFormat="1" applyFont="1" applyFill="1" applyBorder="1" applyAlignment="1" applyProtection="1">
      <alignment horizontal="center" vertical="center"/>
      <protection locked="0"/>
    </xf>
    <xf numFmtId="49" fontId="100" fillId="14" borderId="111" xfId="0" applyNumberFormat="1" applyFont="1" applyFill="1" applyBorder="1" applyAlignment="1" applyProtection="1">
      <alignment horizontal="center" vertical="center"/>
      <protection locked="0"/>
    </xf>
    <xf numFmtId="0" fontId="27" fillId="18" borderId="3" xfId="0" applyFont="1" applyFill="1" applyBorder="1" applyAlignment="1">
      <alignment horizontal="center" vertical="center" wrapText="1"/>
    </xf>
    <xf numFmtId="0" fontId="27" fillId="18" borderId="40" xfId="0" applyFont="1" applyFill="1" applyBorder="1" applyAlignment="1">
      <alignment horizontal="center" vertical="center" wrapText="1"/>
    </xf>
    <xf numFmtId="0" fontId="27" fillId="18" borderId="60" xfId="0" applyFont="1" applyFill="1" applyBorder="1" applyAlignment="1">
      <alignment horizontal="center" vertical="center" wrapText="1"/>
    </xf>
    <xf numFmtId="0" fontId="18" fillId="13" borderId="94" xfId="0" applyFont="1" applyFill="1" applyBorder="1" applyAlignment="1" applyProtection="1">
      <alignment horizontal="center" vertical="center"/>
      <protection locked="0"/>
    </xf>
    <xf numFmtId="0" fontId="18" fillId="13" borderId="95" xfId="0" applyFont="1" applyFill="1" applyBorder="1" applyAlignment="1" applyProtection="1">
      <alignment horizontal="center" vertical="center"/>
      <protection locked="0"/>
    </xf>
    <xf numFmtId="2" fontId="97" fillId="14" borderId="7" xfId="0" applyNumberFormat="1" applyFont="1" applyFill="1" applyBorder="1" applyAlignment="1" applyProtection="1">
      <alignment horizontal="center" vertical="center"/>
      <protection locked="0"/>
    </xf>
    <xf numFmtId="0" fontId="113" fillId="18" borderId="42" xfId="0" applyFont="1" applyFill="1" applyBorder="1" applyAlignment="1">
      <alignment horizontal="center" vertical="center"/>
    </xf>
    <xf numFmtId="41" fontId="26" fillId="0" borderId="94" xfId="0" applyNumberFormat="1" applyFont="1" applyBorder="1" applyAlignment="1" applyProtection="1">
      <alignment horizontal="center" vertical="center"/>
    </xf>
    <xf numFmtId="41" fontId="26" fillId="0" borderId="95" xfId="0" applyNumberFormat="1" applyFont="1" applyBorder="1" applyAlignment="1" applyProtection="1">
      <alignment horizontal="center" vertical="center"/>
    </xf>
    <xf numFmtId="0" fontId="114" fillId="18" borderId="42" xfId="0" applyFont="1" applyFill="1" applyBorder="1" applyAlignment="1">
      <alignment horizontal="center" vertical="center"/>
    </xf>
    <xf numFmtId="0" fontId="55" fillId="18" borderId="108" xfId="0" applyFont="1" applyFill="1" applyBorder="1" applyAlignment="1">
      <alignment horizontal="center" vertical="center"/>
    </xf>
    <xf numFmtId="0" fontId="37" fillId="0" borderId="122" xfId="0" applyFont="1" applyBorder="1" applyAlignment="1" applyProtection="1">
      <alignment horizontal="center" vertical="center"/>
      <protection locked="0"/>
    </xf>
    <xf numFmtId="49" fontId="22" fillId="18" borderId="42" xfId="0" applyNumberFormat="1" applyFont="1" applyFill="1" applyBorder="1" applyAlignment="1">
      <alignment horizontal="center" vertical="center"/>
    </xf>
    <xf numFmtId="41" fontId="26" fillId="0" borderId="65" xfId="0" applyNumberFormat="1" applyFont="1" applyBorder="1" applyAlignment="1" applyProtection="1">
      <alignment horizontal="center" vertical="center"/>
    </xf>
    <xf numFmtId="41" fontId="26" fillId="0" borderId="66" xfId="0" applyNumberFormat="1" applyFont="1" applyBorder="1" applyAlignment="1" applyProtection="1">
      <alignment horizontal="center" vertical="center"/>
    </xf>
    <xf numFmtId="0" fontId="18" fillId="13" borderId="65" xfId="0" applyFont="1" applyFill="1" applyBorder="1" applyAlignment="1" applyProtection="1">
      <alignment horizontal="center" vertical="center"/>
      <protection locked="0"/>
    </xf>
    <xf numFmtId="0" fontId="18" fillId="13" borderId="66" xfId="0" applyFont="1" applyFill="1" applyBorder="1" applyAlignment="1" applyProtection="1">
      <alignment horizontal="center" vertical="center"/>
      <protection locked="0"/>
    </xf>
    <xf numFmtId="0" fontId="22" fillId="18" borderId="5" xfId="0" applyFont="1" applyFill="1" applyBorder="1" applyAlignment="1">
      <alignment horizontal="center" vertical="center" wrapText="1"/>
    </xf>
    <xf numFmtId="0" fontId="22" fillId="18" borderId="11" xfId="0" applyFont="1" applyFill="1" applyBorder="1" applyAlignment="1">
      <alignment horizontal="center" vertical="center" wrapText="1"/>
    </xf>
    <xf numFmtId="0" fontId="22" fillId="18" borderId="6" xfId="0" applyFont="1" applyFill="1" applyBorder="1" applyAlignment="1">
      <alignment horizontal="center" vertical="center" wrapText="1"/>
    </xf>
    <xf numFmtId="0" fontId="22" fillId="18" borderId="42" xfId="0" applyFont="1" applyFill="1" applyBorder="1" applyAlignment="1">
      <alignment horizontal="center" vertical="center" wrapText="1"/>
    </xf>
    <xf numFmtId="0" fontId="26" fillId="0" borderId="94" xfId="0" applyFont="1" applyBorder="1" applyAlignment="1" applyProtection="1">
      <alignment horizontal="center" vertical="center" wrapText="1"/>
      <protection locked="0"/>
    </xf>
    <xf numFmtId="0" fontId="26" fillId="0" borderId="75" xfId="0" applyFont="1" applyBorder="1" applyAlignment="1" applyProtection="1">
      <alignment horizontal="center" vertical="center" wrapText="1"/>
      <protection locked="0"/>
    </xf>
    <xf numFmtId="0" fontId="26" fillId="0" borderId="81" xfId="0" applyFont="1" applyBorder="1" applyAlignment="1" applyProtection="1">
      <alignment horizontal="center" vertical="center" wrapText="1"/>
      <protection locked="0"/>
    </xf>
    <xf numFmtId="0" fontId="27" fillId="18" borderId="47" xfId="0" applyFont="1" applyFill="1" applyBorder="1" applyAlignment="1">
      <alignment horizontal="center" vertical="center" wrapText="1"/>
    </xf>
    <xf numFmtId="0" fontId="27" fillId="18" borderId="48" xfId="0" applyFont="1" applyFill="1" applyBorder="1" applyAlignment="1">
      <alignment horizontal="center" vertical="center" wrapText="1"/>
    </xf>
    <xf numFmtId="0" fontId="27" fillId="18" borderId="49" xfId="0" applyFont="1" applyFill="1" applyBorder="1" applyAlignment="1">
      <alignment horizontal="center" vertical="center" wrapText="1"/>
    </xf>
    <xf numFmtId="0" fontId="27" fillId="18" borderId="50" xfId="0" applyFont="1" applyFill="1" applyBorder="1" applyAlignment="1">
      <alignment horizontal="center" vertical="center" wrapText="1"/>
    </xf>
    <xf numFmtId="0" fontId="27" fillId="18" borderId="51" xfId="0" applyFont="1" applyFill="1" applyBorder="1" applyAlignment="1">
      <alignment horizontal="center" vertical="center" wrapText="1"/>
    </xf>
    <xf numFmtId="0" fontId="27" fillId="18" borderId="58" xfId="0" applyFont="1" applyFill="1" applyBorder="1" applyAlignment="1">
      <alignment horizontal="center" vertical="center" wrapText="1"/>
    </xf>
    <xf numFmtId="0" fontId="27" fillId="18" borderId="0" xfId="0" applyFont="1" applyFill="1" applyBorder="1" applyAlignment="1">
      <alignment horizontal="center" vertical="center" wrapText="1"/>
    </xf>
    <xf numFmtId="0" fontId="27" fillId="18" borderId="52" xfId="0" applyFont="1" applyFill="1" applyBorder="1" applyAlignment="1">
      <alignment horizontal="center" vertical="center" wrapText="1"/>
    </xf>
    <xf numFmtId="0" fontId="27" fillId="18" borderId="59" xfId="0" applyFont="1" applyFill="1" applyBorder="1" applyAlignment="1">
      <alignment horizontal="center" vertical="center" wrapText="1"/>
    </xf>
    <xf numFmtId="0" fontId="27" fillId="18" borderId="43" xfId="0" applyFont="1" applyFill="1" applyBorder="1" applyAlignment="1">
      <alignment horizontal="center" vertical="center" wrapText="1"/>
    </xf>
    <xf numFmtId="0" fontId="27" fillId="18" borderId="56" xfId="0" applyFont="1" applyFill="1" applyBorder="1" applyAlignment="1">
      <alignment horizontal="center" vertical="center" wrapText="1"/>
    </xf>
    <xf numFmtId="0" fontId="27" fillId="18" borderId="43" xfId="0" applyFont="1" applyFill="1" applyBorder="1" applyAlignment="1">
      <alignment horizontal="center" vertical="center"/>
    </xf>
    <xf numFmtId="0" fontId="27" fillId="18" borderId="63" xfId="0" applyFont="1" applyFill="1" applyBorder="1" applyAlignment="1">
      <alignment horizontal="center" vertical="center" wrapText="1"/>
    </xf>
    <xf numFmtId="0" fontId="27" fillId="18" borderId="76" xfId="0" applyFont="1" applyFill="1" applyBorder="1" applyAlignment="1">
      <alignment horizontal="center" vertical="center" wrapText="1"/>
    </xf>
    <xf numFmtId="0" fontId="27" fillId="18" borderId="64" xfId="0" applyFont="1" applyFill="1" applyBorder="1" applyAlignment="1">
      <alignment horizontal="center" vertical="center" wrapText="1"/>
    </xf>
    <xf numFmtId="0" fontId="26" fillId="0" borderId="57" xfId="0" applyFont="1" applyBorder="1" applyAlignment="1" applyProtection="1">
      <alignment horizontal="center" vertical="center"/>
      <protection locked="0"/>
    </xf>
    <xf numFmtId="0" fontId="37" fillId="0" borderId="57" xfId="0" applyFont="1" applyBorder="1" applyAlignment="1" applyProtection="1">
      <alignment horizontal="center" vertical="center"/>
      <protection locked="0"/>
    </xf>
    <xf numFmtId="0" fontId="0" fillId="0" borderId="57" xfId="0" applyFont="1" applyBorder="1" applyAlignment="1" applyProtection="1">
      <alignment horizontal="left" vertical="center"/>
      <protection locked="0"/>
    </xf>
    <xf numFmtId="3" fontId="46" fillId="14" borderId="57" xfId="0" applyNumberFormat="1" applyFont="1" applyFill="1" applyBorder="1" applyAlignment="1" applyProtection="1">
      <alignment horizontal="center" vertical="center" wrapText="1"/>
    </xf>
    <xf numFmtId="0" fontId="46" fillId="14" borderId="57" xfId="0" applyFont="1" applyFill="1" applyBorder="1" applyAlignment="1" applyProtection="1">
      <alignment horizontal="center" vertical="center" wrapText="1"/>
    </xf>
    <xf numFmtId="0" fontId="3" fillId="0" borderId="57" xfId="0" applyFont="1" applyBorder="1" applyAlignment="1" applyProtection="1">
      <alignment horizontal="left" vertical="center"/>
      <protection locked="0"/>
    </xf>
    <xf numFmtId="1" fontId="26" fillId="14" borderId="57" xfId="0" applyNumberFormat="1" applyFont="1" applyFill="1" applyBorder="1" applyAlignment="1">
      <alignment horizontal="center" vertical="center"/>
    </xf>
    <xf numFmtId="1" fontId="26" fillId="14" borderId="65" xfId="0" applyNumberFormat="1" applyFont="1" applyFill="1" applyBorder="1" applyAlignment="1">
      <alignment horizontal="center" vertical="center"/>
    </xf>
    <xf numFmtId="1" fontId="26" fillId="14" borderId="72" xfId="0" applyNumberFormat="1" applyFont="1" applyFill="1" applyBorder="1" applyAlignment="1">
      <alignment horizontal="center" vertical="center"/>
    </xf>
    <xf numFmtId="1" fontId="26" fillId="14" borderId="66" xfId="0" applyNumberFormat="1" applyFont="1" applyFill="1" applyBorder="1" applyAlignment="1">
      <alignment horizontal="center" vertical="center"/>
    </xf>
    <xf numFmtId="10" fontId="18" fillId="12" borderId="57" xfId="0" applyNumberFormat="1" applyFont="1" applyFill="1" applyBorder="1" applyAlignment="1" applyProtection="1">
      <alignment horizontal="center" vertical="center"/>
      <protection locked="0"/>
    </xf>
    <xf numFmtId="0" fontId="18" fillId="12" borderId="57" xfId="0" applyFont="1" applyFill="1" applyBorder="1" applyAlignment="1" applyProtection="1">
      <alignment horizontal="center" vertical="center"/>
      <protection locked="0"/>
    </xf>
    <xf numFmtId="0" fontId="103" fillId="0" borderId="122" xfId="0" applyFont="1" applyBorder="1" applyAlignment="1" applyProtection="1">
      <alignment horizontal="center" vertical="center"/>
      <protection locked="0"/>
    </xf>
    <xf numFmtId="0" fontId="57" fillId="18" borderId="57" xfId="0" applyFont="1" applyFill="1" applyBorder="1" applyAlignment="1">
      <alignment horizontal="center" vertical="center"/>
    </xf>
    <xf numFmtId="0" fontId="27" fillId="18" borderId="2" xfId="0" applyFont="1" applyFill="1" applyBorder="1" applyAlignment="1">
      <alignment horizontal="center" vertical="center" wrapText="1"/>
    </xf>
    <xf numFmtId="0" fontId="107" fillId="0" borderId="5" xfId="0" applyFont="1" applyBorder="1" applyAlignment="1" applyProtection="1">
      <alignment horizontal="center" vertical="center"/>
      <protection locked="0"/>
    </xf>
    <xf numFmtId="0" fontId="107" fillId="0" borderId="11" xfId="0" applyFont="1" applyBorder="1" applyAlignment="1" applyProtection="1">
      <alignment horizontal="center" vertical="center"/>
      <protection locked="0"/>
    </xf>
    <xf numFmtId="0" fontId="107" fillId="0" borderId="6" xfId="0" applyFont="1" applyBorder="1" applyAlignment="1" applyProtection="1">
      <alignment horizontal="center" vertical="center"/>
      <protection locked="0"/>
    </xf>
    <xf numFmtId="0" fontId="103" fillId="0" borderId="57" xfId="0" applyFont="1" applyBorder="1" applyAlignment="1" applyProtection="1">
      <alignment horizontal="center" vertical="center"/>
      <protection locked="0"/>
    </xf>
    <xf numFmtId="1" fontId="25" fillId="14" borderId="57" xfId="0" applyNumberFormat="1" applyFont="1" applyFill="1" applyBorder="1" applyAlignment="1">
      <alignment horizontal="center" vertical="center" wrapText="1"/>
    </xf>
    <xf numFmtId="0" fontId="25" fillId="14" borderId="57" xfId="0" applyFont="1" applyFill="1" applyBorder="1" applyAlignment="1">
      <alignment horizontal="center" vertical="center" wrapText="1"/>
    </xf>
    <xf numFmtId="0" fontId="27" fillId="0" borderId="0" xfId="0" applyFont="1" applyFill="1" applyBorder="1" applyAlignment="1">
      <alignment horizontal="center" vertical="center" wrapText="1"/>
    </xf>
    <xf numFmtId="0" fontId="18" fillId="14" borderId="57" xfId="0" applyFont="1" applyFill="1" applyBorder="1" applyAlignment="1" applyProtection="1">
      <alignment horizontal="center" vertical="center" wrapText="1"/>
    </xf>
    <xf numFmtId="0" fontId="37" fillId="0" borderId="57" xfId="0" applyFont="1" applyFill="1" applyBorder="1" applyAlignment="1" applyProtection="1">
      <alignment horizontal="center" vertical="center" wrapText="1"/>
      <protection locked="0"/>
    </xf>
    <xf numFmtId="3" fontId="18" fillId="14" borderId="57" xfId="0" applyNumberFormat="1" applyFont="1" applyFill="1" applyBorder="1" applyAlignment="1" applyProtection="1">
      <alignment horizontal="center" vertical="center" wrapText="1"/>
    </xf>
    <xf numFmtId="0" fontId="18" fillId="0" borderId="57" xfId="0" applyFont="1" applyFill="1" applyBorder="1" applyAlignment="1" applyProtection="1">
      <alignment horizontal="center" vertical="center" wrapText="1"/>
      <protection locked="0"/>
    </xf>
    <xf numFmtId="0" fontId="27" fillId="0" borderId="86" xfId="0" applyFont="1" applyFill="1" applyBorder="1" applyAlignment="1" applyProtection="1">
      <alignment horizontal="center" vertical="center" wrapText="1"/>
      <protection locked="0"/>
    </xf>
    <xf numFmtId="0" fontId="27" fillId="0" borderId="87" xfId="0" applyFont="1" applyFill="1" applyBorder="1" applyAlignment="1" applyProtection="1">
      <alignment horizontal="center" vertical="center" wrapText="1"/>
      <protection locked="0"/>
    </xf>
    <xf numFmtId="0" fontId="27" fillId="0" borderId="88" xfId="0" applyFont="1" applyFill="1" applyBorder="1" applyAlignment="1" applyProtection="1">
      <alignment horizontal="center" vertical="center" wrapText="1"/>
      <protection locked="0"/>
    </xf>
    <xf numFmtId="0" fontId="27" fillId="0" borderId="89" xfId="0" applyFont="1" applyFill="1" applyBorder="1" applyAlignment="1" applyProtection="1">
      <alignment horizontal="center" vertical="center" wrapText="1"/>
      <protection locked="0"/>
    </xf>
    <xf numFmtId="0" fontId="27" fillId="0" borderId="0" xfId="0" applyFont="1" applyFill="1" applyBorder="1" applyAlignment="1" applyProtection="1">
      <alignment horizontal="center" vertical="center" wrapText="1"/>
      <protection locked="0"/>
    </xf>
    <xf numFmtId="0" fontId="27" fillId="0" borderId="90" xfId="0" applyFont="1" applyFill="1" applyBorder="1" applyAlignment="1" applyProtection="1">
      <alignment horizontal="center" vertical="center" wrapText="1"/>
      <protection locked="0"/>
    </xf>
    <xf numFmtId="0" fontId="27" fillId="0" borderId="91" xfId="0" applyFont="1" applyFill="1" applyBorder="1" applyAlignment="1" applyProtection="1">
      <alignment horizontal="center" vertical="center" wrapText="1"/>
      <protection locked="0"/>
    </xf>
    <xf numFmtId="0" fontId="27" fillId="0" borderId="92" xfId="0" applyFont="1" applyFill="1" applyBorder="1" applyAlignment="1" applyProtection="1">
      <alignment horizontal="center" vertical="center" wrapText="1"/>
      <protection locked="0"/>
    </xf>
    <xf numFmtId="0" fontId="27" fillId="0" borderId="93" xfId="0" applyFont="1" applyFill="1" applyBorder="1" applyAlignment="1" applyProtection="1">
      <alignment horizontal="center" vertical="center" wrapText="1"/>
      <protection locked="0"/>
    </xf>
    <xf numFmtId="0" fontId="18" fillId="13" borderId="57" xfId="0" applyFont="1" applyFill="1" applyBorder="1" applyAlignment="1" applyProtection="1">
      <alignment horizontal="center" vertical="center" wrapText="1"/>
      <protection locked="0"/>
    </xf>
    <xf numFmtId="0" fontId="27" fillId="16" borderId="50" xfId="0" applyFont="1" applyFill="1" applyBorder="1" applyAlignment="1">
      <alignment horizontal="left" vertical="center" wrapText="1"/>
    </xf>
    <xf numFmtId="0" fontId="27" fillId="16" borderId="51" xfId="0" applyFont="1" applyFill="1" applyBorder="1" applyAlignment="1">
      <alignment horizontal="left" vertical="center" wrapText="1"/>
    </xf>
    <xf numFmtId="0" fontId="27" fillId="16" borderId="52" xfId="0" applyFont="1" applyFill="1" applyBorder="1" applyAlignment="1">
      <alignment horizontal="left" vertical="center" wrapText="1"/>
    </xf>
    <xf numFmtId="0" fontId="26" fillId="13" borderId="43" xfId="0" applyFont="1" applyFill="1" applyBorder="1" applyAlignment="1" applyProtection="1">
      <alignment horizontal="left" vertical="center" indent="1"/>
      <protection locked="0"/>
    </xf>
    <xf numFmtId="3" fontId="76" fillId="0" borderId="65" xfId="0" applyNumberFormat="1" applyFont="1" applyFill="1" applyBorder="1" applyAlignment="1" applyProtection="1">
      <alignment horizontal="center" vertical="center" wrapText="1"/>
      <protection locked="0"/>
    </xf>
    <xf numFmtId="3" fontId="76" fillId="0" borderId="72" xfId="0" applyNumberFormat="1" applyFont="1" applyFill="1" applyBorder="1" applyAlignment="1" applyProtection="1">
      <alignment horizontal="center" vertical="center" wrapText="1"/>
      <protection locked="0"/>
    </xf>
    <xf numFmtId="3" fontId="76" fillId="0" borderId="66" xfId="0" applyNumberFormat="1" applyFont="1" applyFill="1" applyBorder="1" applyAlignment="1" applyProtection="1">
      <alignment horizontal="center" vertical="center" wrapText="1"/>
      <protection locked="0"/>
    </xf>
    <xf numFmtId="0" fontId="27" fillId="18" borderId="3" xfId="0" applyFont="1" applyFill="1" applyBorder="1" applyAlignment="1">
      <alignment horizontal="center" vertical="center"/>
    </xf>
    <xf numFmtId="0" fontId="18" fillId="0" borderId="57" xfId="0" applyFont="1" applyBorder="1" applyAlignment="1">
      <alignment horizontal="left" vertical="center"/>
    </xf>
    <xf numFmtId="0" fontId="74" fillId="0" borderId="65" xfId="0" applyFont="1" applyFill="1" applyBorder="1" applyAlignment="1" applyProtection="1">
      <alignment horizontal="center" vertical="center" wrapText="1"/>
      <protection locked="0"/>
    </xf>
    <xf numFmtId="0" fontId="74" fillId="0" borderId="72" xfId="0" applyFont="1" applyFill="1" applyBorder="1" applyAlignment="1" applyProtection="1">
      <alignment horizontal="center" vertical="center" wrapText="1"/>
      <protection locked="0"/>
    </xf>
    <xf numFmtId="0" fontId="74" fillId="0" borderId="66" xfId="0" applyFont="1" applyFill="1" applyBorder="1" applyAlignment="1" applyProtection="1">
      <alignment horizontal="center" vertical="center" wrapText="1"/>
      <protection locked="0"/>
    </xf>
    <xf numFmtId="0" fontId="58" fillId="0" borderId="57" xfId="0" applyFont="1" applyFill="1" applyBorder="1" applyAlignment="1" applyProtection="1">
      <alignment horizontal="left" vertical="center" wrapText="1"/>
      <protection locked="0"/>
    </xf>
    <xf numFmtId="0" fontId="76" fillId="0" borderId="57" xfId="0" applyFont="1" applyFill="1" applyBorder="1" applyAlignment="1" applyProtection="1">
      <alignment horizontal="center" vertical="center" wrapText="1"/>
      <protection locked="0"/>
    </xf>
    <xf numFmtId="3" fontId="13" fillId="14" borderId="65" xfId="0" applyNumberFormat="1" applyFont="1" applyFill="1" applyBorder="1" applyAlignment="1" applyProtection="1">
      <alignment horizontal="center" vertical="center" wrapText="1"/>
      <protection locked="0"/>
    </xf>
    <xf numFmtId="3" fontId="13" fillId="14" borderId="72" xfId="0" applyNumberFormat="1" applyFont="1" applyFill="1" applyBorder="1" applyAlignment="1" applyProtection="1">
      <alignment horizontal="center" vertical="center" wrapText="1"/>
      <protection locked="0"/>
    </xf>
    <xf numFmtId="3" fontId="13" fillId="14" borderId="66" xfId="0" applyNumberFormat="1" applyFont="1" applyFill="1" applyBorder="1" applyAlignment="1" applyProtection="1">
      <alignment horizontal="center" vertical="center" wrapText="1"/>
      <protection locked="0"/>
    </xf>
    <xf numFmtId="0" fontId="16" fillId="18" borderId="80" xfId="0" applyFont="1" applyFill="1" applyBorder="1" applyAlignment="1" applyProtection="1">
      <alignment horizontal="center" vertical="center" wrapText="1"/>
      <protection locked="0"/>
    </xf>
    <xf numFmtId="0" fontId="16" fillId="18" borderId="75" xfId="0" applyFont="1" applyFill="1" applyBorder="1" applyAlignment="1" applyProtection="1">
      <alignment horizontal="center" vertical="center" wrapText="1"/>
      <protection locked="0"/>
    </xf>
    <xf numFmtId="0" fontId="16" fillId="18" borderId="81" xfId="0" applyFont="1" applyFill="1" applyBorder="1" applyAlignment="1" applyProtection="1">
      <alignment horizontal="center" vertical="center" wrapText="1"/>
      <protection locked="0"/>
    </xf>
    <xf numFmtId="3" fontId="26" fillId="2" borderId="57" xfId="0" applyNumberFormat="1" applyFont="1" applyFill="1" applyBorder="1" applyAlignment="1" applyProtection="1">
      <alignment horizontal="center" vertical="center"/>
    </xf>
    <xf numFmtId="0" fontId="26" fillId="2" borderId="57" xfId="0" applyFont="1" applyFill="1" applyBorder="1" applyAlignment="1" applyProtection="1">
      <alignment horizontal="center" vertical="center"/>
    </xf>
    <xf numFmtId="0" fontId="75" fillId="0" borderId="57" xfId="0" applyFont="1" applyFill="1" applyBorder="1" applyAlignment="1" applyProtection="1">
      <alignment horizontal="center" vertical="center" wrapText="1"/>
      <protection locked="0"/>
    </xf>
    <xf numFmtId="3" fontId="75" fillId="0" borderId="65" xfId="0" applyNumberFormat="1" applyFont="1" applyFill="1" applyBorder="1" applyAlignment="1" applyProtection="1">
      <alignment horizontal="center" vertical="center" wrapText="1"/>
      <protection locked="0"/>
    </xf>
    <xf numFmtId="3" fontId="75" fillId="0" borderId="72" xfId="0" applyNumberFormat="1" applyFont="1" applyFill="1" applyBorder="1" applyAlignment="1" applyProtection="1">
      <alignment horizontal="center" vertical="center" wrapText="1"/>
      <protection locked="0"/>
    </xf>
    <xf numFmtId="3" fontId="75" fillId="0" borderId="66" xfId="0" applyNumberFormat="1" applyFont="1" applyFill="1" applyBorder="1" applyAlignment="1" applyProtection="1">
      <alignment horizontal="center" vertical="center" wrapText="1"/>
      <protection locked="0"/>
    </xf>
    <xf numFmtId="0" fontId="16" fillId="18" borderId="22" xfId="0" applyFont="1" applyFill="1" applyBorder="1" applyAlignment="1" applyProtection="1">
      <alignment horizontal="center" vertical="center" wrapText="1"/>
      <protection locked="0"/>
    </xf>
    <xf numFmtId="0" fontId="16" fillId="18" borderId="0" xfId="0" applyFont="1" applyFill="1" applyBorder="1" applyAlignment="1" applyProtection="1">
      <alignment horizontal="center" vertical="center" wrapText="1"/>
      <protection locked="0"/>
    </xf>
    <xf numFmtId="0" fontId="16" fillId="18" borderId="23" xfId="0" applyFont="1" applyFill="1" applyBorder="1" applyAlignment="1" applyProtection="1">
      <alignment horizontal="center" vertical="center" wrapText="1"/>
      <protection locked="0"/>
    </xf>
    <xf numFmtId="0" fontId="16" fillId="18" borderId="2" xfId="0" applyFont="1" applyFill="1" applyBorder="1" applyAlignment="1" applyProtection="1">
      <alignment horizontal="center" vertical="center" wrapText="1"/>
      <protection locked="0"/>
    </xf>
    <xf numFmtId="0" fontId="16" fillId="18" borderId="3" xfId="0" applyFont="1" applyFill="1" applyBorder="1" applyAlignment="1" applyProtection="1">
      <alignment horizontal="center" vertical="center" wrapText="1"/>
      <protection locked="0"/>
    </xf>
    <xf numFmtId="0" fontId="16" fillId="18" borderId="40" xfId="0" applyFont="1" applyFill="1" applyBorder="1" applyAlignment="1" applyProtection="1">
      <alignment horizontal="center" vertical="center" wrapText="1"/>
      <protection locked="0"/>
    </xf>
    <xf numFmtId="0" fontId="16" fillId="18" borderId="21" xfId="0" applyFont="1" applyFill="1" applyBorder="1" applyAlignment="1" applyProtection="1">
      <alignment horizontal="center" vertical="center" wrapText="1"/>
      <protection locked="0"/>
    </xf>
    <xf numFmtId="0" fontId="16" fillId="18" borderId="77" xfId="0" applyFont="1" applyFill="1" applyBorder="1" applyAlignment="1" applyProtection="1">
      <alignment horizontal="center" vertical="center" wrapText="1"/>
      <protection locked="0"/>
    </xf>
    <xf numFmtId="0" fontId="16" fillId="18" borderId="78" xfId="0" applyFont="1" applyFill="1" applyBorder="1" applyAlignment="1" applyProtection="1">
      <alignment horizontal="center" vertical="center" wrapText="1"/>
      <protection locked="0"/>
    </xf>
    <xf numFmtId="0" fontId="16" fillId="18" borderId="79" xfId="0" applyFont="1" applyFill="1" applyBorder="1" applyAlignment="1" applyProtection="1">
      <alignment horizontal="center" vertical="center" wrapText="1"/>
      <protection locked="0"/>
    </xf>
    <xf numFmtId="0" fontId="1" fillId="0" borderId="5" xfId="0" applyFont="1" applyBorder="1" applyAlignment="1">
      <alignment horizontal="center" vertical="center"/>
    </xf>
    <xf numFmtId="0" fontId="1" fillId="0" borderId="11" xfId="0" applyFont="1" applyBorder="1" applyAlignment="1">
      <alignment horizontal="center" vertical="center"/>
    </xf>
    <xf numFmtId="0" fontId="1" fillId="0" borderId="6" xfId="0" applyFont="1" applyBorder="1" applyAlignment="1">
      <alignment horizontal="center" vertical="center"/>
    </xf>
    <xf numFmtId="0" fontId="46" fillId="0" borderId="62" xfId="0" applyFont="1" applyFill="1" applyBorder="1" applyAlignment="1">
      <alignment horizontal="left" vertical="center"/>
    </xf>
    <xf numFmtId="0" fontId="50" fillId="18" borderId="47" xfId="0" applyFont="1" applyFill="1" applyBorder="1" applyAlignment="1" applyProtection="1">
      <alignment horizontal="center" vertical="center"/>
      <protection locked="0"/>
    </xf>
    <xf numFmtId="0" fontId="50" fillId="18" borderId="48" xfId="0" applyFont="1" applyFill="1" applyBorder="1" applyAlignment="1" applyProtection="1">
      <alignment horizontal="center" vertical="center"/>
      <protection locked="0"/>
    </xf>
    <xf numFmtId="0" fontId="50" fillId="18" borderId="49" xfId="0" applyFont="1" applyFill="1" applyBorder="1" applyAlignment="1" applyProtection="1">
      <alignment horizontal="center" vertical="center"/>
      <protection locked="0"/>
    </xf>
    <xf numFmtId="0" fontId="50" fillId="18" borderId="43" xfId="0" applyFont="1" applyFill="1" applyBorder="1" applyAlignment="1" applyProtection="1">
      <alignment horizontal="center" vertical="center"/>
      <protection locked="0"/>
    </xf>
    <xf numFmtId="169" fontId="26" fillId="0" borderId="47" xfId="0" applyNumberFormat="1" applyFont="1" applyFill="1" applyBorder="1" applyAlignment="1" applyProtection="1">
      <alignment horizontal="center" vertical="center"/>
      <protection locked="0"/>
    </xf>
    <xf numFmtId="169" fontId="26" fillId="0" borderId="48" xfId="0" applyNumberFormat="1" applyFont="1" applyFill="1" applyBorder="1" applyAlignment="1" applyProtection="1">
      <alignment horizontal="center" vertical="center"/>
      <protection locked="0"/>
    </xf>
    <xf numFmtId="169" fontId="26" fillId="0" borderId="49" xfId="0" applyNumberFormat="1" applyFont="1" applyFill="1" applyBorder="1" applyAlignment="1" applyProtection="1">
      <alignment horizontal="center" vertical="center"/>
      <protection locked="0"/>
    </xf>
    <xf numFmtId="0" fontId="37" fillId="0" borderId="43" xfId="0" applyFont="1" applyBorder="1" applyAlignment="1" applyProtection="1">
      <alignment horizontal="left" vertical="center" indent="1"/>
      <protection locked="0"/>
    </xf>
    <xf numFmtId="0" fontId="26" fillId="14" borderId="65" xfId="0" applyFont="1" applyFill="1" applyBorder="1" applyAlignment="1" applyProtection="1">
      <alignment horizontal="center" vertical="center"/>
    </xf>
    <xf numFmtId="0" fontId="26" fillId="14" borderId="72" xfId="0" applyFont="1" applyFill="1" applyBorder="1" applyAlignment="1" applyProtection="1">
      <alignment horizontal="center" vertical="center"/>
    </xf>
    <xf numFmtId="0" fontId="26" fillId="14" borderId="66" xfId="0" applyFont="1" applyFill="1" applyBorder="1" applyAlignment="1" applyProtection="1">
      <alignment horizontal="center" vertical="center"/>
    </xf>
    <xf numFmtId="0" fontId="27" fillId="18" borderId="94" xfId="0" applyFont="1" applyFill="1" applyBorder="1" applyAlignment="1">
      <alignment horizontal="center" vertical="center"/>
    </xf>
    <xf numFmtId="0" fontId="27" fillId="18" borderId="75" xfId="0" applyFont="1" applyFill="1" applyBorder="1" applyAlignment="1">
      <alignment horizontal="center" vertical="center"/>
    </xf>
    <xf numFmtId="0" fontId="27" fillId="18" borderId="81" xfId="0" applyFont="1" applyFill="1" applyBorder="1" applyAlignment="1">
      <alignment horizontal="center" vertical="center"/>
    </xf>
    <xf numFmtId="0" fontId="85" fillId="0" borderId="65" xfId="0" applyFont="1" applyFill="1" applyBorder="1" applyAlignment="1" applyProtection="1">
      <alignment horizontal="left" vertical="center"/>
      <protection locked="0"/>
    </xf>
    <xf numFmtId="0" fontId="85" fillId="0" borderId="72" xfId="0" applyFont="1" applyFill="1" applyBorder="1" applyAlignment="1" applyProtection="1">
      <alignment horizontal="left" vertical="center"/>
      <protection locked="0"/>
    </xf>
    <xf numFmtId="0" fontId="85" fillId="0" borderId="66" xfId="0" applyFont="1" applyFill="1" applyBorder="1" applyAlignment="1" applyProtection="1">
      <alignment horizontal="left" vertical="center"/>
      <protection locked="0"/>
    </xf>
    <xf numFmtId="0" fontId="27" fillId="18" borderId="77" xfId="0" applyFont="1" applyFill="1" applyBorder="1" applyAlignment="1">
      <alignment horizontal="center" vertical="center"/>
    </xf>
    <xf numFmtId="0" fontId="27" fillId="18" borderId="78" xfId="0" applyFont="1" applyFill="1" applyBorder="1" applyAlignment="1">
      <alignment horizontal="center" vertical="center"/>
    </xf>
    <xf numFmtId="0" fontId="27" fillId="18" borderId="79" xfId="0" applyFont="1" applyFill="1" applyBorder="1" applyAlignment="1">
      <alignment horizontal="center" vertical="center"/>
    </xf>
    <xf numFmtId="0" fontId="25" fillId="0" borderId="57" xfId="0" applyFont="1" applyFill="1" applyBorder="1" applyAlignment="1" applyProtection="1">
      <alignment horizontal="center" vertical="center"/>
      <protection locked="0"/>
    </xf>
    <xf numFmtId="0" fontId="46" fillId="2" borderId="0" xfId="0" applyFont="1" applyFill="1" applyAlignment="1">
      <alignment horizontal="left" vertical="center" wrapText="1"/>
    </xf>
    <xf numFmtId="0" fontId="18" fillId="2" borderId="50" xfId="0" applyFont="1" applyFill="1" applyBorder="1" applyAlignment="1" applyProtection="1">
      <alignment horizontal="justify" vertical="center" wrapText="1"/>
      <protection locked="0"/>
    </xf>
    <xf numFmtId="0" fontId="18" fillId="2" borderId="51" xfId="0" applyFont="1" applyFill="1" applyBorder="1" applyAlignment="1" applyProtection="1">
      <alignment horizontal="justify" vertical="center"/>
      <protection locked="0"/>
    </xf>
    <xf numFmtId="0" fontId="18" fillId="2" borderId="52" xfId="0" applyFont="1" applyFill="1" applyBorder="1" applyAlignment="1" applyProtection="1">
      <alignment horizontal="justify" vertical="center"/>
      <protection locked="0"/>
    </xf>
    <xf numFmtId="0" fontId="18" fillId="2" borderId="58" xfId="0" applyFont="1" applyFill="1" applyBorder="1" applyAlignment="1" applyProtection="1">
      <alignment horizontal="justify" vertical="center" wrapText="1"/>
      <protection locked="0"/>
    </xf>
    <xf numFmtId="0" fontId="18" fillId="2" borderId="0" xfId="0" applyFont="1" applyFill="1" applyBorder="1" applyAlignment="1" applyProtection="1">
      <alignment horizontal="justify" vertical="center"/>
      <protection locked="0"/>
    </xf>
    <xf numFmtId="0" fontId="18" fillId="2" borderId="59" xfId="0" applyFont="1" applyFill="1" applyBorder="1" applyAlignment="1" applyProtection="1">
      <alignment horizontal="justify" vertical="center"/>
      <protection locked="0"/>
    </xf>
    <xf numFmtId="0" fontId="18" fillId="2" borderId="58" xfId="0" applyFont="1" applyFill="1" applyBorder="1" applyAlignment="1" applyProtection="1">
      <alignment horizontal="justify" vertical="center"/>
      <protection locked="0"/>
    </xf>
    <xf numFmtId="0" fontId="18" fillId="2" borderId="53" xfId="0" applyFont="1" applyFill="1" applyBorder="1" applyAlignment="1" applyProtection="1">
      <alignment horizontal="justify" vertical="center"/>
      <protection locked="0"/>
    </xf>
    <xf numFmtId="0" fontId="18" fillId="2" borderId="54" xfId="0" applyFont="1" applyFill="1" applyBorder="1" applyAlignment="1" applyProtection="1">
      <alignment horizontal="justify" vertical="center"/>
      <protection locked="0"/>
    </xf>
    <xf numFmtId="0" fontId="18" fillId="2" borderId="55" xfId="0" applyFont="1" applyFill="1" applyBorder="1" applyAlignment="1" applyProtection="1">
      <alignment horizontal="justify" vertical="center"/>
      <protection locked="0"/>
    </xf>
    <xf numFmtId="0" fontId="18" fillId="2" borderId="51" xfId="0" applyFont="1" applyFill="1" applyBorder="1" applyAlignment="1">
      <alignment horizontal="center" vertical="center"/>
    </xf>
    <xf numFmtId="0" fontId="18" fillId="2" borderId="50" xfId="0" applyFont="1" applyFill="1" applyBorder="1" applyAlignment="1" applyProtection="1">
      <alignment horizontal="justify" vertical="center"/>
      <protection locked="0"/>
    </xf>
    <xf numFmtId="0" fontId="27" fillId="18" borderId="95" xfId="0" applyFont="1" applyFill="1" applyBorder="1" applyAlignment="1">
      <alignment horizontal="center" vertical="center"/>
    </xf>
    <xf numFmtId="0" fontId="103" fillId="0" borderId="122" xfId="0" applyFont="1" applyFill="1" applyBorder="1" applyAlignment="1" applyProtection="1">
      <alignment horizontal="center" vertical="center"/>
      <protection locked="0"/>
    </xf>
    <xf numFmtId="3" fontId="26" fillId="0" borderId="57" xfId="0" applyNumberFormat="1" applyFont="1" applyFill="1" applyBorder="1" applyAlignment="1" applyProtection="1">
      <alignment horizontal="center" vertical="center"/>
    </xf>
    <xf numFmtId="0" fontId="26" fillId="0" borderId="57" xfId="0" applyFont="1" applyFill="1" applyBorder="1" applyAlignment="1" applyProtection="1">
      <alignment horizontal="center" vertical="center"/>
    </xf>
    <xf numFmtId="0" fontId="46" fillId="2" borderId="0" xfId="0" applyFont="1" applyFill="1" applyAlignment="1" applyProtection="1">
      <alignment horizontal="justify" vertical="center" wrapText="1"/>
      <protection locked="0"/>
    </xf>
    <xf numFmtId="0" fontId="46" fillId="2" borderId="54" xfId="0" applyFont="1" applyFill="1" applyBorder="1" applyAlignment="1" applyProtection="1">
      <alignment horizontal="justify" vertical="center" wrapText="1"/>
      <protection locked="0"/>
    </xf>
    <xf numFmtId="0" fontId="18" fillId="2" borderId="51" xfId="0" applyFont="1" applyFill="1" applyBorder="1" applyAlignment="1" applyProtection="1">
      <alignment horizontal="justify" vertical="center" wrapText="1"/>
      <protection locked="0"/>
    </xf>
    <xf numFmtId="0" fontId="18" fillId="2" borderId="52" xfId="0" applyFont="1" applyFill="1" applyBorder="1" applyAlignment="1" applyProtection="1">
      <alignment horizontal="justify" vertical="center" wrapText="1"/>
      <protection locked="0"/>
    </xf>
    <xf numFmtId="0" fontId="18" fillId="2" borderId="53" xfId="0" applyFont="1" applyFill="1" applyBorder="1" applyAlignment="1" applyProtection="1">
      <alignment horizontal="justify" vertical="center" wrapText="1"/>
      <protection locked="0"/>
    </xf>
    <xf numFmtId="0" fontId="18" fillId="2" borderId="54" xfId="0" applyFont="1" applyFill="1" applyBorder="1" applyAlignment="1" applyProtection="1">
      <alignment horizontal="justify" vertical="center" wrapText="1"/>
      <protection locked="0"/>
    </xf>
    <xf numFmtId="0" fontId="18" fillId="2" borderId="55" xfId="0" applyFont="1" applyFill="1" applyBorder="1" applyAlignment="1" applyProtection="1">
      <alignment horizontal="justify" vertical="center" wrapText="1"/>
      <protection locked="0"/>
    </xf>
    <xf numFmtId="0" fontId="27" fillId="18" borderId="96" xfId="0" applyFont="1" applyFill="1" applyBorder="1" applyAlignment="1">
      <alignment horizontal="center" vertical="center"/>
    </xf>
    <xf numFmtId="0" fontId="27" fillId="18" borderId="0" xfId="0" applyFont="1" applyFill="1" applyBorder="1" applyAlignment="1">
      <alignment horizontal="center" vertical="center"/>
    </xf>
    <xf numFmtId="0" fontId="27" fillId="18" borderId="97" xfId="0" applyFont="1" applyFill="1" applyBorder="1" applyAlignment="1">
      <alignment horizontal="center" vertical="center"/>
    </xf>
    <xf numFmtId="0" fontId="57" fillId="18" borderId="42" xfId="0" applyFont="1" applyFill="1" applyBorder="1" applyAlignment="1" applyProtection="1">
      <alignment horizontal="center" vertical="center"/>
      <protection locked="0"/>
    </xf>
    <xf numFmtId="0" fontId="103" fillId="13" borderId="122" xfId="0" applyFont="1" applyFill="1" applyBorder="1" applyAlignment="1" applyProtection="1">
      <alignment horizontal="center" vertical="center"/>
      <protection locked="0"/>
    </xf>
    <xf numFmtId="0" fontId="103" fillId="13" borderId="57" xfId="0" applyFont="1" applyFill="1" applyBorder="1" applyAlignment="1" applyProtection="1">
      <alignment horizontal="center" vertical="center"/>
      <protection locked="0"/>
    </xf>
    <xf numFmtId="0" fontId="103" fillId="0" borderId="57" xfId="0" applyFont="1" applyFill="1" applyBorder="1" applyAlignment="1" applyProtection="1">
      <alignment horizontal="center" vertical="center"/>
      <protection locked="0"/>
    </xf>
    <xf numFmtId="0" fontId="57" fillId="18" borderId="42" xfId="0" applyFont="1" applyFill="1" applyBorder="1" applyAlignment="1" applyProtection="1">
      <alignment horizontal="center" vertical="center" wrapText="1"/>
      <protection locked="0"/>
    </xf>
    <xf numFmtId="0" fontId="103" fillId="0" borderId="65" xfId="0" applyFont="1" applyBorder="1" applyAlignment="1" applyProtection="1">
      <alignment horizontal="center" vertical="center"/>
      <protection locked="0"/>
    </xf>
    <xf numFmtId="0" fontId="103" fillId="0" borderId="72" xfId="0" applyFont="1" applyBorder="1" applyAlignment="1" applyProtection="1">
      <alignment horizontal="center" vertical="center"/>
      <protection locked="0"/>
    </xf>
    <xf numFmtId="0" fontId="103" fillId="0" borderId="66" xfId="0" applyFont="1" applyBorder="1" applyAlignment="1" applyProtection="1">
      <alignment horizontal="center" vertical="center"/>
      <protection locked="0"/>
    </xf>
    <xf numFmtId="0" fontId="103" fillId="0" borderId="94" xfId="0" applyFont="1" applyBorder="1" applyAlignment="1" applyProtection="1">
      <alignment horizontal="center" vertical="center"/>
      <protection locked="0"/>
    </xf>
    <xf numFmtId="0" fontId="103" fillId="0" borderId="75" xfId="0" applyFont="1" applyBorder="1" applyAlignment="1" applyProtection="1">
      <alignment horizontal="center" vertical="center"/>
      <protection locked="0"/>
    </xf>
    <xf numFmtId="0" fontId="103" fillId="0" borderId="95" xfId="0" applyFont="1" applyBorder="1" applyAlignment="1" applyProtection="1">
      <alignment horizontal="center" vertical="center"/>
      <protection locked="0"/>
    </xf>
    <xf numFmtId="3" fontId="18" fillId="0" borderId="62" xfId="0" applyNumberFormat="1" applyFont="1" applyFill="1" applyBorder="1" applyAlignment="1" applyProtection="1">
      <alignment horizontal="center" vertical="center"/>
    </xf>
    <xf numFmtId="3" fontId="26" fillId="0" borderId="62" xfId="0" applyNumberFormat="1" applyFont="1" applyFill="1" applyBorder="1" applyAlignment="1" applyProtection="1">
      <alignment horizontal="center" vertical="center"/>
    </xf>
    <xf numFmtId="3" fontId="18" fillId="0" borderId="124" xfId="0" applyNumberFormat="1" applyFont="1" applyFill="1" applyBorder="1" applyAlignment="1" applyProtection="1">
      <alignment horizontal="center" vertical="center"/>
    </xf>
    <xf numFmtId="3" fontId="18" fillId="0" borderId="125" xfId="0" applyNumberFormat="1" applyFont="1" applyFill="1" applyBorder="1" applyAlignment="1" applyProtection="1">
      <alignment horizontal="center" vertical="center"/>
    </xf>
    <xf numFmtId="3" fontId="18" fillId="0" borderId="57" xfId="0" applyNumberFormat="1" applyFont="1" applyFill="1" applyBorder="1" applyAlignment="1" applyProtection="1">
      <alignment horizontal="center" vertical="center"/>
    </xf>
    <xf numFmtId="0" fontId="18" fillId="0" borderId="57" xfId="0" applyFont="1" applyFill="1" applyBorder="1" applyAlignment="1" applyProtection="1">
      <alignment horizontal="center" vertical="center"/>
    </xf>
    <xf numFmtId="3" fontId="61" fillId="0" borderId="3" xfId="0" applyNumberFormat="1" applyFont="1" applyBorder="1" applyAlignment="1">
      <alignment horizontal="center" vertical="center" wrapText="1"/>
    </xf>
    <xf numFmtId="3" fontId="61" fillId="0" borderId="40" xfId="0" applyNumberFormat="1" applyFont="1" applyBorder="1" applyAlignment="1">
      <alignment horizontal="center" vertical="center" wrapText="1"/>
    </xf>
    <xf numFmtId="3" fontId="61" fillId="0" borderId="21" xfId="0" applyNumberFormat="1" applyFont="1" applyBorder="1" applyAlignment="1">
      <alignment horizontal="center" vertical="center" wrapText="1"/>
    </xf>
    <xf numFmtId="0" fontId="61" fillId="0" borderId="5" xfId="0" applyFont="1" applyBorder="1" applyAlignment="1">
      <alignment horizontal="left" vertical="center" wrapText="1"/>
    </xf>
    <xf numFmtId="0" fontId="61" fillId="0" borderId="11" xfId="0" applyFont="1" applyBorder="1" applyAlignment="1">
      <alignment horizontal="left" vertical="center" wrapText="1"/>
    </xf>
    <xf numFmtId="0" fontId="61" fillId="0" borderId="6" xfId="0" applyFont="1" applyBorder="1" applyAlignment="1">
      <alignment horizontal="left" vertical="center" wrapText="1"/>
    </xf>
    <xf numFmtId="0" fontId="20" fillId="14" borderId="5" xfId="0" applyFont="1" applyFill="1" applyBorder="1" applyAlignment="1">
      <alignment horizontal="left" vertical="center" wrapText="1"/>
    </xf>
    <xf numFmtId="0" fontId="20" fillId="14" borderId="11" xfId="0" applyFont="1" applyFill="1" applyBorder="1" applyAlignment="1">
      <alignment horizontal="left" vertical="center" wrapText="1"/>
    </xf>
    <xf numFmtId="0" fontId="13" fillId="2" borderId="42" xfId="0" applyFont="1" applyFill="1" applyBorder="1" applyAlignment="1">
      <alignment horizontal="left" vertical="center" wrapText="1"/>
    </xf>
    <xf numFmtId="3" fontId="13" fillId="0" borderId="42" xfId="0" applyNumberFormat="1" applyFont="1" applyBorder="1" applyAlignment="1">
      <alignment horizontal="center" vertical="center" wrapText="1"/>
    </xf>
    <xf numFmtId="0" fontId="13" fillId="0" borderId="42" xfId="0" applyFont="1" applyBorder="1" applyAlignment="1">
      <alignment horizontal="center" vertical="center" wrapText="1"/>
    </xf>
    <xf numFmtId="0" fontId="5" fillId="0" borderId="3" xfId="0" applyFont="1" applyBorder="1" applyAlignment="1" applyProtection="1">
      <alignment vertical="center" wrapText="1"/>
      <protection locked="0"/>
    </xf>
    <xf numFmtId="0" fontId="5" fillId="0" borderId="40" xfId="0" applyFont="1" applyBorder="1" applyAlignment="1" applyProtection="1">
      <alignment vertical="center" wrapText="1"/>
      <protection locked="0"/>
    </xf>
    <xf numFmtId="0" fontId="20" fillId="0" borderId="3" xfId="0" applyFont="1" applyBorder="1" applyAlignment="1">
      <alignment horizontal="center" vertical="center" wrapText="1"/>
    </xf>
    <xf numFmtId="0" fontId="20" fillId="0" borderId="21" xfId="0" applyFont="1" applyBorder="1" applyAlignment="1">
      <alignment horizontal="center" vertical="center" wrapText="1"/>
    </xf>
    <xf numFmtId="0" fontId="27" fillId="18" borderId="5" xfId="0" applyFont="1" applyFill="1" applyBorder="1" applyAlignment="1">
      <alignment horizontal="center" vertical="center"/>
    </xf>
    <xf numFmtId="0" fontId="27" fillId="18" borderId="11" xfId="0" applyFont="1" applyFill="1" applyBorder="1" applyAlignment="1">
      <alignment horizontal="center" vertical="center"/>
    </xf>
    <xf numFmtId="0" fontId="22" fillId="18" borderId="112" xfId="0" applyFont="1" applyFill="1" applyBorder="1" applyAlignment="1">
      <alignment horizontal="center" vertical="center" wrapText="1"/>
    </xf>
    <xf numFmtId="0" fontId="22" fillId="18" borderId="111" xfId="0" applyFont="1" applyFill="1" applyBorder="1" applyAlignment="1">
      <alignment horizontal="center" vertical="center" wrapText="1"/>
    </xf>
    <xf numFmtId="0" fontId="20" fillId="0" borderId="8" xfId="0" applyFont="1" applyBorder="1" applyAlignment="1">
      <alignment horizontal="center" vertical="center" wrapText="1"/>
    </xf>
    <xf numFmtId="0" fontId="20" fillId="0" borderId="29" xfId="0" applyFont="1" applyBorder="1" applyAlignment="1">
      <alignment horizontal="center" vertical="center" wrapText="1"/>
    </xf>
    <xf numFmtId="0" fontId="13" fillId="0" borderId="5" xfId="0" applyFont="1" applyBorder="1" applyAlignment="1" applyProtection="1">
      <alignment horizontal="justify" vertical="center" wrapText="1"/>
      <protection locked="0"/>
    </xf>
    <xf numFmtId="0" fontId="13" fillId="0" borderId="11" xfId="0" applyFont="1" applyBorder="1" applyAlignment="1" applyProtection="1">
      <alignment horizontal="justify" vertical="center" wrapText="1"/>
      <protection locked="0"/>
    </xf>
    <xf numFmtId="0" fontId="13" fillId="0" borderId="6" xfId="0" applyFont="1" applyBorder="1" applyAlignment="1" applyProtection="1">
      <alignment horizontal="justify" vertical="center" wrapText="1"/>
      <protection locked="0"/>
    </xf>
    <xf numFmtId="0" fontId="13" fillId="2" borderId="5" xfId="0" applyFont="1" applyFill="1" applyBorder="1" applyAlignment="1">
      <alignment horizontal="left" vertical="center" wrapText="1"/>
    </xf>
    <xf numFmtId="0" fontId="13" fillId="2" borderId="11" xfId="0" applyFont="1" applyFill="1" applyBorder="1" applyAlignment="1">
      <alignment horizontal="left" vertical="center" wrapText="1"/>
    </xf>
    <xf numFmtId="0" fontId="13" fillId="2" borderId="6" xfId="0" applyFont="1" applyFill="1" applyBorder="1" applyAlignment="1">
      <alignment horizontal="left" vertical="center" wrapText="1"/>
    </xf>
    <xf numFmtId="3" fontId="13" fillId="0" borderId="7" xfId="0" applyNumberFormat="1" applyFont="1" applyBorder="1" applyAlignment="1">
      <alignment horizontal="center" vertical="center" wrapText="1"/>
    </xf>
    <xf numFmtId="0" fontId="13" fillId="0" borderId="7"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6" xfId="0" applyFont="1" applyBorder="1" applyAlignment="1">
      <alignment horizontal="center" vertical="center" wrapText="1"/>
    </xf>
    <xf numFmtId="0" fontId="13" fillId="2" borderId="8" xfId="0" applyFont="1" applyFill="1" applyBorder="1" applyAlignment="1" applyProtection="1">
      <alignment vertical="center" wrapText="1"/>
      <protection locked="0"/>
    </xf>
    <xf numFmtId="0" fontId="13" fillId="2" borderId="9" xfId="0" applyFont="1" applyFill="1" applyBorder="1" applyAlignment="1" applyProtection="1">
      <alignment vertical="center" wrapText="1"/>
      <protection locked="0"/>
    </xf>
    <xf numFmtId="0" fontId="13" fillId="2" borderId="29" xfId="0" applyFont="1" applyFill="1" applyBorder="1" applyAlignment="1" applyProtection="1">
      <alignment vertical="center" wrapText="1"/>
      <protection locked="0"/>
    </xf>
    <xf numFmtId="0" fontId="13" fillId="0" borderId="7" xfId="0" applyFont="1" applyBorder="1" applyAlignment="1" applyProtection="1">
      <alignment horizontal="justify" vertical="center" wrapText="1"/>
      <protection locked="0"/>
    </xf>
    <xf numFmtId="3" fontId="13" fillId="0" borderId="3" xfId="0" applyNumberFormat="1" applyFont="1" applyBorder="1" applyAlignment="1">
      <alignment horizontal="center" vertical="center" wrapText="1"/>
    </xf>
    <xf numFmtId="3" fontId="13" fillId="0" borderId="40" xfId="0" applyNumberFormat="1" applyFont="1" applyBorder="1" applyAlignment="1">
      <alignment horizontal="center" vertical="center" wrapText="1"/>
    </xf>
    <xf numFmtId="3" fontId="13" fillId="0" borderId="21" xfId="0" applyNumberFormat="1" applyFont="1" applyBorder="1" applyAlignment="1">
      <alignment horizontal="center" vertical="center" wrapText="1"/>
    </xf>
    <xf numFmtId="3" fontId="61" fillId="0" borderId="5" xfId="0" applyNumberFormat="1" applyFont="1" applyBorder="1" applyAlignment="1">
      <alignment horizontal="center" vertical="center" wrapText="1"/>
    </xf>
    <xf numFmtId="3" fontId="61" fillId="0" borderId="11" xfId="0" applyNumberFormat="1" applyFont="1" applyBorder="1" applyAlignment="1">
      <alignment horizontal="center" vertical="center" wrapText="1"/>
    </xf>
    <xf numFmtId="3" fontId="61" fillId="0" borderId="6" xfId="0" applyNumberFormat="1" applyFont="1" applyBorder="1" applyAlignment="1">
      <alignment horizontal="center" vertical="center" wrapText="1"/>
    </xf>
    <xf numFmtId="0" fontId="61" fillId="0" borderId="42" xfId="0" applyFont="1" applyBorder="1" applyAlignment="1" applyProtection="1">
      <alignment vertical="center" wrapText="1"/>
      <protection locked="0"/>
    </xf>
    <xf numFmtId="3" fontId="13" fillId="14" borderId="5" xfId="0" applyNumberFormat="1" applyFont="1" applyFill="1" applyBorder="1" applyAlignment="1">
      <alignment horizontal="center" vertical="center" wrapText="1"/>
    </xf>
    <xf numFmtId="0" fontId="13" fillId="14" borderId="11" xfId="0" applyFont="1" applyFill="1" applyBorder="1" applyAlignment="1">
      <alignment horizontal="center" vertical="center" wrapText="1"/>
    </xf>
    <xf numFmtId="3" fontId="13" fillId="14" borderId="11" xfId="0" applyNumberFormat="1" applyFont="1" applyFill="1" applyBorder="1" applyAlignment="1">
      <alignment horizontal="center" vertical="center" wrapText="1"/>
    </xf>
    <xf numFmtId="0" fontId="9" fillId="14" borderId="65" xfId="0" applyFont="1" applyFill="1" applyBorder="1" applyAlignment="1" applyProtection="1">
      <alignment horizontal="center" vertical="center"/>
    </xf>
    <xf numFmtId="0" fontId="9" fillId="14" borderId="72" xfId="0" applyFont="1" applyFill="1" applyBorder="1" applyAlignment="1" applyProtection="1">
      <alignment horizontal="center" vertical="center"/>
    </xf>
    <xf numFmtId="0" fontId="9" fillId="14" borderId="66" xfId="0" applyFont="1" applyFill="1" applyBorder="1" applyAlignment="1" applyProtection="1">
      <alignment horizontal="center" vertical="center"/>
    </xf>
    <xf numFmtId="0" fontId="13" fillId="0" borderId="5" xfId="0" applyFont="1" applyBorder="1" applyAlignment="1">
      <alignment horizontal="justify" vertical="center" wrapText="1"/>
    </xf>
    <xf numFmtId="0" fontId="13" fillId="0" borderId="11" xfId="0" applyFont="1" applyBorder="1" applyAlignment="1">
      <alignment horizontal="justify" vertical="center" wrapText="1"/>
    </xf>
    <xf numFmtId="0" fontId="13" fillId="0" borderId="6" xfId="0" applyFont="1" applyBorder="1" applyAlignment="1">
      <alignment horizontal="justify" vertical="center" wrapText="1"/>
    </xf>
    <xf numFmtId="0" fontId="20" fillId="0" borderId="5"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6" xfId="0" applyFont="1" applyBorder="1" applyAlignment="1">
      <alignment horizontal="center" vertical="center" wrapText="1"/>
    </xf>
    <xf numFmtId="0" fontId="5" fillId="2" borderId="3" xfId="0" applyFont="1" applyFill="1" applyBorder="1" applyAlignment="1">
      <alignment horizontal="left" vertical="center" wrapText="1"/>
    </xf>
    <xf numFmtId="0" fontId="5" fillId="2" borderId="40" xfId="0" applyFont="1" applyFill="1" applyBorder="1" applyAlignment="1">
      <alignment horizontal="left" vertical="center" wrapText="1"/>
    </xf>
    <xf numFmtId="0" fontId="5" fillId="2" borderId="21" xfId="0" applyFont="1" applyFill="1" applyBorder="1" applyAlignment="1">
      <alignment horizontal="left" vertical="center" wrapText="1"/>
    </xf>
    <xf numFmtId="0" fontId="5" fillId="2" borderId="22" xfId="0" applyFont="1" applyFill="1" applyBorder="1" applyAlignment="1">
      <alignment horizontal="left" vertical="center" wrapText="1"/>
    </xf>
    <xf numFmtId="0" fontId="5" fillId="2" borderId="0" xfId="0" applyFont="1" applyFill="1" applyBorder="1" applyAlignment="1">
      <alignment horizontal="left" vertical="center" wrapText="1"/>
    </xf>
    <xf numFmtId="0" fontId="5" fillId="2" borderId="23" xfId="0" applyFont="1" applyFill="1" applyBorder="1" applyAlignment="1">
      <alignment horizontal="left" vertical="center" wrapText="1"/>
    </xf>
    <xf numFmtId="0" fontId="5" fillId="2" borderId="8" xfId="0" applyFont="1" applyFill="1" applyBorder="1" applyAlignment="1">
      <alignment horizontal="left" vertical="center" wrapText="1"/>
    </xf>
    <xf numFmtId="0" fontId="5" fillId="2" borderId="9" xfId="0" applyFont="1" applyFill="1" applyBorder="1" applyAlignment="1">
      <alignment horizontal="left" vertical="center" wrapText="1"/>
    </xf>
    <xf numFmtId="0" fontId="5" fillId="2" borderId="29" xfId="0" applyFont="1" applyFill="1" applyBorder="1" applyAlignment="1">
      <alignment horizontal="left" vertical="center" wrapText="1"/>
    </xf>
    <xf numFmtId="0" fontId="13" fillId="0" borderId="40"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0" xfId="0" applyFont="1" applyBorder="1" applyAlignment="1">
      <alignment horizontal="center" vertical="center" wrapText="1"/>
    </xf>
    <xf numFmtId="0" fontId="13" fillId="0" borderId="23"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29" xfId="0" applyFont="1" applyBorder="1" applyAlignment="1">
      <alignment horizontal="center" vertical="center" wrapText="1"/>
    </xf>
    <xf numFmtId="3" fontId="61" fillId="0" borderId="22" xfId="0" applyNumberFormat="1" applyFont="1" applyBorder="1" applyAlignment="1">
      <alignment horizontal="center" vertical="center" wrapText="1"/>
    </xf>
    <xf numFmtId="3" fontId="61" fillId="0" borderId="0" xfId="0" applyNumberFormat="1" applyFont="1" applyBorder="1" applyAlignment="1">
      <alignment horizontal="center" vertical="center" wrapText="1"/>
    </xf>
    <xf numFmtId="3" fontId="61" fillId="0" borderId="23" xfId="0" applyNumberFormat="1" applyFont="1" applyBorder="1" applyAlignment="1">
      <alignment horizontal="center" vertical="center" wrapText="1"/>
    </xf>
    <xf numFmtId="3" fontId="61" fillId="0" borderId="8" xfId="0" applyNumberFormat="1" applyFont="1" applyBorder="1" applyAlignment="1">
      <alignment horizontal="center" vertical="center" wrapText="1"/>
    </xf>
    <xf numFmtId="3" fontId="61" fillId="0" borderId="9" xfId="0" applyNumberFormat="1" applyFont="1" applyBorder="1" applyAlignment="1">
      <alignment horizontal="center" vertical="center" wrapText="1"/>
    </xf>
    <xf numFmtId="3" fontId="61" fillId="0" borderId="29" xfId="0" applyNumberFormat="1" applyFont="1" applyBorder="1" applyAlignment="1">
      <alignment horizontal="center" vertical="center" wrapText="1"/>
    </xf>
    <xf numFmtId="2" fontId="20" fillId="0" borderId="2" xfId="0" applyNumberFormat="1" applyFont="1" applyBorder="1" applyAlignment="1">
      <alignment horizontal="center" vertical="center" wrapText="1"/>
    </xf>
    <xf numFmtId="2" fontId="20" fillId="0" borderId="16" xfId="0" applyNumberFormat="1" applyFont="1" applyBorder="1" applyAlignment="1">
      <alignment horizontal="center" vertical="center" wrapText="1"/>
    </xf>
    <xf numFmtId="2" fontId="20" fillId="0" borderId="7" xfId="0" applyNumberFormat="1" applyFont="1" applyBorder="1" applyAlignment="1">
      <alignment horizontal="center" vertical="center" wrapText="1"/>
    </xf>
    <xf numFmtId="0" fontId="13" fillId="0" borderId="5"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13" fillId="0" borderId="6" xfId="0" applyFont="1" applyBorder="1" applyAlignment="1" applyProtection="1">
      <alignment horizontal="left" vertical="center" wrapText="1"/>
      <protection locked="0"/>
    </xf>
    <xf numFmtId="0" fontId="20" fillId="0" borderId="42" xfId="0" applyFont="1" applyBorder="1" applyAlignment="1" applyProtection="1">
      <alignment horizontal="center" vertical="center" wrapText="1"/>
      <protection locked="0"/>
    </xf>
    <xf numFmtId="0" fontId="13" fillId="14" borderId="11" xfId="0" applyFont="1" applyFill="1" applyBorder="1" applyAlignment="1" applyProtection="1">
      <alignment horizontal="justify" vertical="center" wrapText="1"/>
      <protection locked="0"/>
    </xf>
    <xf numFmtId="0" fontId="13" fillId="14" borderId="6" xfId="0" applyFont="1" applyFill="1" applyBorder="1" applyAlignment="1" applyProtection="1">
      <alignment horizontal="justify" vertical="center" wrapText="1"/>
      <protection locked="0"/>
    </xf>
    <xf numFmtId="0" fontId="5" fillId="2" borderId="5" xfId="0" applyFont="1" applyFill="1" applyBorder="1" applyAlignment="1">
      <alignment horizontal="left" vertical="center" wrapText="1"/>
    </xf>
    <xf numFmtId="0" fontId="5" fillId="2" borderId="11" xfId="0" applyFont="1" applyFill="1" applyBorder="1" applyAlignment="1">
      <alignment horizontal="left" vertical="center" wrapText="1"/>
    </xf>
    <xf numFmtId="0" fontId="5" fillId="2" borderId="6" xfId="0" applyFont="1" applyFill="1" applyBorder="1" applyAlignment="1">
      <alignment horizontal="left" vertical="center" wrapText="1"/>
    </xf>
    <xf numFmtId="0" fontId="20" fillId="14" borderId="6" xfId="0" applyFont="1" applyFill="1" applyBorder="1" applyAlignment="1">
      <alignment horizontal="left" vertical="center" wrapText="1"/>
    </xf>
    <xf numFmtId="0" fontId="13" fillId="0" borderId="42" xfId="0" applyFont="1" applyBorder="1" applyAlignment="1" applyProtection="1">
      <alignment horizontal="justify" vertical="center" wrapText="1"/>
      <protection locked="0"/>
    </xf>
    <xf numFmtId="0" fontId="61" fillId="0" borderId="5" xfId="0" applyFont="1" applyBorder="1" applyAlignment="1" applyProtection="1">
      <alignment horizontal="left" vertical="center" wrapText="1"/>
      <protection locked="0"/>
    </xf>
    <xf numFmtId="0" fontId="61" fillId="0" borderId="11" xfId="0" applyFont="1" applyBorder="1" applyAlignment="1" applyProtection="1">
      <alignment horizontal="left" vertical="center" wrapText="1"/>
      <protection locked="0"/>
    </xf>
    <xf numFmtId="0" fontId="61" fillId="0" borderId="6" xfId="0" applyFont="1" applyBorder="1" applyAlignment="1" applyProtection="1">
      <alignment horizontal="left" vertical="center" wrapText="1"/>
      <protection locked="0"/>
    </xf>
    <xf numFmtId="0" fontId="4" fillId="14" borderId="5" xfId="0" applyFont="1" applyFill="1" applyBorder="1" applyAlignment="1">
      <alignment horizontal="left" vertical="center" wrapText="1"/>
    </xf>
    <xf numFmtId="0" fontId="4" fillId="14" borderId="11" xfId="0" applyFont="1" applyFill="1" applyBorder="1" applyAlignment="1">
      <alignment horizontal="left" vertical="center" wrapText="1"/>
    </xf>
    <xf numFmtId="0" fontId="4" fillId="14" borderId="6" xfId="0" applyFont="1" applyFill="1" applyBorder="1" applyAlignment="1">
      <alignment horizontal="left" vertical="center" wrapText="1"/>
    </xf>
    <xf numFmtId="0" fontId="13" fillId="14" borderId="5" xfId="0" applyFont="1" applyFill="1" applyBorder="1" applyAlignment="1">
      <alignment horizontal="center" vertical="center" wrapText="1"/>
    </xf>
    <xf numFmtId="0" fontId="62" fillId="2" borderId="57" xfId="8" applyFont="1" applyFill="1" applyBorder="1" applyAlignment="1" applyProtection="1">
      <alignment horizontal="center" vertical="center" wrapText="1"/>
      <protection locked="0"/>
    </xf>
    <xf numFmtId="171" fontId="18" fillId="0" borderId="57" xfId="8" applyNumberFormat="1" applyFont="1" applyFill="1" applyBorder="1" applyAlignment="1" applyProtection="1">
      <alignment horizontal="left" vertical="center"/>
      <protection locked="0"/>
    </xf>
    <xf numFmtId="0" fontId="59" fillId="0" borderId="57" xfId="8" applyFont="1" applyFill="1" applyBorder="1" applyAlignment="1" applyProtection="1">
      <alignment horizontal="center" vertical="center" wrapText="1"/>
      <protection locked="0"/>
    </xf>
    <xf numFmtId="2" fontId="12" fillId="2" borderId="57" xfId="8" applyNumberFormat="1" applyFont="1" applyFill="1" applyBorder="1" applyAlignment="1" applyProtection="1">
      <alignment horizontal="center" vertical="center" wrapText="1"/>
      <protection locked="0"/>
    </xf>
    <xf numFmtId="4" fontId="12" fillId="2" borderId="57" xfId="0" applyNumberFormat="1" applyFont="1" applyFill="1" applyBorder="1" applyAlignment="1" applyProtection="1">
      <alignment horizontal="right" vertical="center" wrapText="1"/>
      <protection locked="0"/>
    </xf>
    <xf numFmtId="0" fontId="27" fillId="18" borderId="47" xfId="0" applyFont="1" applyFill="1" applyBorder="1" applyAlignment="1">
      <alignment horizontal="left" vertical="center"/>
    </xf>
    <xf numFmtId="0" fontId="27" fillId="18" borderId="48" xfId="0" applyFont="1" applyFill="1" applyBorder="1" applyAlignment="1">
      <alignment horizontal="left" vertical="center"/>
    </xf>
    <xf numFmtId="0" fontId="27" fillId="18" borderId="49" xfId="0" applyFont="1" applyFill="1" applyBorder="1" applyAlignment="1">
      <alignment horizontal="left" vertical="center"/>
    </xf>
    <xf numFmtId="0" fontId="37" fillId="2" borderId="57" xfId="8" applyFont="1" applyFill="1" applyBorder="1" applyAlignment="1" applyProtection="1">
      <alignment horizontal="center" vertical="center" wrapText="1"/>
      <protection locked="0"/>
    </xf>
    <xf numFmtId="0" fontId="55" fillId="18" borderId="57" xfId="8" applyFont="1" applyFill="1" applyBorder="1" applyAlignment="1">
      <alignment horizontal="center" vertical="center" wrapText="1"/>
    </xf>
    <xf numFmtId="170" fontId="18" fillId="2" borderId="57" xfId="8" applyNumberFormat="1" applyFont="1" applyFill="1" applyBorder="1" applyAlignment="1" applyProtection="1">
      <alignment horizontal="center" vertical="center" wrapText="1"/>
      <protection locked="0"/>
    </xf>
    <xf numFmtId="0" fontId="12" fillId="0" borderId="57" xfId="8" applyFont="1" applyFill="1" applyBorder="1" applyAlignment="1" applyProtection="1">
      <alignment horizontal="center" vertical="center" wrapText="1"/>
      <protection locked="0"/>
    </xf>
    <xf numFmtId="4" fontId="12" fillId="2" borderId="65" xfId="8" applyNumberFormat="1" applyFont="1" applyFill="1" applyBorder="1" applyAlignment="1" applyProtection="1">
      <alignment horizontal="right" vertical="center" wrapText="1"/>
      <protection locked="0"/>
    </xf>
    <xf numFmtId="4" fontId="12" fillId="2" borderId="72" xfId="8" applyNumberFormat="1" applyFont="1" applyFill="1" applyBorder="1" applyAlignment="1" applyProtection="1">
      <alignment horizontal="right" vertical="center" wrapText="1"/>
      <protection locked="0"/>
    </xf>
    <xf numFmtId="4" fontId="12" fillId="2" borderId="66" xfId="8" applyNumberFormat="1" applyFont="1" applyFill="1" applyBorder="1" applyAlignment="1" applyProtection="1">
      <alignment horizontal="right" vertical="center" wrapText="1"/>
      <protection locked="0"/>
    </xf>
    <xf numFmtId="0" fontId="12" fillId="2" borderId="57" xfId="8" applyFont="1" applyFill="1" applyBorder="1" applyAlignment="1" applyProtection="1">
      <alignment horizontal="left" vertical="center"/>
      <protection locked="0"/>
    </xf>
    <xf numFmtId="0" fontId="26" fillId="2" borderId="65" xfId="8" applyFont="1" applyFill="1" applyBorder="1" applyAlignment="1" applyProtection="1">
      <alignment horizontal="center" vertical="center"/>
      <protection locked="0"/>
    </xf>
    <xf numFmtId="0" fontId="26" fillId="2" borderId="66" xfId="8" applyFont="1" applyFill="1" applyBorder="1" applyAlignment="1" applyProtection="1">
      <alignment horizontal="center" vertical="center"/>
      <protection locked="0"/>
    </xf>
    <xf numFmtId="0" fontId="12" fillId="2" borderId="57" xfId="8" applyFont="1" applyFill="1" applyBorder="1" applyAlignment="1" applyProtection="1">
      <alignment horizontal="center" vertical="center"/>
      <protection locked="0"/>
    </xf>
    <xf numFmtId="0" fontId="55" fillId="18" borderId="63" xfId="8" applyFont="1" applyFill="1" applyBorder="1" applyAlignment="1">
      <alignment horizontal="center" vertical="center" wrapText="1"/>
    </xf>
    <xf numFmtId="0" fontId="55" fillId="18" borderId="64" xfId="8" applyFont="1" applyFill="1" applyBorder="1" applyAlignment="1">
      <alignment horizontal="center" vertical="center" wrapText="1"/>
    </xf>
    <xf numFmtId="0" fontId="55" fillId="18" borderId="50" xfId="8" applyFont="1" applyFill="1" applyBorder="1" applyAlignment="1">
      <alignment horizontal="center" vertical="center" wrapText="1"/>
    </xf>
    <xf numFmtId="0" fontId="55" fillId="18" borderId="51" xfId="8" applyFont="1" applyFill="1" applyBorder="1" applyAlignment="1">
      <alignment horizontal="center" vertical="center" wrapText="1"/>
    </xf>
    <xf numFmtId="0" fontId="55" fillId="18" borderId="52" xfId="8" applyFont="1" applyFill="1" applyBorder="1" applyAlignment="1">
      <alignment horizontal="center" vertical="center" wrapText="1"/>
    </xf>
    <xf numFmtId="0" fontId="55" fillId="18" borderId="58" xfId="8" applyFont="1" applyFill="1" applyBorder="1" applyAlignment="1">
      <alignment horizontal="center" vertical="center" wrapText="1"/>
    </xf>
    <xf numFmtId="0" fontId="55" fillId="18" borderId="0" xfId="8" applyFont="1" applyFill="1" applyBorder="1" applyAlignment="1">
      <alignment horizontal="center" vertical="center" wrapText="1"/>
    </xf>
    <xf numFmtId="0" fontId="55" fillId="18" borderId="59" xfId="8" applyFont="1" applyFill="1" applyBorder="1" applyAlignment="1">
      <alignment horizontal="center" vertical="center" wrapText="1"/>
    </xf>
    <xf numFmtId="0" fontId="55" fillId="18" borderId="47" xfId="8" applyFont="1" applyFill="1" applyBorder="1" applyAlignment="1">
      <alignment horizontal="center" vertical="center" wrapText="1"/>
    </xf>
    <xf numFmtId="0" fontId="55" fillId="18" borderId="48" xfId="8" applyFont="1" applyFill="1" applyBorder="1" applyAlignment="1">
      <alignment horizontal="center" vertical="center" wrapText="1"/>
    </xf>
    <xf numFmtId="0" fontId="55" fillId="18" borderId="49" xfId="8" applyFont="1" applyFill="1" applyBorder="1" applyAlignment="1">
      <alignment horizontal="center" vertical="center" wrapText="1"/>
    </xf>
    <xf numFmtId="0" fontId="12" fillId="2" borderId="57" xfId="8" applyFont="1" applyFill="1" applyBorder="1" applyAlignment="1" applyProtection="1">
      <alignment horizontal="left" vertical="center" indent="2"/>
      <protection locked="0"/>
    </xf>
    <xf numFmtId="9" fontId="9" fillId="2" borderId="65" xfId="2" applyFont="1" applyFill="1" applyBorder="1" applyAlignment="1" applyProtection="1">
      <alignment horizontal="center" vertical="center"/>
      <protection locked="0"/>
    </xf>
    <xf numFmtId="9" fontId="9" fillId="2" borderId="66" xfId="2" applyFont="1" applyFill="1" applyBorder="1" applyAlignment="1" applyProtection="1">
      <alignment horizontal="center" vertical="center"/>
      <protection locked="0"/>
    </xf>
    <xf numFmtId="4" fontId="9" fillId="2" borderId="65" xfId="8" applyNumberFormat="1" applyFont="1" applyFill="1" applyBorder="1" applyAlignment="1" applyProtection="1">
      <alignment horizontal="center" vertical="center"/>
      <protection locked="0"/>
    </xf>
    <xf numFmtId="0" fontId="9" fillId="2" borderId="66" xfId="8" applyFont="1" applyFill="1" applyBorder="1" applyAlignment="1" applyProtection="1">
      <alignment horizontal="center" vertical="center"/>
      <protection locked="0"/>
    </xf>
    <xf numFmtId="0" fontId="12" fillId="0" borderId="57" xfId="0" applyFont="1" applyFill="1" applyBorder="1" applyAlignment="1" applyProtection="1">
      <alignment horizontal="left" vertical="center"/>
      <protection locked="0"/>
    </xf>
    <xf numFmtId="0" fontId="59" fillId="2" borderId="65" xfId="8" applyFont="1" applyFill="1" applyBorder="1" applyAlignment="1" applyProtection="1">
      <alignment horizontal="center" vertical="center"/>
      <protection locked="0"/>
    </xf>
    <xf numFmtId="0" fontId="59" fillId="2" borderId="66" xfId="8" applyFont="1" applyFill="1" applyBorder="1" applyAlignment="1" applyProtection="1">
      <alignment horizontal="center" vertical="center"/>
      <protection locked="0"/>
    </xf>
    <xf numFmtId="4" fontId="59" fillId="2" borderId="65" xfId="8" applyNumberFormat="1" applyFont="1" applyFill="1" applyBorder="1" applyAlignment="1" applyProtection="1">
      <alignment horizontal="center" vertical="center"/>
      <protection locked="0"/>
    </xf>
    <xf numFmtId="0" fontId="55" fillId="18" borderId="50" xfId="0" applyFont="1" applyFill="1" applyBorder="1" applyAlignment="1">
      <alignment horizontal="center" vertical="center"/>
    </xf>
    <xf numFmtId="0" fontId="55" fillId="18" borderId="51" xfId="0" applyFont="1" applyFill="1" applyBorder="1" applyAlignment="1">
      <alignment horizontal="center" vertical="center"/>
    </xf>
    <xf numFmtId="0" fontId="55" fillId="18" borderId="52" xfId="0" applyFont="1" applyFill="1" applyBorder="1" applyAlignment="1">
      <alignment horizontal="center" vertical="center"/>
    </xf>
    <xf numFmtId="0" fontId="55" fillId="18" borderId="58" xfId="0" applyFont="1" applyFill="1" applyBorder="1" applyAlignment="1">
      <alignment horizontal="center" vertical="center"/>
    </xf>
    <xf numFmtId="0" fontId="55" fillId="18" borderId="0" xfId="0" applyFont="1" applyFill="1" applyBorder="1" applyAlignment="1">
      <alignment horizontal="center" vertical="center"/>
    </xf>
    <xf numFmtId="0" fontId="55" fillId="18" borderId="59" xfId="0" applyFont="1" applyFill="1" applyBorder="1" applyAlignment="1">
      <alignment horizontal="center" vertical="center"/>
    </xf>
    <xf numFmtId="0" fontId="55" fillId="18" borderId="53" xfId="0" applyFont="1" applyFill="1" applyBorder="1" applyAlignment="1">
      <alignment horizontal="center" vertical="center"/>
    </xf>
    <xf numFmtId="0" fontId="55" fillId="18" borderId="54" xfId="0" applyFont="1" applyFill="1" applyBorder="1" applyAlignment="1">
      <alignment horizontal="center" vertical="center"/>
    </xf>
    <xf numFmtId="0" fontId="55" fillId="18" borderId="55" xfId="0" applyFont="1" applyFill="1" applyBorder="1" applyAlignment="1">
      <alignment horizontal="center" vertical="center"/>
    </xf>
    <xf numFmtId="4" fontId="26" fillId="2" borderId="65" xfId="8" applyNumberFormat="1" applyFont="1" applyFill="1" applyBorder="1" applyAlignment="1" applyProtection="1">
      <alignment horizontal="right" vertical="center"/>
      <protection locked="0"/>
    </xf>
    <xf numFmtId="0" fontId="26" fillId="2" borderId="66" xfId="8" applyFont="1" applyFill="1" applyBorder="1" applyAlignment="1" applyProtection="1">
      <alignment horizontal="right" vertical="center"/>
      <protection locked="0"/>
    </xf>
    <xf numFmtId="0" fontId="12" fillId="0" borderId="57" xfId="0" applyFont="1" applyFill="1" applyBorder="1" applyAlignment="1" applyProtection="1">
      <alignment horizontal="left" vertical="center" indent="2"/>
      <protection locked="0"/>
    </xf>
    <xf numFmtId="0" fontId="58" fillId="0" borderId="65" xfId="0" applyFont="1" applyFill="1" applyBorder="1" applyAlignment="1" applyProtection="1">
      <alignment horizontal="left" vertical="center" wrapText="1"/>
      <protection locked="0"/>
    </xf>
    <xf numFmtId="0" fontId="58" fillId="0" borderId="72" xfId="0" applyFont="1" applyFill="1" applyBorder="1" applyAlignment="1" applyProtection="1">
      <alignment horizontal="left" vertical="center" wrapText="1"/>
      <protection locked="0"/>
    </xf>
    <xf numFmtId="0" fontId="58" fillId="0" borderId="66" xfId="0" applyFont="1" applyFill="1" applyBorder="1" applyAlignment="1" applyProtection="1">
      <alignment horizontal="left" vertical="center" wrapText="1"/>
      <protection locked="0"/>
    </xf>
    <xf numFmtId="0" fontId="76" fillId="0" borderId="65" xfId="0" applyFont="1" applyFill="1" applyBorder="1" applyAlignment="1" applyProtection="1">
      <alignment horizontal="center" vertical="center" wrapText="1"/>
      <protection locked="0"/>
    </xf>
    <xf numFmtId="0" fontId="76" fillId="0" borderId="66" xfId="0" applyFont="1" applyFill="1" applyBorder="1" applyAlignment="1" applyProtection="1">
      <alignment horizontal="center" vertical="center" wrapText="1"/>
      <protection locked="0"/>
    </xf>
    <xf numFmtId="0" fontId="76" fillId="0" borderId="72" xfId="0" applyFont="1" applyFill="1" applyBorder="1" applyAlignment="1" applyProtection="1">
      <alignment horizontal="center" vertical="center" wrapText="1"/>
      <protection locked="0"/>
    </xf>
    <xf numFmtId="0" fontId="10" fillId="0" borderId="80" xfId="0" applyFont="1" applyFill="1" applyBorder="1" applyAlignment="1" applyProtection="1">
      <alignment horizontal="left" vertical="center" indent="1"/>
    </xf>
    <xf numFmtId="0" fontId="10" fillId="0" borderId="75" xfId="0" applyFont="1" applyFill="1" applyBorder="1" applyAlignment="1" applyProtection="1">
      <alignment horizontal="left" vertical="center" indent="1"/>
    </xf>
    <xf numFmtId="0" fontId="10" fillId="0" borderId="95" xfId="0" applyFont="1" applyFill="1" applyBorder="1" applyAlignment="1" applyProtection="1">
      <alignment horizontal="left" vertical="center" indent="1"/>
    </xf>
    <xf numFmtId="0" fontId="31" fillId="14" borderId="57" xfId="0" applyFont="1" applyFill="1" applyBorder="1" applyAlignment="1" applyProtection="1">
      <alignment horizontal="center" vertical="center"/>
      <protection locked="0"/>
    </xf>
    <xf numFmtId="4" fontId="87" fillId="14" borderId="65" xfId="8" applyNumberFormat="1" applyFont="1" applyFill="1" applyBorder="1" applyAlignment="1" applyProtection="1">
      <alignment horizontal="center" vertical="center"/>
      <protection locked="0"/>
    </xf>
    <xf numFmtId="0" fontId="87" fillId="14" borderId="66" xfId="8" applyFont="1" applyFill="1" applyBorder="1" applyAlignment="1" applyProtection="1">
      <alignment horizontal="center" vertical="center"/>
      <protection locked="0"/>
    </xf>
    <xf numFmtId="0" fontId="31" fillId="14" borderId="65" xfId="0" applyFont="1" applyFill="1" applyBorder="1" applyAlignment="1" applyProtection="1">
      <alignment horizontal="center" vertical="center"/>
      <protection locked="0"/>
    </xf>
    <xf numFmtId="0" fontId="31" fillId="14" borderId="66" xfId="0" applyFont="1" applyFill="1" applyBorder="1" applyAlignment="1" applyProtection="1">
      <alignment horizontal="center" vertical="center"/>
      <protection locked="0"/>
    </xf>
    <xf numFmtId="3" fontId="17" fillId="2" borderId="57" xfId="0" applyNumberFormat="1" applyFont="1" applyFill="1" applyBorder="1" applyAlignment="1" applyProtection="1">
      <alignment horizontal="center" vertical="center"/>
      <protection locked="0"/>
    </xf>
    <xf numFmtId="0" fontId="18" fillId="2" borderId="57" xfId="0" applyFont="1" applyFill="1" applyBorder="1" applyAlignment="1">
      <alignment horizontal="left" vertical="center"/>
    </xf>
    <xf numFmtId="3" fontId="17" fillId="2" borderId="65" xfId="0" applyNumberFormat="1" applyFont="1" applyFill="1" applyBorder="1" applyAlignment="1" applyProtection="1">
      <alignment horizontal="center" vertical="center"/>
      <protection locked="0"/>
    </xf>
    <xf numFmtId="3" fontId="17" fillId="2" borderId="66" xfId="0" applyNumberFormat="1" applyFont="1" applyFill="1" applyBorder="1" applyAlignment="1" applyProtection="1">
      <alignment horizontal="center" vertical="center"/>
      <protection locked="0"/>
    </xf>
    <xf numFmtId="4" fontId="10" fillId="14" borderId="65" xfId="8" applyNumberFormat="1" applyFont="1" applyFill="1" applyBorder="1" applyAlignment="1" applyProtection="1">
      <alignment horizontal="center" vertical="center"/>
      <protection locked="0"/>
    </xf>
    <xf numFmtId="0" fontId="10" fillId="14" borderId="66" xfId="8" applyFont="1" applyFill="1" applyBorder="1" applyAlignment="1" applyProtection="1">
      <alignment horizontal="center" vertical="center"/>
      <protection locked="0"/>
    </xf>
    <xf numFmtId="0" fontId="27" fillId="18" borderId="57" xfId="0" applyFont="1" applyFill="1" applyBorder="1" applyAlignment="1">
      <alignment horizontal="center" vertical="center"/>
    </xf>
    <xf numFmtId="3" fontId="46" fillId="14" borderId="65" xfId="0" applyNumberFormat="1" applyFont="1" applyFill="1" applyBorder="1" applyAlignment="1" applyProtection="1">
      <alignment horizontal="center" vertical="center"/>
      <protection locked="0"/>
    </xf>
    <xf numFmtId="0" fontId="46" fillId="14" borderId="72" xfId="0" applyFont="1" applyFill="1" applyBorder="1" applyAlignment="1" applyProtection="1">
      <alignment horizontal="center" vertical="center"/>
      <protection locked="0"/>
    </xf>
    <xf numFmtId="0" fontId="46" fillId="14" borderId="66" xfId="0" applyFont="1" applyFill="1" applyBorder="1" applyAlignment="1" applyProtection="1">
      <alignment horizontal="center" vertical="center"/>
      <protection locked="0"/>
    </xf>
    <xf numFmtId="3" fontId="64" fillId="14" borderId="57" xfId="0" applyNumberFormat="1" applyFont="1" applyFill="1" applyBorder="1" applyAlignment="1" applyProtection="1">
      <alignment horizontal="center" vertical="center"/>
      <protection locked="0"/>
    </xf>
    <xf numFmtId="0" fontId="18" fillId="0" borderId="57" xfId="0" applyFont="1" applyFill="1" applyBorder="1" applyAlignment="1">
      <alignment horizontal="left" vertical="center"/>
    </xf>
    <xf numFmtId="3" fontId="17" fillId="0" borderId="57" xfId="0" applyNumberFormat="1" applyFont="1" applyFill="1" applyBorder="1" applyAlignment="1" applyProtection="1">
      <alignment horizontal="center" vertical="center"/>
      <protection locked="0"/>
    </xf>
    <xf numFmtId="0" fontId="18" fillId="2" borderId="47" xfId="0" applyFont="1" applyFill="1" applyBorder="1" applyAlignment="1">
      <alignment horizontal="left" vertical="center"/>
    </xf>
    <xf numFmtId="0" fontId="18" fillId="2" borderId="48" xfId="0" applyFont="1" applyFill="1" applyBorder="1" applyAlignment="1">
      <alignment horizontal="left" vertical="center"/>
    </xf>
    <xf numFmtId="0" fontId="18" fillId="2" borderId="49" xfId="0" applyFont="1" applyFill="1" applyBorder="1" applyAlignment="1">
      <alignment horizontal="left" vertical="center"/>
    </xf>
    <xf numFmtId="3" fontId="17" fillId="2" borderId="47" xfId="0" applyNumberFormat="1" applyFont="1" applyFill="1" applyBorder="1" applyAlignment="1" applyProtection="1">
      <alignment horizontal="center" vertical="center"/>
      <protection locked="0"/>
    </xf>
    <xf numFmtId="3" fontId="17" fillId="2" borderId="49" xfId="0" applyNumberFormat="1" applyFont="1" applyFill="1" applyBorder="1" applyAlignment="1" applyProtection="1">
      <alignment horizontal="center" vertical="center"/>
      <protection locked="0"/>
    </xf>
    <xf numFmtId="0" fontId="27" fillId="18" borderId="47" xfId="0" applyFont="1" applyFill="1" applyBorder="1" applyAlignment="1">
      <alignment horizontal="center" vertical="center"/>
    </xf>
    <xf numFmtId="0" fontId="27" fillId="18" borderId="48" xfId="0" applyFont="1" applyFill="1" applyBorder="1" applyAlignment="1">
      <alignment horizontal="center" vertical="center"/>
    </xf>
    <xf numFmtId="0" fontId="27" fillId="18" borderId="49" xfId="0" applyFont="1" applyFill="1" applyBorder="1" applyAlignment="1">
      <alignment horizontal="center" vertical="center"/>
    </xf>
    <xf numFmtId="172" fontId="27" fillId="18" borderId="47" xfId="0" applyNumberFormat="1" applyFont="1" applyFill="1" applyBorder="1" applyAlignment="1">
      <alignment horizontal="center" vertical="center"/>
    </xf>
    <xf numFmtId="172" fontId="27" fillId="18" borderId="49" xfId="0" applyNumberFormat="1" applyFont="1" applyFill="1" applyBorder="1" applyAlignment="1">
      <alignment horizontal="center" vertical="center"/>
    </xf>
    <xf numFmtId="3" fontId="64" fillId="14" borderId="47" xfId="0" applyNumberFormat="1" applyFont="1" applyFill="1" applyBorder="1" applyAlignment="1">
      <alignment horizontal="center" vertical="center"/>
    </xf>
    <xf numFmtId="3" fontId="64" fillId="14" borderId="49" xfId="0" applyNumberFormat="1" applyFont="1" applyFill="1" applyBorder="1" applyAlignment="1">
      <alignment horizontal="center" vertical="center"/>
    </xf>
    <xf numFmtId="3" fontId="18" fillId="2" borderId="51" xfId="0" applyNumberFormat="1" applyFont="1" applyFill="1" applyBorder="1" applyAlignment="1">
      <alignment horizontal="center" vertical="center"/>
    </xf>
    <xf numFmtId="0" fontId="26" fillId="0" borderId="47" xfId="0" applyFont="1" applyFill="1" applyBorder="1" applyAlignment="1">
      <alignment horizontal="left" vertical="center"/>
    </xf>
    <xf numFmtId="0" fontId="26" fillId="0" borderId="48" xfId="0" applyFont="1" applyFill="1" applyBorder="1" applyAlignment="1">
      <alignment horizontal="left" vertical="center"/>
    </xf>
    <xf numFmtId="0" fontId="26" fillId="0" borderId="49" xfId="0" applyFont="1" applyFill="1" applyBorder="1" applyAlignment="1">
      <alignment horizontal="left" vertical="center"/>
    </xf>
    <xf numFmtId="3" fontId="19" fillId="0" borderId="47" xfId="0" applyNumberFormat="1" applyFont="1" applyFill="1" applyBorder="1" applyAlignment="1" applyProtection="1">
      <alignment horizontal="center" vertical="center"/>
      <protection locked="0"/>
    </xf>
    <xf numFmtId="3" fontId="19" fillId="0" borderId="49" xfId="0" applyNumberFormat="1" applyFont="1" applyFill="1" applyBorder="1" applyAlignment="1" applyProtection="1">
      <alignment horizontal="center" vertical="center"/>
      <protection locked="0"/>
    </xf>
    <xf numFmtId="3" fontId="64" fillId="14" borderId="47" xfId="0" applyNumberFormat="1" applyFont="1" applyFill="1" applyBorder="1" applyAlignment="1" applyProtection="1">
      <alignment horizontal="center" vertical="center"/>
      <protection locked="0"/>
    </xf>
    <xf numFmtId="3" fontId="64" fillId="14" borderId="49" xfId="0" applyNumberFormat="1" applyFont="1" applyFill="1" applyBorder="1" applyAlignment="1" applyProtection="1">
      <alignment horizontal="center" vertical="center"/>
      <protection locked="0"/>
    </xf>
    <xf numFmtId="0" fontId="64" fillId="14" borderId="47" xfId="0" applyFont="1" applyFill="1" applyBorder="1" applyAlignment="1">
      <alignment horizontal="center" vertical="center"/>
    </xf>
    <xf numFmtId="0" fontId="64" fillId="14" borderId="49" xfId="0" applyFont="1" applyFill="1" applyBorder="1" applyAlignment="1">
      <alignment horizontal="center" vertical="center"/>
    </xf>
    <xf numFmtId="0" fontId="47" fillId="2" borderId="47" xfId="0" applyFont="1" applyFill="1" applyBorder="1" applyAlignment="1">
      <alignment horizontal="left" vertical="center"/>
    </xf>
    <xf numFmtId="0" fontId="47" fillId="2" borderId="48" xfId="0" applyFont="1" applyFill="1" applyBorder="1" applyAlignment="1">
      <alignment horizontal="left" vertical="center"/>
    </xf>
    <xf numFmtId="0" fontId="47" fillId="2" borderId="49" xfId="0" applyFont="1" applyFill="1" applyBorder="1" applyAlignment="1">
      <alignment horizontal="left" vertical="center"/>
    </xf>
    <xf numFmtId="3" fontId="17" fillId="2" borderId="47" xfId="0" applyNumberFormat="1" applyFont="1" applyFill="1" applyBorder="1" applyAlignment="1" applyProtection="1">
      <alignment horizontal="center" vertical="center"/>
    </xf>
    <xf numFmtId="3" fontId="17" fillId="2" borderId="49" xfId="0" applyNumberFormat="1" applyFont="1" applyFill="1" applyBorder="1" applyAlignment="1" applyProtection="1">
      <alignment horizontal="center" vertical="center"/>
    </xf>
    <xf numFmtId="3" fontId="64" fillId="14" borderId="47" xfId="0" applyNumberFormat="1" applyFont="1" applyFill="1" applyBorder="1" applyAlignment="1" applyProtection="1">
      <alignment horizontal="center" vertical="center"/>
    </xf>
    <xf numFmtId="3" fontId="64" fillId="14" borderId="49" xfId="0" applyNumberFormat="1" applyFont="1" applyFill="1" applyBorder="1" applyAlignment="1" applyProtection="1">
      <alignment horizontal="center" vertical="center"/>
    </xf>
    <xf numFmtId="0" fontId="27" fillId="0" borderId="65" xfId="0" applyFont="1" applyFill="1" applyBorder="1" applyAlignment="1" applyProtection="1">
      <alignment horizontal="center" vertical="center" wrapText="1"/>
      <protection locked="0"/>
    </xf>
    <xf numFmtId="0" fontId="27" fillId="0" borderId="72" xfId="0" applyFont="1" applyFill="1" applyBorder="1" applyAlignment="1" applyProtection="1">
      <alignment horizontal="center" vertical="center" wrapText="1"/>
      <protection locked="0"/>
    </xf>
    <xf numFmtId="0" fontId="27" fillId="0" borderId="66" xfId="0" applyFont="1" applyFill="1" applyBorder="1" applyAlignment="1" applyProtection="1">
      <alignment horizontal="center" vertical="center" wrapText="1"/>
      <protection locked="0"/>
    </xf>
    <xf numFmtId="164" fontId="47" fillId="14" borderId="57" xfId="0" applyNumberFormat="1" applyFont="1" applyFill="1" applyBorder="1" applyAlignment="1" applyProtection="1">
      <alignment horizontal="center" vertical="center"/>
      <protection locked="0"/>
    </xf>
    <xf numFmtId="0" fontId="47" fillId="14" borderId="57" xfId="0" applyFont="1" applyFill="1" applyBorder="1" applyAlignment="1" applyProtection="1">
      <alignment horizontal="center" vertical="center"/>
      <protection locked="0"/>
    </xf>
    <xf numFmtId="0" fontId="47" fillId="2" borderId="57" xfId="0" applyFont="1" applyFill="1" applyBorder="1" applyAlignment="1" applyProtection="1">
      <alignment horizontal="center" vertical="center"/>
      <protection locked="0"/>
    </xf>
    <xf numFmtId="0" fontId="47" fillId="2" borderId="57" xfId="0" applyFont="1" applyFill="1" applyBorder="1" applyAlignment="1">
      <alignment horizontal="left" vertical="center" indent="1"/>
    </xf>
    <xf numFmtId="2" fontId="47" fillId="14" borderId="57" xfId="0" applyNumberFormat="1" applyFont="1" applyFill="1" applyBorder="1" applyAlignment="1" applyProtection="1">
      <alignment horizontal="center" vertical="center"/>
    </xf>
    <xf numFmtId="3" fontId="18" fillId="2" borderId="106" xfId="0" applyNumberFormat="1" applyFont="1" applyFill="1" applyBorder="1" applyAlignment="1" applyProtection="1">
      <alignment horizontal="center" vertical="center"/>
      <protection locked="0"/>
    </xf>
    <xf numFmtId="0" fontId="46" fillId="2" borderId="138" xfId="0" applyFont="1" applyFill="1" applyBorder="1" applyAlignment="1" applyProtection="1">
      <alignment horizontal="center" vertical="center"/>
      <protection locked="0"/>
    </xf>
    <xf numFmtId="0" fontId="46" fillId="2" borderId="139" xfId="0" applyFont="1" applyFill="1" applyBorder="1" applyAlignment="1" applyProtection="1">
      <alignment horizontal="center" vertical="center"/>
      <protection locked="0"/>
    </xf>
    <xf numFmtId="0" fontId="46" fillId="2" borderId="140" xfId="0" applyFont="1" applyFill="1" applyBorder="1" applyAlignment="1" applyProtection="1">
      <alignment horizontal="center" vertical="center"/>
      <protection locked="0"/>
    </xf>
    <xf numFmtId="0" fontId="53" fillId="2" borderId="57" xfId="0" applyFont="1" applyFill="1" applyBorder="1" applyAlignment="1">
      <alignment horizontal="center" vertical="center" wrapText="1"/>
    </xf>
    <xf numFmtId="0" fontId="18" fillId="2" borderId="43" xfId="0" applyFont="1" applyFill="1" applyBorder="1" applyAlignment="1" applyProtection="1">
      <alignment horizontal="center" vertical="center"/>
      <protection locked="0"/>
    </xf>
    <xf numFmtId="0" fontId="46" fillId="2" borderId="0" xfId="0" applyFont="1" applyFill="1" applyBorder="1" applyAlignment="1">
      <alignment horizontal="center" vertical="center"/>
    </xf>
    <xf numFmtId="0" fontId="37" fillId="2" borderId="57" xfId="0" applyFont="1" applyFill="1" applyBorder="1" applyAlignment="1">
      <alignment horizontal="left" vertical="center" indent="3"/>
    </xf>
    <xf numFmtId="0" fontId="18" fillId="13" borderId="57" xfId="0" applyFont="1" applyFill="1" applyBorder="1" applyAlignment="1" applyProtection="1">
      <alignment horizontal="center" vertical="center"/>
      <protection locked="0"/>
    </xf>
    <xf numFmtId="0" fontId="18" fillId="2" borderId="57" xfId="0" applyFont="1" applyFill="1" applyBorder="1" applyAlignment="1">
      <alignment horizontal="left" vertical="center" indent="3"/>
    </xf>
    <xf numFmtId="171" fontId="18" fillId="13" borderId="57" xfId="0" applyNumberFormat="1" applyFont="1" applyFill="1" applyBorder="1" applyAlignment="1" applyProtection="1">
      <alignment horizontal="center" vertical="center"/>
      <protection locked="0"/>
    </xf>
    <xf numFmtId="0" fontId="27" fillId="13" borderId="57" xfId="0" applyFont="1" applyFill="1" applyBorder="1" applyAlignment="1" applyProtection="1">
      <alignment horizontal="center" vertical="center" wrapText="1"/>
      <protection locked="0"/>
    </xf>
    <xf numFmtId="0" fontId="18" fillId="0" borderId="57" xfId="0" applyFont="1" applyFill="1" applyBorder="1" applyAlignment="1" applyProtection="1">
      <alignment horizontal="center" vertical="center"/>
      <protection locked="0"/>
    </xf>
    <xf numFmtId="0" fontId="18" fillId="13" borderId="5" xfId="0" applyFont="1" applyFill="1" applyBorder="1" applyAlignment="1">
      <alignment horizontal="left" vertical="center"/>
    </xf>
    <xf numFmtId="0" fontId="18" fillId="13" borderId="11" xfId="0" applyFont="1" applyFill="1" applyBorder="1" applyAlignment="1">
      <alignment horizontal="left" vertical="center"/>
    </xf>
    <xf numFmtId="0" fontId="18" fillId="13" borderId="6" xfId="0" applyFont="1" applyFill="1" applyBorder="1" applyAlignment="1">
      <alignment horizontal="left" vertical="center"/>
    </xf>
    <xf numFmtId="0" fontId="27" fillId="18" borderId="50" xfId="0" applyFont="1" applyFill="1" applyBorder="1" applyAlignment="1">
      <alignment horizontal="center" vertical="center"/>
    </xf>
    <xf numFmtId="0" fontId="27" fillId="18" borderId="51" xfId="0" applyFont="1" applyFill="1" applyBorder="1" applyAlignment="1">
      <alignment horizontal="center" vertical="center"/>
    </xf>
    <xf numFmtId="0" fontId="27" fillId="18" borderId="52" xfId="0" applyFont="1" applyFill="1" applyBorder="1" applyAlignment="1">
      <alignment horizontal="center" vertical="center"/>
    </xf>
    <xf numFmtId="0" fontId="18" fillId="2" borderId="43" xfId="0" applyFont="1" applyFill="1" applyBorder="1" applyAlignment="1" applyProtection="1">
      <alignment horizontal="left" vertical="center" indent="1"/>
      <protection locked="0"/>
    </xf>
    <xf numFmtId="0" fontId="18" fillId="2" borderId="47" xfId="0" applyFont="1" applyFill="1" applyBorder="1" applyAlignment="1" applyProtection="1">
      <alignment horizontal="center" vertical="center"/>
      <protection locked="0"/>
    </xf>
    <xf numFmtId="0" fontId="18" fillId="2" borderId="48" xfId="0" applyFont="1" applyFill="1" applyBorder="1" applyAlignment="1" applyProtection="1">
      <alignment horizontal="center" vertical="center"/>
      <protection locked="0"/>
    </xf>
    <xf numFmtId="0" fontId="18" fillId="2" borderId="49" xfId="0" applyFont="1" applyFill="1" applyBorder="1" applyAlignment="1" applyProtection="1">
      <alignment horizontal="center" vertical="center"/>
      <protection locked="0"/>
    </xf>
    <xf numFmtId="0" fontId="27" fillId="18" borderId="2" xfId="0" applyFont="1" applyFill="1" applyBorder="1" applyAlignment="1">
      <alignment horizontal="center" vertical="center"/>
    </xf>
    <xf numFmtId="0" fontId="10" fillId="0" borderId="94" xfId="0" applyFont="1" applyFill="1" applyBorder="1" applyAlignment="1" applyProtection="1">
      <alignment horizontal="left" vertical="center"/>
    </xf>
    <xf numFmtId="0" fontId="10" fillId="0" borderId="75" xfId="0" applyFont="1" applyFill="1" applyBorder="1" applyAlignment="1" applyProtection="1">
      <alignment horizontal="left" vertical="center"/>
    </xf>
    <xf numFmtId="0" fontId="10" fillId="0" borderId="95" xfId="0" applyFont="1" applyFill="1" applyBorder="1" applyAlignment="1" applyProtection="1">
      <alignment horizontal="left" vertical="center"/>
    </xf>
    <xf numFmtId="0" fontId="25" fillId="0" borderId="65" xfId="0" applyFont="1" applyFill="1" applyBorder="1" applyAlignment="1" applyProtection="1">
      <alignment horizontal="left" vertical="center"/>
      <protection locked="0"/>
    </xf>
    <xf numFmtId="0" fontId="25" fillId="0" borderId="72" xfId="0" applyFont="1" applyFill="1" applyBorder="1" applyAlignment="1" applyProtection="1">
      <alignment horizontal="left" vertical="center"/>
      <protection locked="0"/>
    </xf>
    <xf numFmtId="0" fontId="25" fillId="0" borderId="66" xfId="0" applyFont="1" applyFill="1" applyBorder="1" applyAlignment="1" applyProtection="1">
      <alignment horizontal="left" vertical="center"/>
      <protection locked="0"/>
    </xf>
    <xf numFmtId="0" fontId="9" fillId="14" borderId="65" xfId="0" applyFont="1" applyFill="1" applyBorder="1" applyAlignment="1" applyProtection="1">
      <alignment horizontal="center" vertical="center"/>
      <protection locked="0"/>
    </xf>
    <xf numFmtId="0" fontId="9" fillId="14" borderId="72" xfId="0" applyFont="1" applyFill="1" applyBorder="1" applyAlignment="1" applyProtection="1">
      <alignment horizontal="center" vertical="center"/>
      <protection locked="0"/>
    </xf>
    <xf numFmtId="0" fontId="9" fillId="14" borderId="66" xfId="0" applyFont="1" applyFill="1" applyBorder="1" applyAlignment="1" applyProtection="1">
      <alignment horizontal="center" vertical="center"/>
      <protection locked="0"/>
    </xf>
    <xf numFmtId="0" fontId="4" fillId="14" borderId="42" xfId="0" applyFont="1" applyFill="1" applyBorder="1" applyAlignment="1">
      <alignment horizontal="left" vertical="center" wrapText="1"/>
    </xf>
    <xf numFmtId="0" fontId="13" fillId="14" borderId="11" xfId="0" applyFont="1" applyFill="1" applyBorder="1" applyAlignment="1" applyProtection="1">
      <alignment vertical="center" wrapText="1"/>
      <protection locked="0"/>
    </xf>
    <xf numFmtId="0" fontId="20" fillId="14" borderId="11" xfId="0" applyFont="1" applyFill="1" applyBorder="1" applyAlignment="1" applyProtection="1">
      <alignment horizontal="center" vertical="center" wrapText="1"/>
      <protection locked="0"/>
    </xf>
    <xf numFmtId="3" fontId="61" fillId="14" borderId="11" xfId="0" applyNumberFormat="1" applyFont="1" applyFill="1" applyBorder="1" applyAlignment="1">
      <alignment horizontal="center" vertical="center" wrapText="1"/>
    </xf>
    <xf numFmtId="0" fontId="61" fillId="14" borderId="11" xfId="0" applyFont="1" applyFill="1" applyBorder="1" applyAlignment="1" applyProtection="1">
      <alignment vertical="center" wrapText="1"/>
      <protection locked="0"/>
    </xf>
    <xf numFmtId="0" fontId="13" fillId="2" borderId="3" xfId="0" applyFont="1" applyFill="1" applyBorder="1" applyAlignment="1">
      <alignment horizontal="left" vertical="center" wrapText="1"/>
    </xf>
    <xf numFmtId="0" fontId="13" fillId="2" borderId="40" xfId="0" applyFont="1" applyFill="1" applyBorder="1" applyAlignment="1">
      <alignment horizontal="left" vertical="center" wrapText="1"/>
    </xf>
    <xf numFmtId="0" fontId="13" fillId="2" borderId="21" xfId="0" applyFont="1" applyFill="1" applyBorder="1" applyAlignment="1">
      <alignment horizontal="left" vertical="center" wrapText="1"/>
    </xf>
    <xf numFmtId="0" fontId="13" fillId="2" borderId="8" xfId="0" applyFont="1" applyFill="1" applyBorder="1" applyAlignment="1">
      <alignment horizontal="left" vertical="center" wrapText="1"/>
    </xf>
    <xf numFmtId="0" fontId="13" fillId="2" borderId="9" xfId="0" applyFont="1" applyFill="1" applyBorder="1" applyAlignment="1">
      <alignment horizontal="left" vertical="center" wrapText="1"/>
    </xf>
    <xf numFmtId="0" fontId="13" fillId="2" borderId="29" xfId="0" applyFont="1" applyFill="1" applyBorder="1" applyAlignment="1">
      <alignment horizontal="left" vertical="center" wrapText="1"/>
    </xf>
    <xf numFmtId="3" fontId="13" fillId="0" borderId="5" xfId="0" applyNumberFormat="1" applyFont="1" applyBorder="1" applyAlignment="1">
      <alignment horizontal="center" vertical="center" wrapText="1"/>
    </xf>
    <xf numFmtId="3" fontId="13" fillId="0" borderId="11" xfId="0" applyNumberFormat="1" applyFont="1" applyBorder="1" applyAlignment="1">
      <alignment horizontal="center" vertical="center" wrapText="1"/>
    </xf>
    <xf numFmtId="3" fontId="13" fillId="0" borderId="6" xfId="0" applyNumberFormat="1" applyFont="1" applyBorder="1" applyAlignment="1">
      <alignment horizontal="center" vertical="center" wrapText="1"/>
    </xf>
    <xf numFmtId="0" fontId="13" fillId="0" borderId="3" xfId="0" applyFont="1" applyBorder="1" applyAlignment="1" applyProtection="1">
      <alignment horizontal="justify" vertical="center" wrapText="1"/>
      <protection locked="0"/>
    </xf>
    <xf numFmtId="0" fontId="13" fillId="0" borderId="40" xfId="0" applyFont="1" applyBorder="1" applyAlignment="1" applyProtection="1">
      <alignment horizontal="justify" vertical="center" wrapText="1"/>
      <protection locked="0"/>
    </xf>
    <xf numFmtId="0" fontId="13" fillId="0" borderId="21" xfId="0" applyFont="1" applyBorder="1" applyAlignment="1" applyProtection="1">
      <alignment horizontal="justify" vertical="center" wrapText="1"/>
      <protection locked="0"/>
    </xf>
    <xf numFmtId="0" fontId="13" fillId="0" borderId="8" xfId="0" applyFont="1" applyBorder="1" applyAlignment="1" applyProtection="1">
      <alignment horizontal="justify" vertical="center" wrapText="1"/>
      <protection locked="0"/>
    </xf>
    <xf numFmtId="0" fontId="13" fillId="0" borderId="9" xfId="0" applyFont="1" applyBorder="1" applyAlignment="1" applyProtection="1">
      <alignment horizontal="justify" vertical="center" wrapText="1"/>
      <protection locked="0"/>
    </xf>
    <xf numFmtId="0" fontId="13" fillId="0" borderId="29" xfId="0" applyFont="1" applyBorder="1" applyAlignment="1" applyProtection="1">
      <alignment horizontal="justify" vertical="center" wrapText="1"/>
      <protection locked="0"/>
    </xf>
    <xf numFmtId="0" fontId="13" fillId="0" borderId="5" xfId="0" applyFont="1" applyBorder="1" applyAlignment="1" applyProtection="1">
      <alignment vertical="center" wrapText="1"/>
      <protection locked="0"/>
    </xf>
    <xf numFmtId="0" fontId="13" fillId="0" borderId="11" xfId="0" applyFont="1" applyBorder="1" applyAlignment="1" applyProtection="1">
      <alignment vertical="center" wrapText="1"/>
      <protection locked="0"/>
    </xf>
    <xf numFmtId="0" fontId="13" fillId="0" borderId="6" xfId="0" applyFont="1" applyBorder="1" applyAlignment="1" applyProtection="1">
      <alignment vertical="center" wrapText="1"/>
      <protection locked="0"/>
    </xf>
    <xf numFmtId="0" fontId="5" fillId="2" borderId="0" xfId="0" applyFont="1" applyFill="1" applyAlignment="1">
      <alignment horizontal="left" vertical="center" wrapText="1"/>
    </xf>
    <xf numFmtId="0" fontId="13" fillId="0" borderId="0" xfId="0" applyFont="1" applyAlignment="1">
      <alignment horizontal="center" vertical="center" wrapText="1"/>
    </xf>
    <xf numFmtId="3" fontId="61" fillId="0" borderId="0" xfId="0" applyNumberFormat="1" applyFont="1" applyAlignment="1">
      <alignment horizontal="center" vertical="center" wrapText="1"/>
    </xf>
    <xf numFmtId="3" fontId="13" fillId="0" borderId="8" xfId="0" applyNumberFormat="1" applyFont="1" applyBorder="1" applyAlignment="1">
      <alignment horizontal="center" vertical="center" wrapText="1"/>
    </xf>
    <xf numFmtId="3" fontId="13" fillId="0" borderId="9" xfId="0" applyNumberFormat="1" applyFont="1" applyBorder="1" applyAlignment="1">
      <alignment horizontal="center" vertical="center" wrapText="1"/>
    </xf>
    <xf numFmtId="3" fontId="13" fillId="0" borderId="29" xfId="0" applyNumberFormat="1" applyFont="1" applyBorder="1" applyAlignment="1">
      <alignment horizontal="center" vertical="center" wrapText="1"/>
    </xf>
    <xf numFmtId="0" fontId="27" fillId="18" borderId="5" xfId="11" applyFont="1" applyFill="1" applyBorder="1" applyAlignment="1">
      <alignment horizontal="center" vertical="center" wrapText="1"/>
    </xf>
    <xf numFmtId="0" fontId="27" fillId="18" borderId="11" xfId="11" applyFont="1" applyFill="1" applyBorder="1" applyAlignment="1">
      <alignment horizontal="center" vertical="center" wrapText="1"/>
    </xf>
    <xf numFmtId="0" fontId="27" fillId="18" borderId="6" xfId="11" applyFont="1" applyFill="1" applyBorder="1" applyAlignment="1">
      <alignment horizontal="center" vertical="center" wrapText="1"/>
    </xf>
    <xf numFmtId="0" fontId="26" fillId="0" borderId="5" xfId="11" applyFont="1" applyBorder="1" applyAlignment="1">
      <alignment horizontal="center" vertical="center"/>
    </xf>
    <xf numFmtId="0" fontId="26" fillId="0" borderId="11" xfId="11" applyFont="1" applyBorder="1" applyAlignment="1">
      <alignment horizontal="center" vertical="center"/>
    </xf>
    <xf numFmtId="0" fontId="26" fillId="0" borderId="6" xfId="11" applyFont="1" applyBorder="1" applyAlignment="1">
      <alignment horizontal="center" vertical="center"/>
    </xf>
    <xf numFmtId="0" fontId="18" fillId="0" borderId="11" xfId="0" applyFont="1" applyBorder="1" applyAlignment="1">
      <alignment horizontal="center" vertical="center"/>
    </xf>
    <xf numFmtId="0" fontId="18" fillId="0" borderId="6" xfId="0" applyFont="1" applyBorder="1" applyAlignment="1">
      <alignment horizontal="center" vertical="center"/>
    </xf>
    <xf numFmtId="10" fontId="26" fillId="0" borderId="11" xfId="11" applyNumberFormat="1" applyFont="1" applyBorder="1" applyAlignment="1">
      <alignment horizontal="center" vertical="center"/>
    </xf>
    <xf numFmtId="10" fontId="26" fillId="0" borderId="6" xfId="11" applyNumberFormat="1" applyFont="1" applyBorder="1" applyAlignment="1">
      <alignment horizontal="center" vertical="center"/>
    </xf>
    <xf numFmtId="4" fontId="18" fillId="0" borderId="106" xfId="0" applyNumberFormat="1" applyFont="1" applyBorder="1" applyAlignment="1">
      <alignment horizontal="center" vertical="center"/>
    </xf>
    <xf numFmtId="0" fontId="57" fillId="18" borderId="57" xfId="0" applyFont="1" applyFill="1" applyBorder="1" applyAlignment="1" applyProtection="1">
      <alignment horizontal="center" vertical="center"/>
      <protection locked="0"/>
    </xf>
    <xf numFmtId="2" fontId="26" fillId="14" borderId="80" xfId="0" applyNumberFormat="1" applyFont="1" applyFill="1" applyBorder="1" applyAlignment="1" applyProtection="1">
      <alignment horizontal="center" vertical="center" wrapText="1"/>
    </xf>
    <xf numFmtId="2" fontId="26" fillId="14" borderId="75" xfId="0" applyNumberFormat="1" applyFont="1" applyFill="1" applyBorder="1" applyAlignment="1" applyProtection="1">
      <alignment horizontal="center" vertical="center" wrapText="1"/>
    </xf>
    <xf numFmtId="2" fontId="26" fillId="14" borderId="95" xfId="0" applyNumberFormat="1" applyFont="1" applyFill="1" applyBorder="1" applyAlignment="1" applyProtection="1">
      <alignment horizontal="center" vertical="center" wrapText="1"/>
    </xf>
    <xf numFmtId="0" fontId="26" fillId="0" borderId="120" xfId="0" applyFont="1" applyBorder="1" applyAlignment="1" applyProtection="1">
      <alignment horizontal="center" vertical="center"/>
    </xf>
    <xf numFmtId="0" fontId="26" fillId="0" borderId="118" xfId="0" applyFont="1" applyBorder="1" applyAlignment="1" applyProtection="1">
      <alignment horizontal="center" vertical="center"/>
    </xf>
    <xf numFmtId="0" fontId="26" fillId="0" borderId="121" xfId="0" applyFont="1" applyBorder="1" applyAlignment="1" applyProtection="1">
      <alignment horizontal="center" vertical="center"/>
    </xf>
    <xf numFmtId="0" fontId="25" fillId="0" borderId="57" xfId="0" applyFont="1" applyFill="1" applyBorder="1" applyAlignment="1">
      <alignment horizontal="center" vertical="center"/>
    </xf>
    <xf numFmtId="49" fontId="97" fillId="24" borderId="42" xfId="0" applyNumberFormat="1" applyFont="1" applyFill="1" applyBorder="1" applyAlignment="1" applyProtection="1">
      <alignment horizontal="center" vertical="center"/>
      <protection locked="0"/>
    </xf>
    <xf numFmtId="0" fontId="27" fillId="18" borderId="94" xfId="0" applyFont="1" applyFill="1" applyBorder="1" applyAlignment="1">
      <alignment horizontal="center" vertical="center" wrapText="1"/>
    </xf>
    <xf numFmtId="0" fontId="27" fillId="18" borderId="75" xfId="0" applyFont="1" applyFill="1" applyBorder="1" applyAlignment="1">
      <alignment horizontal="center" vertical="center" wrapText="1"/>
    </xf>
    <xf numFmtId="0" fontId="27" fillId="18" borderId="81" xfId="0" applyFont="1" applyFill="1" applyBorder="1" applyAlignment="1">
      <alignment horizontal="center" vertical="center" wrapText="1"/>
    </xf>
    <xf numFmtId="0" fontId="57" fillId="18" borderId="57" xfId="0" applyFont="1" applyFill="1" applyBorder="1" applyAlignment="1" applyProtection="1">
      <alignment horizontal="center" vertical="center" wrapText="1"/>
      <protection locked="0"/>
    </xf>
    <xf numFmtId="3" fontId="18" fillId="0" borderId="65" xfId="0" applyNumberFormat="1" applyFont="1" applyFill="1" applyBorder="1" applyAlignment="1" applyProtection="1">
      <alignment horizontal="center" vertical="center"/>
    </xf>
    <xf numFmtId="3" fontId="18" fillId="0" borderId="119" xfId="0" applyNumberFormat="1" applyFont="1" applyFill="1" applyBorder="1" applyAlignment="1" applyProtection="1">
      <alignment horizontal="center" vertical="center"/>
    </xf>
    <xf numFmtId="3" fontId="26" fillId="0" borderId="124" xfId="0" applyNumberFormat="1" applyFont="1" applyFill="1" applyBorder="1" applyAlignment="1" applyProtection="1">
      <alignment horizontal="center" vertical="center"/>
    </xf>
    <xf numFmtId="3" fontId="26" fillId="0" borderId="125" xfId="0" applyNumberFormat="1" applyFont="1" applyFill="1" applyBorder="1" applyAlignment="1" applyProtection="1">
      <alignment horizontal="center" vertical="center"/>
    </xf>
    <xf numFmtId="0" fontId="31" fillId="2" borderId="57" xfId="8" applyFont="1" applyFill="1" applyBorder="1" applyAlignment="1" applyProtection="1">
      <alignment horizontal="left" vertical="center" indent="2"/>
      <protection locked="0"/>
    </xf>
    <xf numFmtId="0" fontId="31" fillId="2" borderId="65" xfId="8" applyFont="1" applyFill="1" applyBorder="1" applyAlignment="1" applyProtection="1">
      <alignment horizontal="left" vertical="center" indent="2"/>
      <protection locked="0"/>
    </xf>
    <xf numFmtId="0" fontId="31" fillId="2" borderId="72" xfId="8" applyFont="1" applyFill="1" applyBorder="1" applyAlignment="1" applyProtection="1">
      <alignment horizontal="left" vertical="center" indent="2"/>
      <protection locked="0"/>
    </xf>
    <xf numFmtId="0" fontId="31" fillId="2" borderId="66" xfId="8" applyFont="1" applyFill="1" applyBorder="1" applyAlignment="1" applyProtection="1">
      <alignment horizontal="left" vertical="center" indent="2"/>
      <protection locked="0"/>
    </xf>
    <xf numFmtId="0" fontId="104" fillId="18" borderId="3" xfId="0" applyFont="1" applyFill="1" applyBorder="1" applyAlignment="1" applyProtection="1">
      <alignment horizontal="center" vertical="center"/>
      <protection locked="0"/>
    </xf>
    <xf numFmtId="0" fontId="104" fillId="18" borderId="40" xfId="0" applyFont="1" applyFill="1" applyBorder="1" applyAlignment="1" applyProtection="1">
      <alignment horizontal="center" vertical="center"/>
      <protection locked="0"/>
    </xf>
    <xf numFmtId="0" fontId="104" fillId="18" borderId="21" xfId="0" applyFont="1" applyFill="1" applyBorder="1" applyAlignment="1" applyProtection="1">
      <alignment horizontal="center" vertical="center"/>
      <protection locked="0"/>
    </xf>
    <xf numFmtId="0" fontId="104" fillId="18" borderId="8" xfId="0" applyFont="1" applyFill="1" applyBorder="1" applyAlignment="1" applyProtection="1">
      <alignment horizontal="center" vertical="center"/>
      <protection locked="0"/>
    </xf>
    <xf numFmtId="0" fontId="104" fillId="18" borderId="9" xfId="0" applyFont="1" applyFill="1" applyBorder="1" applyAlignment="1" applyProtection="1">
      <alignment horizontal="center" vertical="center"/>
      <protection locked="0"/>
    </xf>
    <xf numFmtId="0" fontId="104" fillId="18" borderId="29" xfId="0" applyFont="1" applyFill="1" applyBorder="1" applyAlignment="1" applyProtection="1">
      <alignment horizontal="center" vertical="center"/>
      <protection locked="0"/>
    </xf>
    <xf numFmtId="0" fontId="46" fillId="2" borderId="0" xfId="0" applyFont="1" applyFill="1" applyBorder="1" applyAlignment="1">
      <alignment horizontal="left" vertical="center"/>
    </xf>
    <xf numFmtId="0" fontId="46" fillId="2" borderId="141" xfId="0" applyFont="1" applyFill="1" applyBorder="1" applyAlignment="1" applyProtection="1">
      <alignment horizontal="center" vertical="center"/>
      <protection locked="0"/>
    </xf>
    <xf numFmtId="0" fontId="46" fillId="2" borderId="142" xfId="0" applyFont="1" applyFill="1" applyBorder="1" applyAlignment="1" applyProtection="1">
      <alignment horizontal="center" vertical="center"/>
      <protection locked="0"/>
    </xf>
    <xf numFmtId="0" fontId="18" fillId="0" borderId="126" xfId="0" applyFont="1" applyFill="1" applyBorder="1" applyAlignment="1" applyProtection="1">
      <alignment horizontal="center" vertical="center"/>
    </xf>
    <xf numFmtId="0" fontId="10" fillId="0" borderId="8" xfId="0" applyFont="1" applyFill="1" applyBorder="1" applyAlignment="1" applyProtection="1">
      <alignment horizontal="center" vertical="center"/>
    </xf>
    <xf numFmtId="0" fontId="10" fillId="0" borderId="9" xfId="0" applyFont="1" applyFill="1" applyBorder="1" applyAlignment="1" applyProtection="1">
      <alignment horizontal="center" vertical="center"/>
    </xf>
    <xf numFmtId="0" fontId="10" fillId="0" borderId="127" xfId="0" applyFont="1" applyFill="1" applyBorder="1" applyAlignment="1" applyProtection="1">
      <alignment horizontal="center" vertical="center"/>
    </xf>
    <xf numFmtId="3" fontId="25" fillId="0" borderId="128" xfId="0" applyNumberFormat="1" applyFont="1" applyFill="1" applyBorder="1" applyAlignment="1" applyProtection="1">
      <alignment horizontal="center" vertical="center"/>
    </xf>
    <xf numFmtId="0" fontId="25" fillId="0" borderId="128" xfId="0" applyFont="1" applyFill="1" applyBorder="1" applyAlignment="1" applyProtection="1">
      <alignment horizontal="center" vertical="center"/>
    </xf>
    <xf numFmtId="0" fontId="27" fillId="18" borderId="123" xfId="0" applyFont="1" applyFill="1" applyBorder="1" applyAlignment="1">
      <alignment horizontal="center" vertical="center"/>
    </xf>
    <xf numFmtId="0" fontId="68" fillId="0" borderId="71" xfId="0" applyFont="1" applyBorder="1" applyAlignment="1">
      <alignment horizontal="center" vertical="center"/>
    </xf>
    <xf numFmtId="0" fontId="68" fillId="0" borderId="71" xfId="0" applyFont="1" applyBorder="1" applyAlignment="1">
      <alignment horizontal="center" vertical="center" wrapText="1"/>
    </xf>
    <xf numFmtId="0" fontId="58" fillId="0" borderId="5" xfId="0" applyFont="1" applyBorder="1" applyAlignment="1">
      <alignment horizontal="left"/>
    </xf>
    <xf numFmtId="0" fontId="58" fillId="0" borderId="6" xfId="0" applyFont="1" applyBorder="1" applyAlignment="1">
      <alignment horizontal="left"/>
    </xf>
    <xf numFmtId="0" fontId="58" fillId="0" borderId="42" xfId="0" applyFont="1" applyBorder="1" applyAlignment="1">
      <alignment horizontal="left"/>
    </xf>
    <xf numFmtId="0" fontId="45" fillId="8" borderId="1" xfId="0" applyFont="1" applyFill="1" applyBorder="1" applyAlignment="1">
      <alignment horizontal="center" vertical="center" wrapText="1"/>
    </xf>
    <xf numFmtId="0" fontId="45" fillId="8" borderId="1" xfId="12" applyFont="1" applyFill="1" applyBorder="1" applyAlignment="1">
      <alignment horizontal="center" vertical="center" wrapText="1"/>
    </xf>
    <xf numFmtId="0" fontId="85" fillId="19" borderId="24" xfId="0" applyFont="1" applyFill="1" applyBorder="1" applyAlignment="1">
      <alignment horizontal="center" vertical="center"/>
    </xf>
    <xf numFmtId="0" fontId="85" fillId="19" borderId="25" xfId="0" applyFont="1" applyFill="1" applyBorder="1" applyAlignment="1">
      <alignment horizontal="center" vertical="center"/>
    </xf>
    <xf numFmtId="0" fontId="85" fillId="19" borderId="36" xfId="0" applyFont="1" applyFill="1" applyBorder="1" applyAlignment="1">
      <alignment horizontal="center" vertical="center"/>
    </xf>
    <xf numFmtId="0" fontId="0" fillId="6" borderId="73" xfId="0" applyFill="1" applyBorder="1" applyAlignment="1">
      <alignment horizontal="center" vertical="center"/>
    </xf>
    <xf numFmtId="0" fontId="0" fillId="6" borderId="70" xfId="0" applyFill="1" applyBorder="1" applyAlignment="1">
      <alignment horizontal="center" vertical="center"/>
    </xf>
    <xf numFmtId="0" fontId="65" fillId="6" borderId="100" xfId="0" applyFont="1" applyFill="1" applyBorder="1" applyAlignment="1">
      <alignment horizontal="center" vertical="center"/>
    </xf>
    <xf numFmtId="0" fontId="65" fillId="6" borderId="101" xfId="0" applyFont="1" applyFill="1" applyBorder="1" applyAlignment="1">
      <alignment horizontal="center" vertical="center"/>
    </xf>
    <xf numFmtId="0" fontId="65" fillId="6" borderId="102" xfId="0" applyFont="1" applyFill="1" applyBorder="1" applyAlignment="1">
      <alignment horizontal="center" vertical="center"/>
    </xf>
    <xf numFmtId="0" fontId="65" fillId="6" borderId="100" xfId="0" applyFont="1" applyFill="1" applyBorder="1" applyAlignment="1">
      <alignment horizontal="center" vertical="center" wrapText="1"/>
    </xf>
    <xf numFmtId="0" fontId="65" fillId="6" borderId="101" xfId="0" applyFont="1" applyFill="1" applyBorder="1" applyAlignment="1">
      <alignment horizontal="center" vertical="center" wrapText="1"/>
    </xf>
    <xf numFmtId="0" fontId="65" fillId="6" borderId="102" xfId="0" applyFont="1" applyFill="1" applyBorder="1" applyAlignment="1">
      <alignment horizontal="center" vertical="center" wrapText="1"/>
    </xf>
    <xf numFmtId="0" fontId="65" fillId="6" borderId="39" xfId="0" applyFont="1" applyFill="1" applyBorder="1" applyAlignment="1">
      <alignment horizontal="center" vertical="center" wrapText="1"/>
    </xf>
    <xf numFmtId="0" fontId="65" fillId="6" borderId="103" xfId="0" applyFont="1" applyFill="1" applyBorder="1" applyAlignment="1">
      <alignment horizontal="center" vertical="center" wrapText="1"/>
    </xf>
    <xf numFmtId="0" fontId="65" fillId="6" borderId="104" xfId="0" applyFont="1" applyFill="1" applyBorder="1" applyAlignment="1">
      <alignment horizontal="center" vertical="center" wrapText="1"/>
    </xf>
    <xf numFmtId="0" fontId="85" fillId="19" borderId="24" xfId="0" applyFont="1" applyFill="1" applyBorder="1" applyAlignment="1">
      <alignment horizontal="center" vertical="center" wrapText="1"/>
    </xf>
    <xf numFmtId="0" fontId="85" fillId="19" borderId="25" xfId="0" applyFont="1" applyFill="1" applyBorder="1" applyAlignment="1">
      <alignment horizontal="center" vertical="center" wrapText="1"/>
    </xf>
    <xf numFmtId="0" fontId="85" fillId="19" borderId="36" xfId="0" applyFont="1" applyFill="1" applyBorder="1" applyAlignment="1">
      <alignment horizontal="center" vertical="center" wrapText="1"/>
    </xf>
    <xf numFmtId="0" fontId="85" fillId="6" borderId="10" xfId="0" applyFont="1" applyFill="1" applyBorder="1" applyAlignment="1">
      <alignment horizontal="center" vertical="center" wrapText="1"/>
    </xf>
    <xf numFmtId="0" fontId="85" fillId="6" borderId="17" xfId="0" applyFont="1" applyFill="1" applyBorder="1" applyAlignment="1">
      <alignment horizontal="center" vertical="center" wrapText="1"/>
    </xf>
    <xf numFmtId="0" fontId="85" fillId="6" borderId="42" xfId="0" applyFont="1" applyFill="1" applyBorder="1" applyAlignment="1">
      <alignment horizontal="center" vertical="center" wrapText="1"/>
    </xf>
    <xf numFmtId="0" fontId="85" fillId="6" borderId="18" xfId="0" applyFont="1" applyFill="1" applyBorder="1" applyAlignment="1">
      <alignment horizontal="center" vertical="center" wrapText="1"/>
    </xf>
    <xf numFmtId="0" fontId="85" fillId="6" borderId="26" xfId="0" applyFont="1" applyFill="1" applyBorder="1" applyAlignment="1">
      <alignment horizontal="center" vertical="center" wrapText="1"/>
    </xf>
    <xf numFmtId="0" fontId="85" fillId="6" borderId="28" xfId="0" applyFont="1" applyFill="1" applyBorder="1" applyAlignment="1">
      <alignment horizontal="center" vertical="center" wrapText="1"/>
    </xf>
    <xf numFmtId="0" fontId="85" fillId="6" borderId="27" xfId="0" applyFont="1" applyFill="1" applyBorder="1" applyAlignment="1">
      <alignment horizontal="center" vertical="center" wrapText="1"/>
    </xf>
    <xf numFmtId="0" fontId="85" fillId="6" borderId="73" xfId="0" applyFont="1" applyFill="1" applyBorder="1" applyAlignment="1">
      <alignment horizontal="center" vertical="center" wrapText="1"/>
    </xf>
    <xf numFmtId="0" fontId="85" fillId="6" borderId="70" xfId="0" applyFont="1" applyFill="1" applyBorder="1" applyAlignment="1">
      <alignment horizontal="center" vertical="center" wrapText="1"/>
    </xf>
    <xf numFmtId="0" fontId="85" fillId="6" borderId="69" xfId="0" applyFont="1" applyFill="1" applyBorder="1" applyAlignment="1">
      <alignment horizontal="center" vertical="center" wrapText="1"/>
    </xf>
    <xf numFmtId="0" fontId="85" fillId="6" borderId="103" xfId="0" applyFont="1" applyFill="1" applyBorder="1" applyAlignment="1">
      <alignment horizontal="center" vertical="center" wrapText="1"/>
    </xf>
    <xf numFmtId="0" fontId="85" fillId="6" borderId="104" xfId="0" applyFont="1" applyFill="1" applyBorder="1" applyAlignment="1">
      <alignment horizontal="center" vertical="center" wrapText="1"/>
    </xf>
    <xf numFmtId="0" fontId="85" fillId="6" borderId="67" xfId="0" applyFont="1" applyFill="1" applyBorder="1" applyAlignment="1">
      <alignment horizontal="center" vertical="center" wrapText="1"/>
    </xf>
    <xf numFmtId="0" fontId="85" fillId="6" borderId="30" xfId="0" applyFont="1" applyFill="1" applyBorder="1" applyAlignment="1">
      <alignment horizontal="center" vertical="center" wrapText="1"/>
    </xf>
    <xf numFmtId="0" fontId="85" fillId="6" borderId="41" xfId="0" applyFont="1" applyFill="1" applyBorder="1" applyAlignment="1">
      <alignment horizontal="center" vertical="center" wrapText="1"/>
    </xf>
    <xf numFmtId="0" fontId="85" fillId="6" borderId="100" xfId="0" applyFont="1" applyFill="1" applyBorder="1" applyAlignment="1">
      <alignment horizontal="center" vertical="center" wrapText="1"/>
    </xf>
    <xf numFmtId="0" fontId="85" fillId="6" borderId="101" xfId="0" applyFont="1" applyFill="1" applyBorder="1" applyAlignment="1">
      <alignment horizontal="center" vertical="center" wrapText="1"/>
    </xf>
    <xf numFmtId="0" fontId="85" fillId="19" borderId="100" xfId="0" applyFont="1" applyFill="1" applyBorder="1" applyAlignment="1">
      <alignment horizontal="center" vertical="center" wrapText="1"/>
    </xf>
    <xf numFmtId="0" fontId="85" fillId="19" borderId="101" xfId="0" applyFont="1" applyFill="1" applyBorder="1" applyAlignment="1">
      <alignment horizontal="center" vertical="center" wrapText="1"/>
    </xf>
    <xf numFmtId="0" fontId="85" fillId="19" borderId="102" xfId="0" applyFont="1" applyFill="1" applyBorder="1" applyAlignment="1">
      <alignment horizontal="center" vertical="center" wrapText="1"/>
    </xf>
    <xf numFmtId="0" fontId="32" fillId="8" borderId="2" xfId="11" applyFont="1" applyFill="1" applyBorder="1" applyAlignment="1">
      <alignment horizontal="center" vertical="center" wrapText="1"/>
    </xf>
    <xf numFmtId="0" fontId="32" fillId="8" borderId="7" xfId="11" applyFont="1" applyFill="1" applyBorder="1" applyAlignment="1">
      <alignment horizontal="center" vertical="center" wrapText="1"/>
    </xf>
  </cellXfs>
  <cellStyles count="22">
    <cellStyle name="60% - Énfasis5 2" xfId="10"/>
    <cellStyle name="Millares" xfId="1" builtinId="3"/>
    <cellStyle name="Millares 10 2 2" xfId="7"/>
    <cellStyle name="Millares 10 2 2 2" xfId="20"/>
    <cellStyle name="Millares 10 4 4" xfId="15"/>
    <cellStyle name="Millares 10 4 4 2" xfId="21"/>
    <cellStyle name="Millares 11 30" xfId="17"/>
    <cellStyle name="Millares 18" xfId="5"/>
    <cellStyle name="Millares 18 2" xfId="19"/>
    <cellStyle name="Millares 2" xfId="18"/>
    <cellStyle name="Normal" xfId="0" builtinId="0"/>
    <cellStyle name="Normal 10 2 2" xfId="3"/>
    <cellStyle name="Normal 17" xfId="4"/>
    <cellStyle name="Normal 2" xfId="11"/>
    <cellStyle name="Normal 3" xfId="8"/>
    <cellStyle name="Normal 3 5 2" xfId="12"/>
    <cellStyle name="Normal 5 17" xfId="6"/>
    <cellStyle name="Porcentaje" xfId="2" builtinId="5"/>
    <cellStyle name="Porcentaje 12" xfId="16"/>
    <cellStyle name="Porcentaje 2" xfId="9"/>
    <cellStyle name="Porcentaje 2 2 2 2" xfId="14"/>
    <cellStyle name="Porcentaje 2 2 2 3" xfId="13"/>
  </cellStyles>
  <dxfs count="2">
    <dxf>
      <font>
        <color theme="0"/>
      </font>
    </dxf>
    <dxf>
      <font>
        <color theme="0"/>
      </font>
    </dxf>
  </dxfs>
  <tableStyles count="0" defaultTableStyle="TableStyleMedium2" defaultPivotStyle="PivotStyleLight16"/>
  <colors>
    <mruColors>
      <color rgb="FFFFFFDD"/>
      <color rgb="FF6996D9"/>
      <color rgb="FFE2EFDA"/>
      <color rgb="FF6AA4D8"/>
      <color rgb="FFF1F7ED"/>
      <color rgb="FFDDEBF7"/>
      <color rgb="FFFFF9C6"/>
      <color rgb="FF3C87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Mecanicos\d\Archivos%20de%20programa\TRABAJO\EXCEL\INFORMES\l-p-n&#176;1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roberth\Library\Containers\com.microsoft.Excel\Data\Documents\C:\Users\jfabiany\Desktop\PIP%20ESTANDAR%20EXCEL%20V.1.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ESTA&#769;NDAR%20MAS%20AVANCE%20MAS%20CARTER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raje Mix"/>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CHA"/>
      <sheetName val="BD"/>
      <sheetName val="APENDICE"/>
      <sheetName val="UBIGEO"/>
      <sheetName val="ES"/>
      <sheetName val="PDE"/>
      <sheetName val="DECE"/>
      <sheetName val="DEE"/>
      <sheetName val="DESA"/>
      <sheetName val="ENAHO"/>
      <sheetName val="DEM"/>
      <sheetName val="A-1"/>
      <sheetName val="A-2"/>
      <sheetName val="A-3"/>
      <sheetName val="A-4"/>
      <sheetName val="A-5"/>
    </sheetNames>
    <sheetDataSet>
      <sheetData sheetId="0"/>
      <sheetData sheetId="1"/>
      <sheetData sheetId="2">
        <row r="21">
          <cell r="H21">
            <v>111.36689515733664</v>
          </cell>
          <cell r="I21">
            <v>113.9452226962313</v>
          </cell>
          <cell r="J21">
            <v>115.65045050889763</v>
          </cell>
          <cell r="K21">
            <v>117.12564759023654</v>
          </cell>
          <cell r="L21">
            <v>118.34080993181401</v>
          </cell>
          <cell r="AO21">
            <v>8.5901709539899187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A1:AT418"/>
  <sheetViews>
    <sheetView showGridLines="0" tabSelected="1" topLeftCell="A180" zoomScale="80" zoomScaleNormal="80" zoomScaleSheetLayoutView="90" workbookViewId="0">
      <selection activeCell="AG199" sqref="AG199"/>
    </sheetView>
  </sheetViews>
  <sheetFormatPr baseColWidth="10" defaultColWidth="11.42578125" defaultRowHeight="15"/>
  <cols>
    <col min="1" max="1" width="1.85546875" style="75" customWidth="1"/>
    <col min="2" max="2" width="6.7109375" style="76" customWidth="1"/>
    <col min="3" max="3" width="5.140625" style="76" customWidth="1"/>
    <col min="4" max="7" width="4" style="76" customWidth="1"/>
    <col min="8" max="10" width="4.42578125" style="76" customWidth="1"/>
    <col min="11" max="13" width="5.42578125" style="76" customWidth="1"/>
    <col min="14" max="14" width="4.7109375" style="76" customWidth="1"/>
    <col min="15" max="15" width="5.28515625" style="76" customWidth="1"/>
    <col min="16" max="16" width="4.7109375" style="76" customWidth="1"/>
    <col min="17" max="18" width="5.42578125" style="76" customWidth="1"/>
    <col min="19" max="19" width="5" style="76" customWidth="1"/>
    <col min="20" max="20" width="5.42578125" style="76" customWidth="1"/>
    <col min="21" max="21" width="4.28515625" style="76" customWidth="1"/>
    <col min="22" max="22" width="4" style="76" customWidth="1"/>
    <col min="23" max="23" width="4.7109375" style="76" customWidth="1"/>
    <col min="24" max="24" width="6" style="76" customWidth="1"/>
    <col min="25" max="25" width="5.7109375" style="76" customWidth="1"/>
    <col min="26" max="28" width="5" style="76" customWidth="1"/>
    <col min="29" max="29" width="4.7109375" style="76" customWidth="1"/>
    <col min="30" max="30" width="5" style="76" customWidth="1"/>
    <col min="31" max="31" width="6.28515625" style="76" customWidth="1"/>
    <col min="32" max="32" width="5.7109375" style="76" customWidth="1"/>
    <col min="33" max="33" width="5.140625" style="76" customWidth="1"/>
    <col min="34" max="34" width="5" style="76" customWidth="1"/>
    <col min="35" max="35" width="6.140625" style="76" customWidth="1"/>
    <col min="36" max="37" width="3.42578125" style="76" customWidth="1"/>
    <col min="38" max="38" width="19.7109375" style="76" customWidth="1"/>
    <col min="39" max="39" width="4.28515625" style="76" customWidth="1"/>
    <col min="40" max="40" width="19.28515625" style="76" customWidth="1"/>
    <col min="41" max="41" width="4.7109375" style="76" customWidth="1"/>
    <col min="42" max="42" width="5.85546875" style="76" customWidth="1"/>
    <col min="43" max="102" width="4.7109375" style="76" customWidth="1"/>
    <col min="103" max="16384" width="11.42578125" style="76"/>
  </cols>
  <sheetData>
    <row r="1" spans="1:46" ht="15.75" thickBot="1"/>
    <row r="2" spans="1:46" ht="45" customHeight="1" thickTop="1" thickBot="1">
      <c r="B2" s="535" t="s">
        <v>20079</v>
      </c>
      <c r="C2" s="536"/>
      <c r="D2" s="536"/>
      <c r="E2" s="536"/>
      <c r="F2" s="536"/>
      <c r="G2" s="536"/>
      <c r="H2" s="536"/>
      <c r="I2" s="536"/>
      <c r="J2" s="536"/>
      <c r="K2" s="536"/>
      <c r="L2" s="536"/>
      <c r="M2" s="536"/>
      <c r="N2" s="536"/>
      <c r="O2" s="536"/>
      <c r="P2" s="536"/>
      <c r="Q2" s="536"/>
      <c r="R2" s="536"/>
      <c r="S2" s="536"/>
      <c r="T2" s="536"/>
      <c r="U2" s="536"/>
      <c r="V2" s="536"/>
      <c r="W2" s="536"/>
      <c r="X2" s="536"/>
      <c r="Y2" s="536"/>
      <c r="Z2" s="536"/>
      <c r="AA2" s="536"/>
      <c r="AB2" s="536"/>
      <c r="AC2" s="536"/>
      <c r="AD2" s="536"/>
      <c r="AE2" s="536"/>
      <c r="AF2" s="536"/>
      <c r="AG2" s="536"/>
      <c r="AH2" s="536"/>
      <c r="AI2" s="536"/>
      <c r="AK2" s="455"/>
      <c r="AL2" s="456" t="s">
        <v>20074</v>
      </c>
      <c r="AM2" s="457"/>
      <c r="AN2" s="457"/>
      <c r="AO2" s="457"/>
      <c r="AP2" s="458"/>
    </row>
    <row r="3" spans="1:46" ht="22.15" customHeight="1" thickBot="1">
      <c r="B3" s="139"/>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K3" s="459"/>
      <c r="AL3" s="450"/>
      <c r="AM3" s="454" t="s">
        <v>20071</v>
      </c>
      <c r="AN3" s="460"/>
      <c r="AO3" s="460"/>
      <c r="AP3" s="461"/>
    </row>
    <row r="4" spans="1:46" s="2" customFormat="1" ht="19.5" thickBot="1">
      <c r="A4" s="78"/>
      <c r="B4" s="141" t="s">
        <v>8642</v>
      </c>
      <c r="C4" s="80"/>
      <c r="D4" s="80"/>
      <c r="E4" s="80"/>
      <c r="F4" s="80"/>
      <c r="G4" s="80"/>
      <c r="H4" s="80"/>
      <c r="I4" s="80"/>
      <c r="J4" s="80"/>
      <c r="K4" s="80"/>
      <c r="L4" s="80"/>
      <c r="M4" s="81"/>
      <c r="N4" s="81"/>
      <c r="O4" s="81"/>
      <c r="P4" s="81"/>
      <c r="Q4" s="81"/>
      <c r="R4" s="81"/>
      <c r="S4" s="81"/>
      <c r="T4" s="81"/>
      <c r="U4" s="81"/>
      <c r="V4" s="81"/>
      <c r="W4" s="81"/>
      <c r="X4" s="81"/>
      <c r="Y4" s="81"/>
      <c r="Z4" s="81"/>
      <c r="AA4" s="81"/>
      <c r="AB4" s="81"/>
      <c r="AC4" s="81"/>
      <c r="AD4" s="81"/>
      <c r="AE4" s="81"/>
      <c r="AF4" s="81"/>
      <c r="AG4" s="81"/>
      <c r="AH4" s="81"/>
      <c r="AI4" s="81"/>
      <c r="AK4" s="462"/>
      <c r="AL4" s="449"/>
      <c r="AM4" s="454"/>
      <c r="AN4" s="463"/>
      <c r="AO4" s="463"/>
      <c r="AP4" s="464"/>
    </row>
    <row r="5" spans="1:46" s="2" customFormat="1" ht="21" customHeight="1" thickBot="1">
      <c r="A5" s="78"/>
      <c r="B5" s="82" t="s">
        <v>146</v>
      </c>
      <c r="C5" s="82"/>
      <c r="D5" s="83"/>
      <c r="E5" s="83"/>
      <c r="F5" s="83"/>
      <c r="G5" s="83"/>
      <c r="H5" s="537"/>
      <c r="I5" s="538"/>
      <c r="J5" s="538"/>
      <c r="K5" s="539" t="str">
        <f>IF(H5="CREACIÓN","DE LOS SERVICIOS DE SALUD BÁSICOS"&amp;" EN"&amp;" "&amp;U44," DE LA"&amp;" "&amp;O8&amp;" DEL "&amp;F40&amp;" EN "&amp;U44)</f>
        <v xml:space="preserve"> DE LA ATENCIÓN DE SERVICIOS DE SALUD BÁSICOS DEL  EN </v>
      </c>
      <c r="L5" s="539"/>
      <c r="M5" s="539"/>
      <c r="N5" s="539"/>
      <c r="O5" s="539"/>
      <c r="P5" s="539"/>
      <c r="Q5" s="539"/>
      <c r="R5" s="539"/>
      <c r="S5" s="539"/>
      <c r="T5" s="539"/>
      <c r="U5" s="539"/>
      <c r="V5" s="539"/>
      <c r="W5" s="539"/>
      <c r="X5" s="539"/>
      <c r="Y5" s="539"/>
      <c r="Z5" s="539"/>
      <c r="AA5" s="539"/>
      <c r="AB5" s="539"/>
      <c r="AC5" s="539"/>
      <c r="AD5" s="539"/>
      <c r="AE5" s="539"/>
      <c r="AF5" s="539"/>
      <c r="AG5" s="539"/>
      <c r="AH5" s="539"/>
      <c r="AI5" s="540"/>
      <c r="AK5" s="462"/>
      <c r="AL5" s="451"/>
      <c r="AM5" s="454" t="s">
        <v>20072</v>
      </c>
      <c r="AN5" s="463"/>
      <c r="AO5" s="463"/>
      <c r="AP5" s="464"/>
    </row>
    <row r="6" spans="1:46" s="2" customFormat="1" ht="19.899999999999999" customHeight="1" thickBot="1">
      <c r="A6" s="78"/>
      <c r="B6" s="81"/>
      <c r="C6" s="80"/>
      <c r="D6" s="80"/>
      <c r="E6" s="80"/>
      <c r="F6" s="80"/>
      <c r="G6" s="80"/>
      <c r="H6" s="80"/>
      <c r="I6" s="80"/>
      <c r="J6" s="80"/>
      <c r="K6" s="80"/>
      <c r="L6" s="80"/>
      <c r="M6" s="81"/>
      <c r="N6" s="81"/>
      <c r="O6" s="81"/>
      <c r="P6" s="81"/>
      <c r="Q6" s="81"/>
      <c r="R6" s="81"/>
      <c r="S6" s="81"/>
      <c r="T6" s="81"/>
      <c r="U6" s="81"/>
      <c r="V6" s="81"/>
      <c r="W6" s="81"/>
      <c r="X6" s="81"/>
      <c r="Y6" s="81"/>
      <c r="Z6" s="81"/>
      <c r="AA6" s="81"/>
      <c r="AB6" s="81"/>
      <c r="AC6" s="81"/>
      <c r="AD6" s="81"/>
      <c r="AE6" s="81"/>
      <c r="AF6" s="81"/>
      <c r="AG6" s="81"/>
      <c r="AH6" s="81"/>
      <c r="AI6" s="81"/>
      <c r="AK6" s="462"/>
      <c r="AL6" s="449"/>
      <c r="AM6" s="454"/>
      <c r="AN6" s="463"/>
      <c r="AO6" s="463"/>
      <c r="AP6" s="464"/>
    </row>
    <row r="7" spans="1:46" s="2" customFormat="1" ht="22.15" customHeight="1" thickBot="1">
      <c r="A7" s="78"/>
      <c r="B7" s="84" t="s">
        <v>147</v>
      </c>
      <c r="C7" s="80"/>
      <c r="D7" s="80"/>
      <c r="E7" s="80"/>
      <c r="F7" s="80"/>
      <c r="G7" s="80"/>
      <c r="H7" s="80"/>
      <c r="I7" s="80"/>
      <c r="J7" s="80"/>
      <c r="K7" s="80"/>
      <c r="L7" s="80"/>
      <c r="M7" s="81"/>
      <c r="N7" s="81"/>
      <c r="O7" s="81"/>
      <c r="P7" s="81"/>
      <c r="Q7" s="81"/>
      <c r="R7" s="81"/>
      <c r="S7" s="81"/>
      <c r="T7" s="81"/>
      <c r="U7" s="81"/>
      <c r="V7" s="81"/>
      <c r="W7" s="81"/>
      <c r="X7" s="81"/>
      <c r="Y7" s="81"/>
      <c r="Z7" s="81"/>
      <c r="AA7" s="81"/>
      <c r="AB7" s="81"/>
      <c r="AC7" s="81"/>
      <c r="AD7" s="81"/>
      <c r="AE7" s="81"/>
      <c r="AF7" s="81"/>
      <c r="AG7" s="81"/>
      <c r="AH7" s="81"/>
      <c r="AI7" s="81"/>
      <c r="AK7" s="462"/>
      <c r="AL7" s="453"/>
      <c r="AM7" s="454" t="s">
        <v>20073</v>
      </c>
      <c r="AN7" s="463"/>
      <c r="AO7" s="463"/>
      <c r="AP7" s="464"/>
    </row>
    <row r="8" spans="1:46" s="2" customFormat="1" ht="22.9" customHeight="1" thickBot="1">
      <c r="A8" s="78"/>
      <c r="C8" s="85" t="s">
        <v>148</v>
      </c>
      <c r="D8" s="86"/>
      <c r="E8" s="83"/>
      <c r="F8" s="83"/>
      <c r="G8" s="83"/>
      <c r="H8" s="83"/>
      <c r="I8" s="83"/>
      <c r="J8" s="83"/>
      <c r="K8" s="83"/>
      <c r="L8" s="83"/>
      <c r="M8" s="86"/>
      <c r="N8" s="86"/>
      <c r="O8" s="541" t="s">
        <v>149</v>
      </c>
      <c r="P8" s="542"/>
      <c r="Q8" s="542"/>
      <c r="R8" s="542"/>
      <c r="S8" s="542"/>
      <c r="T8" s="542"/>
      <c r="U8" s="542"/>
      <c r="V8" s="542"/>
      <c r="W8" s="542"/>
      <c r="X8" s="542"/>
      <c r="Y8" s="542"/>
      <c r="Z8" s="542"/>
      <c r="AA8" s="542"/>
      <c r="AB8" s="542"/>
      <c r="AC8" s="542"/>
      <c r="AD8" s="542"/>
      <c r="AE8" s="542"/>
      <c r="AF8" s="542"/>
      <c r="AG8" s="542"/>
      <c r="AH8" s="542"/>
      <c r="AI8" s="543"/>
      <c r="AK8" s="462"/>
      <c r="AL8" s="449"/>
      <c r="AM8" s="454"/>
      <c r="AN8" s="449"/>
      <c r="AO8" s="463"/>
      <c r="AP8" s="464"/>
      <c r="AT8" s="87"/>
    </row>
    <row r="9" spans="1:46" s="2" customFormat="1" ht="19.899999999999999" customHeight="1" thickBot="1">
      <c r="A9" s="78"/>
      <c r="B9" s="81"/>
      <c r="C9" s="86"/>
      <c r="AK9" s="462"/>
      <c r="AL9" s="452"/>
      <c r="AM9" s="454" t="s">
        <v>20075</v>
      </c>
      <c r="AN9" s="449"/>
      <c r="AO9" s="463"/>
      <c r="AP9" s="464"/>
    </row>
    <row r="10" spans="1:46" s="2" customFormat="1" ht="21" customHeight="1" thickBot="1">
      <c r="A10" s="78"/>
      <c r="C10" s="85" t="s">
        <v>150</v>
      </c>
      <c r="D10" s="88"/>
      <c r="E10" s="88"/>
      <c r="F10" s="88"/>
      <c r="G10" s="88"/>
      <c r="H10" s="88"/>
      <c r="I10" s="88"/>
      <c r="J10" s="88"/>
      <c r="K10" s="88"/>
      <c r="L10" s="88"/>
      <c r="M10" s="88"/>
      <c r="N10" s="88"/>
      <c r="O10" s="544" t="str">
        <f>IF(H5="CREACIÓN","PORCENTAJE DE NUEVOS ESTABLECIMIENTOS DE SALUD DEL PRIMER NIVEL DE ATENCIÓN POR IMPLEMENTAR","PORCENTAJE DE ESTABLECIMIENTOS DE SALUD DEL PRIMER NIVEL DE ATENCIÓN CON CAPACIDAD INSTALADA INADECUADA")</f>
        <v>PORCENTAJE DE ESTABLECIMIENTOS DE SALUD DEL PRIMER NIVEL DE ATENCIÓN CON CAPACIDAD INSTALADA INADECUADA</v>
      </c>
      <c r="P10" s="539"/>
      <c r="Q10" s="539"/>
      <c r="R10" s="539"/>
      <c r="S10" s="539"/>
      <c r="T10" s="539"/>
      <c r="U10" s="539"/>
      <c r="V10" s="539"/>
      <c r="W10" s="539"/>
      <c r="X10" s="539"/>
      <c r="Y10" s="539"/>
      <c r="Z10" s="539"/>
      <c r="AA10" s="539"/>
      <c r="AB10" s="539"/>
      <c r="AC10" s="539"/>
      <c r="AD10" s="539"/>
      <c r="AE10" s="539"/>
      <c r="AF10" s="539"/>
      <c r="AG10" s="539"/>
      <c r="AH10" s="539"/>
      <c r="AI10" s="540"/>
      <c r="AK10" s="465"/>
      <c r="AL10" s="466"/>
      <c r="AM10" s="467"/>
      <c r="AN10" s="466"/>
      <c r="AO10" s="468"/>
      <c r="AP10" s="469"/>
    </row>
    <row r="11" spans="1:46" s="2" customFormat="1" ht="9.75" customHeight="1" thickTop="1">
      <c r="A11" s="78"/>
      <c r="C11" s="85"/>
      <c r="D11" s="88"/>
      <c r="E11" s="88"/>
      <c r="F11" s="88"/>
      <c r="G11" s="88"/>
      <c r="H11" s="88"/>
      <c r="I11" s="88"/>
      <c r="J11" s="88"/>
      <c r="K11" s="88"/>
      <c r="L11" s="88"/>
      <c r="M11" s="88"/>
      <c r="N11" s="88"/>
      <c r="O11" s="88"/>
      <c r="P11" s="88"/>
      <c r="Q11" s="88"/>
      <c r="R11" s="88"/>
      <c r="S11" s="88"/>
      <c r="T11" s="88"/>
      <c r="U11" s="88"/>
      <c r="V11" s="88"/>
      <c r="W11" s="88"/>
      <c r="X11" s="88"/>
      <c r="Y11" s="88"/>
      <c r="Z11" s="88"/>
      <c r="AA11" s="88"/>
      <c r="AB11" s="88"/>
      <c r="AC11" s="88"/>
      <c r="AD11" s="88"/>
      <c r="AE11" s="88"/>
      <c r="AF11" s="88"/>
      <c r="AG11" s="88"/>
      <c r="AH11" s="88"/>
      <c r="AI11" s="88"/>
      <c r="AL11" s="89"/>
    </row>
    <row r="12" spans="1:46" s="2" customFormat="1" ht="19.149999999999999" customHeight="1">
      <c r="A12" s="78"/>
      <c r="D12" s="88"/>
      <c r="E12" s="88"/>
      <c r="F12" s="88"/>
      <c r="G12" s="88"/>
      <c r="H12" s="88"/>
      <c r="I12" s="88"/>
      <c r="J12" s="88"/>
      <c r="K12" s="88"/>
      <c r="L12" s="88"/>
      <c r="M12" s="88"/>
      <c r="N12" s="88"/>
      <c r="O12" s="1021" t="s">
        <v>269</v>
      </c>
      <c r="P12" s="1022"/>
      <c r="Q12" s="1023"/>
      <c r="R12" s="1024" t="s">
        <v>11338</v>
      </c>
      <c r="S12" s="1025"/>
      <c r="T12" s="1025"/>
      <c r="U12" s="1026"/>
      <c r="W12" s="1021" t="s">
        <v>11337</v>
      </c>
      <c r="X12" s="1022"/>
      <c r="Y12" s="1022"/>
      <c r="Z12" s="1023"/>
      <c r="AA12" s="1027"/>
      <c r="AB12" s="1028"/>
      <c r="AD12" s="416" t="s">
        <v>14</v>
      </c>
      <c r="AE12" s="421"/>
      <c r="AG12" s="417" t="s">
        <v>11339</v>
      </c>
      <c r="AH12" s="1029"/>
      <c r="AI12" s="1030"/>
      <c r="AL12" s="89"/>
    </row>
    <row r="13" spans="1:46" s="2" customFormat="1" ht="19.149999999999999" customHeight="1">
      <c r="A13" s="78"/>
      <c r="C13" s="85" t="s">
        <v>11340</v>
      </c>
      <c r="D13" s="88"/>
      <c r="E13" s="88"/>
      <c r="F13" s="88"/>
      <c r="G13" s="88"/>
      <c r="H13" s="88"/>
      <c r="J13" s="88"/>
      <c r="K13" s="418">
        <v>1</v>
      </c>
      <c r="L13" s="88"/>
      <c r="M13" s="88"/>
      <c r="N13" s="88"/>
      <c r="O13" s="88"/>
      <c r="P13" s="88"/>
      <c r="Q13" s="88"/>
      <c r="R13" s="88"/>
      <c r="S13" s="88"/>
      <c r="T13" s="88"/>
      <c r="U13" s="88"/>
      <c r="V13" s="88"/>
      <c r="W13" s="88"/>
      <c r="X13" s="88"/>
      <c r="Y13" s="88"/>
      <c r="Z13" s="88"/>
      <c r="AA13" s="88"/>
      <c r="AB13" s="88"/>
      <c r="AC13" s="88"/>
      <c r="AD13" s="88"/>
      <c r="AE13" s="88"/>
      <c r="AF13" s="88"/>
      <c r="AG13" s="88"/>
      <c r="AH13" s="88"/>
      <c r="AI13" s="88"/>
      <c r="AL13" s="89"/>
    </row>
    <row r="14" spans="1:46" s="2" customFormat="1" ht="9.75" customHeight="1">
      <c r="A14" s="78"/>
      <c r="C14" s="85"/>
      <c r="D14" s="88"/>
      <c r="E14" s="88"/>
      <c r="F14" s="88"/>
      <c r="G14" s="88"/>
      <c r="H14" s="88"/>
      <c r="I14" s="88"/>
      <c r="J14" s="88"/>
      <c r="K14" s="88"/>
      <c r="L14" s="88"/>
      <c r="M14" s="88"/>
      <c r="N14" s="88"/>
      <c r="O14" s="88"/>
      <c r="P14" s="88"/>
      <c r="Q14" s="88"/>
      <c r="R14" s="88"/>
      <c r="S14" s="88"/>
      <c r="T14" s="88"/>
      <c r="U14" s="88"/>
      <c r="V14" s="88"/>
      <c r="W14" s="88"/>
      <c r="X14" s="88"/>
      <c r="Y14" s="88"/>
      <c r="Z14" s="88"/>
      <c r="AA14" s="88"/>
      <c r="AB14" s="88"/>
      <c r="AC14" s="88"/>
      <c r="AD14" s="88"/>
      <c r="AE14" s="88"/>
      <c r="AF14" s="88"/>
      <c r="AG14" s="88"/>
      <c r="AH14" s="88"/>
      <c r="AI14" s="88"/>
      <c r="AL14" s="89"/>
    </row>
    <row r="15" spans="1:46" s="2" customFormat="1" ht="9.75" customHeight="1">
      <c r="A15" s="78"/>
      <c r="C15" s="85"/>
      <c r="D15" s="88"/>
      <c r="E15" s="88"/>
      <c r="F15" s="88"/>
      <c r="G15" s="88"/>
      <c r="H15" s="88"/>
      <c r="I15" s="88"/>
      <c r="J15" s="88"/>
      <c r="K15" s="88"/>
      <c r="L15" s="88"/>
      <c r="M15" s="88"/>
      <c r="N15" s="88"/>
      <c r="O15" s="88"/>
      <c r="P15" s="88"/>
      <c r="Q15" s="88"/>
      <c r="R15" s="88"/>
      <c r="S15" s="88"/>
      <c r="T15" s="88"/>
      <c r="U15" s="88"/>
      <c r="V15" s="88"/>
      <c r="W15" s="88"/>
      <c r="X15" s="88"/>
      <c r="Y15" s="88"/>
      <c r="Z15" s="88"/>
      <c r="AA15" s="88"/>
      <c r="AB15" s="88"/>
      <c r="AC15" s="88"/>
      <c r="AD15" s="88"/>
      <c r="AE15" s="88"/>
      <c r="AF15" s="88"/>
      <c r="AG15" s="88"/>
      <c r="AH15" s="88"/>
      <c r="AI15" s="88"/>
      <c r="AL15" s="89"/>
    </row>
    <row r="16" spans="1:46" s="2" customFormat="1" ht="9.75" customHeight="1">
      <c r="A16" s="78"/>
      <c r="C16" s="85"/>
      <c r="D16" s="88"/>
      <c r="E16" s="88"/>
      <c r="F16" s="88"/>
      <c r="G16" s="88"/>
      <c r="H16" s="88"/>
      <c r="I16" s="88"/>
      <c r="J16" s="88"/>
      <c r="K16" s="88"/>
      <c r="L16" s="88"/>
      <c r="M16" s="88"/>
      <c r="N16" s="88"/>
      <c r="O16" s="88"/>
      <c r="P16" s="88"/>
      <c r="Q16" s="88"/>
      <c r="R16" s="88"/>
      <c r="S16" s="88"/>
      <c r="T16" s="88"/>
      <c r="U16" s="88"/>
      <c r="V16" s="88"/>
      <c r="W16" s="88"/>
      <c r="X16" s="88"/>
      <c r="Y16" s="88"/>
      <c r="Z16" s="88"/>
      <c r="AA16" s="88"/>
      <c r="AB16" s="88"/>
      <c r="AC16" s="88"/>
      <c r="AD16" s="88"/>
      <c r="AE16" s="88"/>
      <c r="AF16" s="88"/>
      <c r="AG16" s="88"/>
      <c r="AH16" s="88"/>
      <c r="AI16" s="88"/>
      <c r="AL16" s="89"/>
    </row>
    <row r="17" spans="1:38" s="2" customFormat="1" ht="19.5" customHeight="1">
      <c r="A17" s="78"/>
      <c r="B17" s="79" t="s">
        <v>151</v>
      </c>
      <c r="C17" s="80"/>
      <c r="D17" s="80"/>
      <c r="E17" s="80"/>
      <c r="F17" s="80"/>
      <c r="G17" s="80"/>
      <c r="H17" s="80"/>
      <c r="I17" s="80"/>
      <c r="J17" s="80"/>
      <c r="K17" s="80"/>
      <c r="L17" s="80"/>
      <c r="M17" s="81"/>
      <c r="T17" s="81"/>
      <c r="U17" s="79" t="s">
        <v>152</v>
      </c>
      <c r="V17" s="81"/>
      <c r="W17" s="81"/>
      <c r="X17" s="81"/>
      <c r="Y17" s="81"/>
      <c r="Z17" s="81"/>
      <c r="AA17" s="81"/>
      <c r="AB17" s="81"/>
      <c r="AC17" s="81"/>
      <c r="AD17" s="81"/>
      <c r="AE17" s="81"/>
      <c r="AF17" s="81"/>
      <c r="AG17" s="81"/>
      <c r="AH17" s="81"/>
      <c r="AI17" s="81"/>
    </row>
    <row r="18" spans="1:38" s="2" customFormat="1" ht="12.75" customHeight="1">
      <c r="A18" s="78"/>
      <c r="B18" s="489" t="s">
        <v>153</v>
      </c>
      <c r="C18" s="490"/>
      <c r="D18" s="490"/>
      <c r="E18" s="490"/>
      <c r="F18" s="490"/>
      <c r="G18" s="491"/>
      <c r="H18" s="545" t="s">
        <v>154</v>
      </c>
      <c r="I18" s="546"/>
      <c r="J18" s="546"/>
      <c r="K18" s="546"/>
      <c r="L18" s="546"/>
      <c r="M18" s="547"/>
      <c r="U18" s="489" t="s">
        <v>155</v>
      </c>
      <c r="V18" s="490"/>
      <c r="W18" s="490"/>
      <c r="X18" s="490"/>
      <c r="Y18" s="490"/>
      <c r="Z18" s="491"/>
      <c r="AA18" s="548" t="s">
        <v>163</v>
      </c>
      <c r="AB18" s="549"/>
      <c r="AC18" s="549"/>
      <c r="AD18" s="549"/>
      <c r="AE18" s="549"/>
      <c r="AF18" s="549"/>
      <c r="AG18" s="549"/>
      <c r="AH18" s="549"/>
      <c r="AI18" s="550"/>
    </row>
    <row r="19" spans="1:38" s="2" customFormat="1" ht="12.75" customHeight="1">
      <c r="A19" s="78"/>
      <c r="B19" s="489" t="s">
        <v>156</v>
      </c>
      <c r="C19" s="490"/>
      <c r="D19" s="490"/>
      <c r="E19" s="490"/>
      <c r="F19" s="490"/>
      <c r="G19" s="491"/>
      <c r="H19" s="495" t="s">
        <v>157</v>
      </c>
      <c r="I19" s="496"/>
      <c r="J19" s="496"/>
      <c r="K19" s="496"/>
      <c r="L19" s="496"/>
      <c r="M19" s="497"/>
      <c r="U19" s="489" t="s">
        <v>158</v>
      </c>
      <c r="V19" s="490"/>
      <c r="W19" s="490"/>
      <c r="X19" s="490"/>
      <c r="Y19" s="490"/>
      <c r="Z19" s="491"/>
      <c r="AA19" s="492"/>
      <c r="AB19" s="493"/>
      <c r="AC19" s="493"/>
      <c r="AD19" s="493"/>
      <c r="AE19" s="493"/>
      <c r="AF19" s="493"/>
      <c r="AG19" s="493"/>
      <c r="AH19" s="493"/>
      <c r="AI19" s="494"/>
    </row>
    <row r="20" spans="1:38" s="2" customFormat="1" ht="12.75" customHeight="1">
      <c r="A20" s="78"/>
      <c r="B20" s="489" t="s">
        <v>159</v>
      </c>
      <c r="C20" s="490"/>
      <c r="D20" s="490"/>
      <c r="E20" s="490"/>
      <c r="F20" s="490"/>
      <c r="G20" s="491"/>
      <c r="H20" s="495" t="s">
        <v>160</v>
      </c>
      <c r="I20" s="496"/>
      <c r="J20" s="496"/>
      <c r="K20" s="496"/>
      <c r="L20" s="496"/>
      <c r="M20" s="497"/>
      <c r="U20" s="489" t="s">
        <v>161</v>
      </c>
      <c r="V20" s="490"/>
      <c r="W20" s="490"/>
      <c r="X20" s="490"/>
      <c r="Y20" s="490"/>
      <c r="Z20" s="491"/>
      <c r="AA20" s="492"/>
      <c r="AB20" s="493"/>
      <c r="AC20" s="493"/>
      <c r="AD20" s="493"/>
      <c r="AE20" s="493"/>
      <c r="AF20" s="493"/>
      <c r="AG20" s="493"/>
      <c r="AH20" s="493"/>
      <c r="AI20" s="494"/>
    </row>
    <row r="21" spans="1:38" s="2" customFormat="1" ht="12.75" customHeight="1">
      <c r="A21" s="78"/>
      <c r="B21" s="489" t="s">
        <v>162</v>
      </c>
      <c r="C21" s="490"/>
      <c r="D21" s="490"/>
      <c r="E21" s="490"/>
      <c r="F21" s="490"/>
      <c r="G21" s="491"/>
      <c r="H21" s="495" t="s">
        <v>163</v>
      </c>
      <c r="I21" s="496"/>
      <c r="J21" s="496"/>
      <c r="K21" s="496"/>
      <c r="L21" s="496"/>
      <c r="M21" s="497"/>
      <c r="U21" s="489" t="s">
        <v>164</v>
      </c>
      <c r="V21" s="490"/>
      <c r="W21" s="490"/>
      <c r="X21" s="490"/>
      <c r="Y21" s="490"/>
      <c r="Z21" s="491"/>
      <c r="AA21" s="492"/>
      <c r="AB21" s="493"/>
      <c r="AC21" s="493"/>
      <c r="AD21" s="493"/>
      <c r="AE21" s="493"/>
      <c r="AF21" s="493"/>
      <c r="AG21" s="493"/>
      <c r="AH21" s="493"/>
      <c r="AI21" s="494"/>
    </row>
    <row r="22" spans="1:38" s="2" customFormat="1" ht="12.75" customHeight="1">
      <c r="A22" s="78"/>
      <c r="B22" s="79"/>
      <c r="C22" s="80"/>
      <c r="D22" s="80"/>
      <c r="E22" s="80"/>
      <c r="F22" s="80"/>
      <c r="G22" s="80"/>
      <c r="H22" s="80"/>
      <c r="I22" s="80"/>
      <c r="J22" s="80"/>
      <c r="K22" s="80"/>
      <c r="L22" s="80"/>
      <c r="M22" s="81"/>
      <c r="U22" s="90"/>
      <c r="V22" s="90"/>
      <c r="W22" s="90"/>
      <c r="X22" s="90"/>
      <c r="Y22" s="90"/>
      <c r="Z22" s="90"/>
      <c r="AA22" s="90"/>
      <c r="AB22" s="90"/>
      <c r="AC22" s="90"/>
      <c r="AD22" s="90"/>
      <c r="AE22" s="90"/>
      <c r="AF22" s="90"/>
      <c r="AG22" s="90"/>
      <c r="AH22" s="90"/>
      <c r="AI22" s="90"/>
    </row>
    <row r="23" spans="1:38" s="2" customFormat="1" ht="12.75" customHeight="1">
      <c r="A23" s="78"/>
      <c r="B23" s="79" t="s">
        <v>165</v>
      </c>
      <c r="C23" s="80"/>
      <c r="D23" s="80"/>
      <c r="E23" s="80"/>
      <c r="F23" s="80"/>
      <c r="G23" s="80"/>
      <c r="H23" s="80"/>
      <c r="I23" s="80"/>
      <c r="J23" s="80"/>
      <c r="K23" s="80"/>
      <c r="L23" s="80"/>
      <c r="M23" s="81"/>
      <c r="N23" s="81"/>
      <c r="O23" s="81"/>
      <c r="P23" s="81"/>
      <c r="Q23" s="81"/>
      <c r="R23" s="81"/>
      <c r="S23" s="81"/>
      <c r="T23" s="81"/>
      <c r="U23" s="81"/>
      <c r="V23" s="81"/>
      <c r="W23" s="81"/>
      <c r="X23" s="81"/>
      <c r="Y23" s="81"/>
      <c r="Z23" s="81"/>
      <c r="AA23" s="81"/>
      <c r="AB23" s="81"/>
      <c r="AC23" s="81"/>
      <c r="AD23" s="81"/>
      <c r="AE23" s="81"/>
      <c r="AF23" s="81"/>
      <c r="AG23" s="81"/>
      <c r="AH23" s="81"/>
      <c r="AI23" s="81"/>
    </row>
    <row r="24" spans="1:38" s="2" customFormat="1" ht="12.75" customHeight="1">
      <c r="A24" s="78"/>
      <c r="B24" s="522" t="s">
        <v>155</v>
      </c>
      <c r="C24" s="522"/>
      <c r="D24" s="522"/>
      <c r="E24" s="522"/>
      <c r="F24" s="522"/>
      <c r="G24" s="522"/>
      <c r="H24" s="522"/>
      <c r="I24" s="522"/>
      <c r="J24" s="522"/>
      <c r="K24" s="522"/>
      <c r="L24" s="522"/>
      <c r="M24" s="522"/>
      <c r="N24" s="523" t="s">
        <v>163</v>
      </c>
      <c r="O24" s="523"/>
      <c r="P24" s="523"/>
      <c r="Q24" s="523"/>
      <c r="R24" s="523"/>
      <c r="S24" s="523"/>
      <c r="T24" s="523"/>
      <c r="U24" s="523"/>
      <c r="V24" s="523"/>
      <c r="W24" s="523"/>
      <c r="X24" s="523"/>
      <c r="Y24" s="523"/>
      <c r="Z24" s="523"/>
      <c r="AA24" s="523"/>
      <c r="AB24" s="523"/>
      <c r="AC24" s="523"/>
      <c r="AD24" s="523"/>
      <c r="AE24" s="523"/>
      <c r="AF24" s="523"/>
      <c r="AG24" s="523"/>
      <c r="AH24" s="523"/>
      <c r="AI24" s="524"/>
      <c r="AL24" s="91"/>
    </row>
    <row r="25" spans="1:38" s="2" customFormat="1" ht="12.75" customHeight="1">
      <c r="A25" s="78"/>
      <c r="B25" s="522" t="s">
        <v>158</v>
      </c>
      <c r="C25" s="522"/>
      <c r="D25" s="522"/>
      <c r="E25" s="522"/>
      <c r="F25" s="522"/>
      <c r="G25" s="522"/>
      <c r="H25" s="522"/>
      <c r="I25" s="522"/>
      <c r="J25" s="522"/>
      <c r="K25" s="522"/>
      <c r="L25" s="522"/>
      <c r="M25" s="522"/>
      <c r="N25" s="525"/>
      <c r="O25" s="525"/>
      <c r="P25" s="525"/>
      <c r="Q25" s="525"/>
      <c r="R25" s="525"/>
      <c r="S25" s="525"/>
      <c r="T25" s="525"/>
      <c r="U25" s="525"/>
      <c r="V25" s="525"/>
      <c r="W25" s="525"/>
      <c r="X25" s="525"/>
      <c r="Y25" s="525"/>
      <c r="Z25" s="525"/>
      <c r="AA25" s="525"/>
      <c r="AB25" s="525"/>
      <c r="AC25" s="525"/>
      <c r="AD25" s="525"/>
      <c r="AE25" s="525"/>
      <c r="AF25" s="525"/>
      <c r="AG25" s="525"/>
      <c r="AH25" s="525"/>
      <c r="AI25" s="526"/>
      <c r="AL25" s="91"/>
    </row>
    <row r="26" spans="1:38" s="2" customFormat="1" ht="12.75" customHeight="1">
      <c r="A26" s="78"/>
      <c r="B26" s="522" t="s">
        <v>166</v>
      </c>
      <c r="C26" s="522"/>
      <c r="D26" s="522"/>
      <c r="E26" s="522"/>
      <c r="F26" s="522"/>
      <c r="G26" s="522"/>
      <c r="H26" s="522"/>
      <c r="I26" s="522"/>
      <c r="J26" s="522"/>
      <c r="K26" s="522"/>
      <c r="L26" s="522"/>
      <c r="M26" s="522"/>
      <c r="N26" s="525"/>
      <c r="O26" s="525"/>
      <c r="P26" s="525"/>
      <c r="Q26" s="525"/>
      <c r="R26" s="525"/>
      <c r="S26" s="525"/>
      <c r="T26" s="525"/>
      <c r="U26" s="525"/>
      <c r="V26" s="525"/>
      <c r="W26" s="525"/>
      <c r="X26" s="525"/>
      <c r="Y26" s="525"/>
      <c r="Z26" s="525"/>
      <c r="AA26" s="525"/>
      <c r="AB26" s="525"/>
      <c r="AC26" s="525"/>
      <c r="AD26" s="525"/>
      <c r="AE26" s="525"/>
      <c r="AF26" s="525"/>
      <c r="AG26" s="525"/>
      <c r="AH26" s="525"/>
      <c r="AI26" s="526"/>
    </row>
    <row r="27" spans="1:38" s="2" customFormat="1" ht="12.75" customHeight="1">
      <c r="A27" s="78"/>
      <c r="B27" s="522" t="s">
        <v>167</v>
      </c>
      <c r="C27" s="522"/>
      <c r="D27" s="522"/>
      <c r="E27" s="522"/>
      <c r="F27" s="522"/>
      <c r="G27" s="522"/>
      <c r="H27" s="522"/>
      <c r="I27" s="522"/>
      <c r="J27" s="522"/>
      <c r="K27" s="522"/>
      <c r="L27" s="522"/>
      <c r="M27" s="522"/>
      <c r="N27" s="525"/>
      <c r="O27" s="525"/>
      <c r="P27" s="525"/>
      <c r="Q27" s="525"/>
      <c r="R27" s="525"/>
      <c r="S27" s="525"/>
      <c r="T27" s="525"/>
      <c r="U27" s="525"/>
      <c r="V27" s="525"/>
      <c r="W27" s="525"/>
      <c r="X27" s="525"/>
      <c r="Y27" s="525"/>
      <c r="Z27" s="525"/>
      <c r="AA27" s="525"/>
      <c r="AB27" s="525"/>
      <c r="AC27" s="525"/>
      <c r="AD27" s="525"/>
      <c r="AE27" s="525"/>
      <c r="AF27" s="525"/>
      <c r="AG27" s="525"/>
      <c r="AH27" s="525"/>
      <c r="AI27" s="526"/>
    </row>
    <row r="28" spans="1:38" s="2" customFormat="1" ht="12.75" customHeight="1">
      <c r="A28" s="78"/>
      <c r="B28" s="522" t="s">
        <v>168</v>
      </c>
      <c r="C28" s="522"/>
      <c r="D28" s="522"/>
      <c r="E28" s="522"/>
      <c r="F28" s="522"/>
      <c r="G28" s="522"/>
      <c r="H28" s="522"/>
      <c r="I28" s="522"/>
      <c r="J28" s="522"/>
      <c r="K28" s="522"/>
      <c r="L28" s="522"/>
      <c r="M28" s="522"/>
      <c r="N28" s="525"/>
      <c r="O28" s="525"/>
      <c r="P28" s="525"/>
      <c r="Q28" s="525"/>
      <c r="R28" s="525"/>
      <c r="S28" s="525"/>
      <c r="T28" s="525"/>
      <c r="U28" s="525"/>
      <c r="V28" s="525"/>
      <c r="W28" s="525"/>
      <c r="X28" s="525"/>
      <c r="Y28" s="525"/>
      <c r="Z28" s="525"/>
      <c r="AA28" s="525"/>
      <c r="AB28" s="525"/>
      <c r="AC28" s="525"/>
      <c r="AD28" s="525"/>
      <c r="AE28" s="525"/>
      <c r="AF28" s="525"/>
      <c r="AG28" s="525"/>
      <c r="AH28" s="525"/>
      <c r="AI28" s="526"/>
    </row>
    <row r="29" spans="1:38" s="2" customFormat="1" ht="12.75" customHeight="1">
      <c r="A29" s="78"/>
      <c r="B29" s="79"/>
      <c r="C29" s="80"/>
      <c r="D29" s="80"/>
      <c r="E29" s="80"/>
      <c r="F29" s="80"/>
      <c r="G29" s="80"/>
      <c r="H29" s="80"/>
      <c r="I29" s="80"/>
      <c r="J29" s="80"/>
      <c r="K29" s="80"/>
      <c r="L29" s="80"/>
      <c r="M29" s="81"/>
      <c r="N29" s="81"/>
      <c r="O29" s="81"/>
      <c r="P29" s="81"/>
      <c r="Q29" s="81"/>
      <c r="R29" s="81"/>
      <c r="S29" s="81"/>
      <c r="T29" s="81"/>
      <c r="U29" s="81"/>
      <c r="V29" s="81"/>
      <c r="W29" s="81"/>
      <c r="X29" s="81"/>
      <c r="Y29" s="81"/>
      <c r="Z29" s="81"/>
      <c r="AA29" s="81"/>
      <c r="AB29" s="81"/>
      <c r="AC29" s="81"/>
      <c r="AD29" s="81"/>
      <c r="AE29" s="81"/>
      <c r="AF29" s="81"/>
      <c r="AG29" s="81"/>
      <c r="AH29" s="81"/>
      <c r="AI29" s="81"/>
    </row>
    <row r="30" spans="1:38" s="2" customFormat="1" ht="12.75" customHeight="1">
      <c r="A30" s="78"/>
      <c r="B30" s="79" t="s">
        <v>169</v>
      </c>
      <c r="C30" s="80"/>
      <c r="D30" s="80"/>
      <c r="E30" s="80"/>
      <c r="F30" s="80"/>
      <c r="G30" s="80"/>
      <c r="H30" s="80"/>
      <c r="I30" s="80"/>
      <c r="J30" s="80"/>
      <c r="K30" s="80"/>
      <c r="L30" s="80"/>
      <c r="M30" s="81"/>
      <c r="N30" s="81"/>
      <c r="O30" s="81"/>
      <c r="P30" s="81"/>
      <c r="Q30" s="81"/>
      <c r="R30" s="81"/>
      <c r="S30" s="81"/>
      <c r="T30" s="81"/>
      <c r="U30" s="81"/>
      <c r="V30" s="81"/>
      <c r="W30" s="81"/>
      <c r="X30" s="81"/>
      <c r="Y30" s="81"/>
      <c r="Z30" s="81"/>
      <c r="AA30" s="81"/>
      <c r="AB30" s="81"/>
      <c r="AC30" s="81"/>
      <c r="AD30" s="81"/>
      <c r="AE30" s="81"/>
      <c r="AF30" s="81"/>
      <c r="AG30" s="81"/>
      <c r="AH30" s="81"/>
      <c r="AI30" s="81"/>
    </row>
    <row r="31" spans="1:38" s="2" customFormat="1" ht="12.75" customHeight="1">
      <c r="A31" s="78"/>
      <c r="B31" s="522" t="s">
        <v>155</v>
      </c>
      <c r="C31" s="522"/>
      <c r="D31" s="522"/>
      <c r="E31" s="522"/>
      <c r="F31" s="522"/>
      <c r="G31" s="522"/>
      <c r="H31" s="522"/>
      <c r="I31" s="522"/>
      <c r="J31" s="522"/>
      <c r="K31" s="522"/>
      <c r="L31" s="522"/>
      <c r="M31" s="522"/>
      <c r="N31" s="523" t="s">
        <v>163</v>
      </c>
      <c r="O31" s="523"/>
      <c r="P31" s="523"/>
      <c r="Q31" s="523"/>
      <c r="R31" s="523"/>
      <c r="S31" s="523"/>
      <c r="T31" s="523"/>
      <c r="U31" s="523"/>
      <c r="V31" s="523"/>
      <c r="W31" s="523"/>
      <c r="X31" s="523"/>
      <c r="Y31" s="523"/>
      <c r="Z31" s="523"/>
      <c r="AA31" s="523"/>
      <c r="AB31" s="523"/>
      <c r="AC31" s="523"/>
      <c r="AD31" s="523"/>
      <c r="AE31" s="523"/>
      <c r="AF31" s="523"/>
      <c r="AG31" s="523"/>
      <c r="AH31" s="523"/>
      <c r="AI31" s="524"/>
      <c r="AL31" s="91"/>
    </row>
    <row r="32" spans="1:38" s="2" customFormat="1" ht="12.75" customHeight="1">
      <c r="A32" s="78"/>
      <c r="B32" s="522" t="s">
        <v>158</v>
      </c>
      <c r="C32" s="522"/>
      <c r="D32" s="522"/>
      <c r="E32" s="522"/>
      <c r="F32" s="522"/>
      <c r="G32" s="522"/>
      <c r="H32" s="522"/>
      <c r="I32" s="522"/>
      <c r="J32" s="522"/>
      <c r="K32" s="522"/>
      <c r="L32" s="522"/>
      <c r="M32" s="522"/>
      <c r="N32" s="525"/>
      <c r="O32" s="525"/>
      <c r="P32" s="525"/>
      <c r="Q32" s="525"/>
      <c r="R32" s="525"/>
      <c r="S32" s="525"/>
      <c r="T32" s="525"/>
      <c r="U32" s="525"/>
      <c r="V32" s="525"/>
      <c r="W32" s="525"/>
      <c r="X32" s="525"/>
      <c r="Y32" s="525"/>
      <c r="Z32" s="525"/>
      <c r="AA32" s="525"/>
      <c r="AB32" s="525"/>
      <c r="AC32" s="525"/>
      <c r="AD32" s="525"/>
      <c r="AE32" s="525"/>
      <c r="AF32" s="525"/>
      <c r="AG32" s="525"/>
      <c r="AH32" s="525"/>
      <c r="AI32" s="526"/>
      <c r="AL32" s="91"/>
    </row>
    <row r="33" spans="1:35" s="2" customFormat="1" ht="12.75" customHeight="1">
      <c r="A33" s="78"/>
      <c r="B33" s="522" t="s">
        <v>170</v>
      </c>
      <c r="C33" s="522"/>
      <c r="D33" s="522"/>
      <c r="E33" s="522"/>
      <c r="F33" s="522"/>
      <c r="G33" s="522"/>
      <c r="H33" s="522"/>
      <c r="I33" s="522"/>
      <c r="J33" s="522"/>
      <c r="K33" s="522"/>
      <c r="L33" s="522"/>
      <c r="M33" s="522"/>
      <c r="N33" s="525"/>
      <c r="O33" s="525"/>
      <c r="P33" s="525"/>
      <c r="Q33" s="525"/>
      <c r="R33" s="525"/>
      <c r="S33" s="525"/>
      <c r="T33" s="525"/>
      <c r="U33" s="525"/>
      <c r="V33" s="525"/>
      <c r="W33" s="525"/>
      <c r="X33" s="525"/>
      <c r="Y33" s="525"/>
      <c r="Z33" s="525"/>
      <c r="AA33" s="525"/>
      <c r="AB33" s="525"/>
      <c r="AC33" s="525"/>
      <c r="AD33" s="525"/>
      <c r="AE33" s="525"/>
      <c r="AF33" s="525"/>
      <c r="AG33" s="525"/>
      <c r="AH33" s="525"/>
      <c r="AI33" s="526"/>
    </row>
    <row r="34" spans="1:35" s="2" customFormat="1" ht="12.75" customHeight="1">
      <c r="A34" s="78"/>
      <c r="B34" s="522" t="s">
        <v>171</v>
      </c>
      <c r="C34" s="522"/>
      <c r="D34" s="522"/>
      <c r="E34" s="522"/>
      <c r="F34" s="522"/>
      <c r="G34" s="522"/>
      <c r="H34" s="522"/>
      <c r="I34" s="522"/>
      <c r="J34" s="522"/>
      <c r="K34" s="522"/>
      <c r="L34" s="522"/>
      <c r="M34" s="522"/>
      <c r="N34" s="525"/>
      <c r="O34" s="525"/>
      <c r="P34" s="525"/>
      <c r="Q34" s="525"/>
      <c r="R34" s="525"/>
      <c r="S34" s="525"/>
      <c r="T34" s="525"/>
      <c r="U34" s="525"/>
      <c r="V34" s="525"/>
      <c r="W34" s="525"/>
      <c r="X34" s="525"/>
      <c r="Y34" s="525"/>
      <c r="Z34" s="525"/>
      <c r="AA34" s="525"/>
      <c r="AB34" s="525"/>
      <c r="AC34" s="525"/>
      <c r="AD34" s="525"/>
      <c r="AE34" s="525"/>
      <c r="AF34" s="525"/>
      <c r="AG34" s="525"/>
      <c r="AH34" s="525"/>
      <c r="AI34" s="526"/>
    </row>
    <row r="35" spans="1:35" s="2" customFormat="1" ht="12.75">
      <c r="A35" s="78"/>
      <c r="B35" s="80"/>
      <c r="C35" s="80"/>
      <c r="D35" s="80"/>
      <c r="E35" s="80"/>
      <c r="F35" s="80"/>
      <c r="G35" s="80"/>
      <c r="H35" s="80"/>
      <c r="I35" s="80"/>
      <c r="J35" s="80"/>
      <c r="K35" s="80"/>
      <c r="L35" s="80"/>
      <c r="M35" s="81"/>
      <c r="N35" s="81"/>
      <c r="O35" s="81"/>
      <c r="P35" s="81"/>
      <c r="Q35" s="81"/>
      <c r="R35" s="81"/>
      <c r="S35" s="81"/>
      <c r="T35" s="81"/>
      <c r="U35" s="81"/>
      <c r="V35" s="81"/>
      <c r="W35" s="81"/>
      <c r="X35" s="81"/>
      <c r="Y35" s="81"/>
      <c r="Z35" s="81"/>
      <c r="AA35" s="81"/>
      <c r="AB35" s="81"/>
      <c r="AC35" s="81"/>
      <c r="AD35" s="81"/>
      <c r="AE35" s="81"/>
      <c r="AF35" s="81"/>
      <c r="AG35" s="81"/>
      <c r="AH35" s="81"/>
      <c r="AI35" s="81"/>
    </row>
    <row r="36" spans="1:35" s="2" customFormat="1" ht="15.75">
      <c r="A36" s="78"/>
      <c r="B36" s="141" t="s">
        <v>8643</v>
      </c>
      <c r="C36" s="80"/>
      <c r="D36" s="80"/>
      <c r="E36" s="80"/>
      <c r="F36" s="80"/>
      <c r="G36" s="80"/>
      <c r="H36" s="80"/>
      <c r="I36" s="80"/>
      <c r="J36" s="80"/>
      <c r="K36" s="80"/>
      <c r="L36" s="80"/>
      <c r="M36" s="81"/>
      <c r="N36" s="81"/>
      <c r="O36" s="81"/>
      <c r="P36" s="81"/>
      <c r="Q36" s="81"/>
      <c r="R36" s="81"/>
      <c r="S36" s="81"/>
      <c r="T36" s="81"/>
      <c r="U36" s="81"/>
      <c r="V36" s="81"/>
      <c r="W36" s="81"/>
      <c r="X36" s="81"/>
      <c r="Y36" s="81"/>
      <c r="Z36" s="81"/>
      <c r="AA36" s="81"/>
      <c r="AB36" s="81"/>
      <c r="AC36" s="81"/>
      <c r="AD36" s="81"/>
      <c r="AE36" s="81"/>
      <c r="AF36" s="81"/>
      <c r="AG36" s="81"/>
      <c r="AH36" s="81"/>
      <c r="AI36" s="81"/>
    </row>
    <row r="37" spans="1:35" s="2" customFormat="1" ht="12.75">
      <c r="A37" s="78"/>
      <c r="B37" s="79" t="s">
        <v>172</v>
      </c>
      <c r="C37" s="80"/>
      <c r="D37" s="80"/>
      <c r="E37" s="80"/>
      <c r="F37" s="80"/>
      <c r="G37" s="80"/>
      <c r="H37" s="80"/>
      <c r="I37" s="80"/>
      <c r="J37" s="80"/>
      <c r="K37" s="80"/>
      <c r="L37" s="80"/>
      <c r="M37" s="81"/>
      <c r="N37" s="81"/>
      <c r="O37" s="81"/>
      <c r="P37" s="81"/>
      <c r="Q37" s="81"/>
      <c r="R37" s="81"/>
      <c r="S37" s="81"/>
      <c r="T37" s="81"/>
      <c r="U37" s="81"/>
      <c r="V37" s="81"/>
      <c r="W37" s="81"/>
      <c r="X37" s="81"/>
      <c r="Y37" s="81"/>
      <c r="Z37" s="81"/>
      <c r="AA37" s="81"/>
      <c r="AB37" s="81"/>
      <c r="AC37" s="81"/>
      <c r="AD37" s="81"/>
      <c r="AE37" s="81"/>
      <c r="AF37" s="81"/>
      <c r="AG37" s="81"/>
      <c r="AH37" s="81"/>
      <c r="AI37" s="81"/>
    </row>
    <row r="38" spans="1:35" s="2" customFormat="1" ht="12.75">
      <c r="A38" s="78"/>
      <c r="B38" s="79" t="s">
        <v>20028</v>
      </c>
      <c r="D38" s="80"/>
      <c r="E38" s="80"/>
      <c r="F38" s="80"/>
      <c r="G38" s="80"/>
      <c r="H38" s="80"/>
      <c r="I38" s="80"/>
      <c r="J38" s="80"/>
      <c r="K38" s="80"/>
      <c r="L38" s="80"/>
      <c r="M38" s="81"/>
      <c r="N38" s="81"/>
      <c r="O38" s="81"/>
      <c r="P38" s="81"/>
      <c r="Q38" s="81"/>
      <c r="R38" s="81"/>
      <c r="S38" s="81"/>
      <c r="T38" s="81"/>
      <c r="U38" s="81"/>
      <c r="V38" s="81"/>
      <c r="W38" s="81"/>
      <c r="X38" s="81"/>
      <c r="Y38" s="81"/>
      <c r="Z38" s="81"/>
      <c r="AA38" s="81"/>
      <c r="AB38" s="81"/>
      <c r="AC38" s="81"/>
      <c r="AD38" s="81"/>
      <c r="AE38" s="81"/>
      <c r="AF38" s="81"/>
      <c r="AG38" s="81"/>
      <c r="AH38" s="81"/>
      <c r="AI38" s="81"/>
    </row>
    <row r="39" spans="1:35" s="2" customFormat="1" ht="26.65" customHeight="1">
      <c r="A39" s="78"/>
      <c r="B39" s="505" t="s">
        <v>9727</v>
      </c>
      <c r="C39" s="505"/>
      <c r="D39" s="505"/>
      <c r="E39" s="505"/>
      <c r="F39" s="505" t="s">
        <v>17</v>
      </c>
      <c r="G39" s="505"/>
      <c r="H39" s="505"/>
      <c r="I39" s="505"/>
      <c r="J39" s="505"/>
      <c r="K39" s="505"/>
      <c r="L39" s="505"/>
      <c r="M39" s="505"/>
      <c r="N39" s="505"/>
      <c r="O39" s="505"/>
      <c r="P39" s="505"/>
      <c r="Q39" s="505"/>
      <c r="R39" s="505"/>
      <c r="S39" s="505"/>
      <c r="T39" s="505"/>
      <c r="U39" s="518" t="s">
        <v>20026</v>
      </c>
      <c r="V39" s="518"/>
      <c r="W39" s="518"/>
      <c r="X39" s="518"/>
      <c r="Y39" s="502" t="s">
        <v>9728</v>
      </c>
      <c r="Z39" s="503"/>
      <c r="AA39" s="503"/>
      <c r="AB39" s="503"/>
      <c r="AC39" s="503"/>
      <c r="AD39" s="503"/>
      <c r="AE39" s="503"/>
      <c r="AF39" s="504"/>
      <c r="AG39" s="505" t="s">
        <v>20027</v>
      </c>
      <c r="AH39" s="505"/>
      <c r="AI39" s="505"/>
    </row>
    <row r="40" spans="1:35" s="2" customFormat="1" ht="12.75">
      <c r="A40" s="78"/>
      <c r="B40" s="509"/>
      <c r="C40" s="510"/>
      <c r="D40" s="510"/>
      <c r="E40" s="511"/>
      <c r="F40" s="512" t="str">
        <f>IFERROR(VLOOKUP(B40,ES!$A$2:$D$8801,3,FALSE),"")</f>
        <v/>
      </c>
      <c r="G40" s="513"/>
      <c r="H40" s="513"/>
      <c r="I40" s="513"/>
      <c r="J40" s="513"/>
      <c r="K40" s="513"/>
      <c r="L40" s="513"/>
      <c r="M40" s="513"/>
      <c r="N40" s="513"/>
      <c r="O40" s="513"/>
      <c r="P40" s="513"/>
      <c r="Q40" s="513"/>
      <c r="R40" s="513"/>
      <c r="S40" s="513"/>
      <c r="T40" s="514"/>
      <c r="U40" s="519" t="str">
        <f>IFERROR(VLOOKUP(B40,ES!$A$2:$D$8801,4,FALSE),"")</f>
        <v/>
      </c>
      <c r="V40" s="520"/>
      <c r="W40" s="520"/>
      <c r="X40" s="521"/>
      <c r="Y40" s="506"/>
      <c r="Z40" s="507"/>
      <c r="AA40" s="507"/>
      <c r="AB40" s="508"/>
      <c r="AC40" s="506"/>
      <c r="AD40" s="507"/>
      <c r="AE40" s="507"/>
      <c r="AF40" s="508"/>
      <c r="AG40" s="515"/>
      <c r="AH40" s="516"/>
      <c r="AI40" s="517"/>
    </row>
    <row r="41" spans="1:35" s="2" customFormat="1" ht="12.75">
      <c r="A41" s="78"/>
      <c r="B41" s="79"/>
      <c r="C41" s="80"/>
      <c r="D41" s="80"/>
      <c r="E41" s="80"/>
      <c r="F41" s="80"/>
      <c r="G41" s="80"/>
      <c r="H41" s="80"/>
      <c r="I41" s="80"/>
      <c r="J41" s="80"/>
      <c r="K41" s="80"/>
      <c r="L41" s="80"/>
      <c r="M41" s="81"/>
      <c r="N41" s="81"/>
      <c r="O41" s="81"/>
      <c r="P41" s="81"/>
      <c r="Q41" s="81"/>
      <c r="R41" s="81"/>
      <c r="S41" s="81"/>
      <c r="T41" s="81"/>
      <c r="U41" s="81"/>
      <c r="V41" s="81"/>
      <c r="W41" s="81"/>
      <c r="X41" s="81"/>
      <c r="Y41" s="81"/>
      <c r="Z41" s="81"/>
      <c r="AA41" s="81"/>
      <c r="AB41" s="81"/>
      <c r="AG41" s="81"/>
      <c r="AH41" s="81"/>
      <c r="AI41" s="81"/>
    </row>
    <row r="42" spans="1:35" s="2" customFormat="1" ht="15" customHeight="1">
      <c r="A42" s="78"/>
      <c r="B42" s="79" t="s">
        <v>20029</v>
      </c>
      <c r="C42" s="80"/>
      <c r="D42" s="80"/>
      <c r="E42" s="80"/>
      <c r="F42" s="80"/>
      <c r="G42" s="80"/>
      <c r="H42" s="80"/>
      <c r="I42" s="80"/>
      <c r="J42" s="80"/>
      <c r="K42" s="80"/>
      <c r="L42" s="80"/>
      <c r="M42" s="81"/>
      <c r="N42" s="81"/>
      <c r="O42" s="81"/>
      <c r="P42" s="81"/>
      <c r="Q42" s="81"/>
      <c r="R42" s="81"/>
      <c r="S42" s="81"/>
      <c r="T42" s="81"/>
      <c r="U42" s="81"/>
      <c r="V42" s="81"/>
      <c r="W42" s="81"/>
      <c r="X42" s="81"/>
      <c r="Y42" s="81"/>
      <c r="Z42" s="81"/>
      <c r="AA42" s="81"/>
      <c r="AB42" s="81"/>
      <c r="AC42" s="81"/>
      <c r="AD42" s="81"/>
      <c r="AE42" s="81"/>
      <c r="AF42" s="81"/>
      <c r="AG42" s="81"/>
      <c r="AH42" s="81"/>
      <c r="AI42" s="81"/>
    </row>
    <row r="43" spans="1:35" s="2" customFormat="1" ht="18" customHeight="1">
      <c r="A43" s="78"/>
      <c r="B43" s="565" t="s">
        <v>173</v>
      </c>
      <c r="C43" s="566"/>
      <c r="D43" s="567"/>
      <c r="E43" s="479" t="s">
        <v>23</v>
      </c>
      <c r="F43" s="480"/>
      <c r="G43" s="480"/>
      <c r="H43" s="480"/>
      <c r="I43" s="481"/>
      <c r="J43" s="479" t="s">
        <v>22</v>
      </c>
      <c r="K43" s="480"/>
      <c r="L43" s="480"/>
      <c r="M43" s="480"/>
      <c r="N43" s="480"/>
      <c r="O43" s="481"/>
      <c r="P43" s="479" t="s">
        <v>21</v>
      </c>
      <c r="Q43" s="480"/>
      <c r="R43" s="480"/>
      <c r="S43" s="480"/>
      <c r="T43" s="481"/>
      <c r="U43" s="479" t="s">
        <v>174</v>
      </c>
      <c r="V43" s="480"/>
      <c r="W43" s="480"/>
      <c r="X43" s="480"/>
      <c r="Y43" s="480"/>
      <c r="Z43" s="426"/>
      <c r="AA43" s="527" t="s">
        <v>9729</v>
      </c>
      <c r="AB43" s="528"/>
      <c r="AC43" s="528"/>
      <c r="AD43" s="528"/>
      <c r="AE43" s="528"/>
      <c r="AF43" s="529"/>
      <c r="AG43" s="479" t="s">
        <v>9700</v>
      </c>
      <c r="AH43" s="480"/>
      <c r="AI43" s="488"/>
    </row>
    <row r="44" spans="1:35" s="2" customFormat="1" ht="18.75" customHeight="1">
      <c r="A44" s="429"/>
      <c r="B44" s="562" t="str">
        <f>IFERROR(VLOOKUP(B40,ES!$A$2:$D$8801,2,FALSE),"")</f>
        <v/>
      </c>
      <c r="C44" s="563"/>
      <c r="D44" s="564"/>
      <c r="E44" s="482">
        <f>IFERROR(VLOOKUP(B44,UBIGEO!A3:D2170,2,FALSE),"")</f>
        <v>0</v>
      </c>
      <c r="F44" s="483"/>
      <c r="G44" s="483"/>
      <c r="H44" s="483"/>
      <c r="I44" s="484"/>
      <c r="J44" s="476">
        <f>IFERROR(VLOOKUP(B44,UBIGEO!A3:D2170,3,FALSE),"")</f>
        <v>0</v>
      </c>
      <c r="K44" s="477"/>
      <c r="L44" s="477"/>
      <c r="M44" s="477"/>
      <c r="N44" s="477"/>
      <c r="O44" s="478"/>
      <c r="P44" s="476">
        <f>IFERROR(VLOOKUP(B44,UBIGEO!A3:D2170,4,FALSE),"")</f>
        <v>0</v>
      </c>
      <c r="Q44" s="477"/>
      <c r="R44" s="477"/>
      <c r="S44" s="477"/>
      <c r="T44" s="478"/>
      <c r="U44" s="499"/>
      <c r="V44" s="500"/>
      <c r="W44" s="500"/>
      <c r="X44" s="500"/>
      <c r="Y44" s="500"/>
      <c r="Z44" s="501"/>
      <c r="AA44" s="500"/>
      <c r="AB44" s="500"/>
      <c r="AC44" s="501"/>
      <c r="AD44" s="499"/>
      <c r="AE44" s="500"/>
      <c r="AF44" s="530"/>
      <c r="AG44" s="485"/>
      <c r="AH44" s="486"/>
      <c r="AI44" s="487"/>
    </row>
    <row r="45" spans="1:35" s="2" customFormat="1" ht="12.75">
      <c r="A45" s="92"/>
      <c r="B45" s="80"/>
      <c r="C45" s="80"/>
      <c r="D45" s="80"/>
      <c r="E45" s="498"/>
      <c r="F45" s="498"/>
      <c r="G45" s="498"/>
      <c r="H45" s="498"/>
      <c r="I45" s="498"/>
      <c r="J45" s="498"/>
      <c r="K45" s="498"/>
      <c r="L45" s="498"/>
      <c r="M45" s="498"/>
      <c r="N45" s="498"/>
      <c r="O45" s="498"/>
      <c r="P45" s="498"/>
      <c r="Q45" s="498"/>
      <c r="R45" s="498"/>
      <c r="S45" s="498"/>
      <c r="T45" s="498"/>
      <c r="U45" s="81"/>
      <c r="V45" s="81"/>
      <c r="W45" s="81"/>
      <c r="X45" s="81"/>
      <c r="Y45" s="81"/>
      <c r="Z45" s="81"/>
      <c r="AA45" s="81"/>
      <c r="AB45" s="81"/>
      <c r="AC45" s="81"/>
      <c r="AD45" s="81"/>
      <c r="AE45" s="81"/>
      <c r="AF45" s="81"/>
      <c r="AG45" s="81"/>
      <c r="AH45" s="81"/>
      <c r="AI45" s="81"/>
    </row>
    <row r="46" spans="1:35" s="2" customFormat="1" ht="11.25" customHeight="1">
      <c r="A46" s="78"/>
      <c r="B46" s="79" t="s">
        <v>9731</v>
      </c>
      <c r="D46" s="80"/>
      <c r="E46" s="80"/>
      <c r="F46" s="80"/>
      <c r="G46" s="80"/>
      <c r="H46" s="80"/>
      <c r="I46" s="80"/>
      <c r="J46" s="80"/>
      <c r="K46" s="80"/>
      <c r="L46" s="80"/>
      <c r="M46" s="81"/>
      <c r="N46" s="81"/>
      <c r="O46" s="81"/>
      <c r="P46" s="81"/>
      <c r="Q46" s="81"/>
      <c r="R46" s="81"/>
      <c r="S46" s="81"/>
      <c r="T46" s="81"/>
      <c r="U46" s="81"/>
      <c r="V46" s="81"/>
      <c r="W46" s="81"/>
      <c r="X46" s="81"/>
      <c r="Y46" s="81"/>
      <c r="Z46" s="81"/>
      <c r="AA46" s="81"/>
    </row>
    <row r="47" spans="1:35" s="2" customFormat="1" ht="11.25" customHeight="1">
      <c r="A47" s="77"/>
      <c r="B47" s="436" t="s">
        <v>9735</v>
      </c>
      <c r="C47" s="533" t="s">
        <v>20084</v>
      </c>
      <c r="D47" s="533"/>
      <c r="E47" s="533"/>
      <c r="F47" s="533"/>
      <c r="G47" s="533"/>
      <c r="H47" s="533"/>
      <c r="I47" s="533"/>
      <c r="J47" s="533"/>
      <c r="K47" s="533"/>
      <c r="L47" s="533"/>
      <c r="M47" s="533"/>
      <c r="N47" s="533"/>
      <c r="O47" s="533"/>
      <c r="P47" s="533"/>
      <c r="Q47" s="533"/>
      <c r="R47" s="533"/>
      <c r="S47" s="533"/>
      <c r="T47" s="533"/>
      <c r="U47" s="533"/>
      <c r="V47" s="533"/>
      <c r="W47" s="533" t="s">
        <v>51</v>
      </c>
      <c r="X47" s="533"/>
      <c r="Y47" s="533"/>
      <c r="Z47" s="533"/>
      <c r="AA47" s="533"/>
      <c r="AB47" s="533"/>
      <c r="AC47" s="533"/>
      <c r="AD47" s="533"/>
      <c r="AE47" s="533"/>
      <c r="AF47" s="533"/>
      <c r="AG47" s="533"/>
      <c r="AH47" s="533"/>
      <c r="AI47" s="533"/>
    </row>
    <row r="48" spans="1:35" s="2" customFormat="1" ht="11.25" customHeight="1">
      <c r="A48" s="77"/>
      <c r="B48" s="437" t="s">
        <v>9734</v>
      </c>
      <c r="C48" s="438">
        <v>0</v>
      </c>
      <c r="D48" s="438">
        <v>1</v>
      </c>
      <c r="E48" s="438">
        <v>2</v>
      </c>
      <c r="F48" s="438">
        <v>3</v>
      </c>
      <c r="G48" s="438">
        <v>4</v>
      </c>
      <c r="H48" s="438">
        <v>5</v>
      </c>
      <c r="I48" s="438">
        <v>6</v>
      </c>
      <c r="J48" s="438">
        <v>7</v>
      </c>
      <c r="K48" s="438">
        <v>8</v>
      </c>
      <c r="L48" s="438">
        <v>9</v>
      </c>
      <c r="M48" s="438">
        <v>10</v>
      </c>
      <c r="N48" s="438">
        <v>11</v>
      </c>
      <c r="O48" s="438">
        <v>12</v>
      </c>
      <c r="P48" s="438">
        <v>13</v>
      </c>
      <c r="Q48" s="438">
        <v>14</v>
      </c>
      <c r="R48" s="438">
        <v>15</v>
      </c>
      <c r="S48" s="438">
        <v>16</v>
      </c>
      <c r="T48" s="438">
        <v>17</v>
      </c>
      <c r="U48" s="438">
        <v>18</v>
      </c>
      <c r="V48" s="438">
        <v>19</v>
      </c>
      <c r="W48" s="439" t="s">
        <v>55</v>
      </c>
      <c r="X48" s="439" t="s">
        <v>56</v>
      </c>
      <c r="Y48" s="439" t="s">
        <v>57</v>
      </c>
      <c r="Z48" s="439" t="s">
        <v>58</v>
      </c>
      <c r="AA48" s="439" t="s">
        <v>59</v>
      </c>
      <c r="AB48" s="439" t="s">
        <v>60</v>
      </c>
      <c r="AC48" s="439" t="s">
        <v>61</v>
      </c>
      <c r="AD48" s="439" t="s">
        <v>62</v>
      </c>
      <c r="AE48" s="439" t="s">
        <v>63</v>
      </c>
      <c r="AF48" s="439" t="s">
        <v>64</v>
      </c>
      <c r="AG48" s="439" t="s">
        <v>65</v>
      </c>
      <c r="AH48" s="439" t="s">
        <v>66</v>
      </c>
      <c r="AI48" s="439" t="s">
        <v>67</v>
      </c>
    </row>
    <row r="49" spans="1:41" s="2" customFormat="1" ht="11.25" customHeight="1">
      <c r="A49" s="77"/>
      <c r="B49" s="437" t="s">
        <v>9732</v>
      </c>
      <c r="C49" s="440">
        <f>0.0222733790314673*AG40</f>
        <v>0</v>
      </c>
      <c r="D49" s="440">
        <f>0.0227890445392463*AG40</f>
        <v>0</v>
      </c>
      <c r="E49" s="440">
        <f>0.0231300901017795*AG40</f>
        <v>0</v>
      </c>
      <c r="F49" s="440">
        <f>0.0234251295180473*AG40</f>
        <v>0</v>
      </c>
      <c r="G49" s="440">
        <f>0.0236681619863628*AG40</f>
        <v>0</v>
      </c>
      <c r="H49" s="440">
        <f>0.0238561871058826*AG40</f>
        <v>0</v>
      </c>
      <c r="I49" s="440">
        <f>0.0239802036740765*AG40</f>
        <v>0</v>
      </c>
      <c r="J49" s="440">
        <f>0.0240372112901011*AG40</f>
        <v>0</v>
      </c>
      <c r="K49" s="440">
        <f>0.0240202090186552*AG40</f>
        <v>0</v>
      </c>
      <c r="L49" s="440">
        <f>0.0239251963252808*AG40</f>
        <v>0</v>
      </c>
      <c r="M49" s="440">
        <f>0.0237791768175686*AG40</f>
        <v>0</v>
      </c>
      <c r="N49" s="440">
        <f>0.0236161550384105*AG40</f>
        <v>0</v>
      </c>
      <c r="O49" s="440">
        <f>0.0232501061355156*AG40</f>
        <v>0</v>
      </c>
      <c r="P49" s="440">
        <f>0.0226040198205699*AG40</f>
        <v>0</v>
      </c>
      <c r="Q49" s="440">
        <f>0.021779909722249*AG40</f>
        <v>0</v>
      </c>
      <c r="R49" s="440">
        <f>0.020961800425615*AG40</f>
        <v>0</v>
      </c>
      <c r="S49" s="440">
        <f>0.0201216881894626*AG40</f>
        <v>0</v>
      </c>
      <c r="T49" s="440">
        <f>0.0193695877113834*AG40</f>
        <v>0</v>
      </c>
      <c r="U49" s="440">
        <f>0.0187875099477636*AG40</f>
        <v>0</v>
      </c>
      <c r="V49" s="440">
        <f>0.0183324491531811*AG40</f>
        <v>0</v>
      </c>
      <c r="W49" s="440">
        <f>0.086224519304048*AG40</f>
        <v>0</v>
      </c>
      <c r="X49" s="440">
        <f>0.0848343335799388*AG40</f>
        <v>0</v>
      </c>
      <c r="Y49" s="440">
        <f>0.0748780034479193*AG40</f>
        <v>0</v>
      </c>
      <c r="Z49" s="440">
        <f>0.0683541318807507*AG40</f>
        <v>0</v>
      </c>
      <c r="AA49" s="440">
        <f>0.0589998821846404*AG40</f>
        <v>0</v>
      </c>
      <c r="AB49" s="440">
        <f>0.0474573401400761*AG40</f>
        <v>0</v>
      </c>
      <c r="AC49" s="440">
        <f>0.0381080911120381*AG40</f>
        <v>0</v>
      </c>
      <c r="AD49" s="440">
        <f>0.03116116302595*AG40</f>
        <v>0</v>
      </c>
      <c r="AE49" s="440">
        <f>0.0237731760158818*AG40</f>
        <v>0</v>
      </c>
      <c r="AF49" s="440">
        <f>0.016529208246297*AG40</f>
        <v>0</v>
      </c>
      <c r="AG49" s="440">
        <f>0.0107364343513038*AG40</f>
        <v>0</v>
      </c>
      <c r="AH49" s="440">
        <f>0.00650686929572264*AG40</f>
        <v>0</v>
      </c>
      <c r="AI49" s="440">
        <f>0.00472963186281469*AG40</f>
        <v>0</v>
      </c>
    </row>
    <row r="50" spans="1:41" s="2" customFormat="1" ht="11.25" customHeight="1">
      <c r="A50" s="77"/>
      <c r="B50" s="437" t="s">
        <v>9733</v>
      </c>
      <c r="C50" s="435">
        <f>14.6030349681108*C49/100</f>
        <v>0</v>
      </c>
      <c r="D50" s="435">
        <f>0.140092368594678*D49</f>
        <v>0</v>
      </c>
      <c r="E50" s="435">
        <f>0.136353639762481*E49</f>
        <v>0</v>
      </c>
      <c r="F50" s="435">
        <f>0.134374312733671*F49</f>
        <v>0</v>
      </c>
      <c r="G50" s="435">
        <f>0.133934462282824*G49</f>
        <v>0</v>
      </c>
      <c r="H50" s="435">
        <f>0.135254013635364*H49</f>
        <v>0</v>
      </c>
      <c r="I50" s="435">
        <f>0.136793490213327*I49</f>
        <v>0</v>
      </c>
      <c r="J50" s="435">
        <f>0.139432592918408*J49</f>
        <v>0</v>
      </c>
      <c r="K50" s="435">
        <f>0.142511546074335*K49</f>
        <v>0</v>
      </c>
      <c r="L50" s="435">
        <f>0.145810424455685*L49</f>
        <v>0</v>
      </c>
      <c r="M50" s="435">
        <f>0.148009676709919*M49</f>
        <v>0</v>
      </c>
      <c r="N50" s="435">
        <f>0.151748405542116*N49</f>
        <v>0</v>
      </c>
      <c r="O50" s="435">
        <f>0.151748405542116*O49</f>
        <v>0</v>
      </c>
      <c r="P50" s="435">
        <f>0.146030349681108*P49</f>
        <v>0</v>
      </c>
      <c r="Q50" s="435">
        <f>0.136793490213327*Q49</f>
        <v>0</v>
      </c>
      <c r="R50" s="435">
        <f>0.128656256872663*R49</f>
        <v>0</v>
      </c>
      <c r="S50" s="435">
        <f>0.119859247855729*S49</f>
        <v>0</v>
      </c>
      <c r="T50" s="435">
        <f>0.113041565867605*T49</f>
        <v>0</v>
      </c>
      <c r="U50" s="435">
        <f>0.108423136133715*U49</f>
        <v>0</v>
      </c>
      <c r="V50" s="435">
        <f>0.105124257752364*V49</f>
        <v>0</v>
      </c>
      <c r="W50" s="435">
        <f>0.506047943699142*W49</f>
        <v>0</v>
      </c>
      <c r="X50" s="435">
        <f>0.566087530239718*X49</f>
        <v>0</v>
      </c>
      <c r="Y50" s="435">
        <f>0.492852430173741*Y49</f>
        <v>0</v>
      </c>
      <c r="Z50" s="435">
        <f>0.425995161645041*Z49</f>
        <v>0</v>
      </c>
      <c r="AA50" s="435">
        <f>0.399824059819661*AA49</f>
        <v>0</v>
      </c>
      <c r="AB50" s="435">
        <f>0.35649879041126*AB49</f>
        <v>0</v>
      </c>
      <c r="AC50" s="435">
        <f>0.28832197053002*AC49</f>
        <v>0</v>
      </c>
      <c r="AD50" s="435">
        <f>0.266329447987684*AD49</f>
        <v>0</v>
      </c>
      <c r="AE50" s="435">
        <f>0.201231581262371*AE49</f>
        <v>0</v>
      </c>
      <c r="AF50" s="435">
        <f>0.167583021772597*AF49</f>
        <v>0</v>
      </c>
      <c r="AG50" s="435">
        <f>0.123158126237079*AG49</f>
        <v>0</v>
      </c>
      <c r="AH50" s="435">
        <f>0.0813723334066417*AH49</f>
        <v>0</v>
      </c>
      <c r="AI50" s="435">
        <f>0.0954475478337365*AI49</f>
        <v>0</v>
      </c>
    </row>
    <row r="51" spans="1:41" s="2" customFormat="1" ht="11.25" customHeight="1">
      <c r="A51" s="78"/>
      <c r="B51" s="441"/>
      <c r="C51" s="112"/>
      <c r="D51" s="142"/>
      <c r="E51" s="142"/>
      <c r="F51" s="142"/>
      <c r="G51" s="142"/>
      <c r="H51" s="142"/>
      <c r="I51" s="142"/>
      <c r="J51" s="142"/>
      <c r="K51" s="142"/>
      <c r="L51" s="142"/>
      <c r="M51" s="442"/>
      <c r="N51" s="442"/>
      <c r="O51" s="442"/>
      <c r="P51" s="442"/>
      <c r="Q51" s="442"/>
      <c r="R51" s="442"/>
      <c r="S51" s="442"/>
      <c r="T51" s="442"/>
      <c r="U51" s="442"/>
      <c r="V51" s="442"/>
      <c r="W51" s="442"/>
      <c r="X51" s="442"/>
      <c r="Y51" s="442"/>
      <c r="Z51" s="442"/>
      <c r="AA51" s="442"/>
      <c r="AB51" s="112"/>
      <c r="AC51" s="112"/>
      <c r="AD51" s="112"/>
      <c r="AE51" s="112"/>
      <c r="AF51" s="112"/>
      <c r="AG51" s="112"/>
      <c r="AH51" s="112"/>
      <c r="AI51" s="443"/>
    </row>
    <row r="52" spans="1:41" s="2" customFormat="1" ht="11.25" customHeight="1">
      <c r="A52" s="78"/>
      <c r="B52" s="436" t="s">
        <v>9735</v>
      </c>
      <c r="C52" s="531" t="s">
        <v>52</v>
      </c>
      <c r="D52" s="531"/>
      <c r="E52" s="531"/>
      <c r="F52" s="531"/>
      <c r="G52" s="531"/>
      <c r="H52" s="531"/>
      <c r="I52" s="531" t="s">
        <v>53</v>
      </c>
      <c r="J52" s="531"/>
      <c r="K52" s="531"/>
      <c r="L52" s="582" t="s">
        <v>9701</v>
      </c>
      <c r="M52" s="583"/>
      <c r="N52" s="583"/>
      <c r="O52" s="583"/>
      <c r="P52" s="583"/>
      <c r="Q52" s="583"/>
      <c r="R52" s="583"/>
      <c r="S52" s="584"/>
      <c r="T52" s="585" t="s">
        <v>54</v>
      </c>
      <c r="U52" s="585"/>
      <c r="V52" s="585"/>
      <c r="AD52" s="575" t="s">
        <v>9736</v>
      </c>
      <c r="AE52" s="575"/>
      <c r="AF52" s="575"/>
      <c r="AG52" s="575"/>
      <c r="AH52" s="551">
        <f>SUM(C49:AI49)</f>
        <v>0</v>
      </c>
      <c r="AI52" s="552"/>
      <c r="AJ52" s="296"/>
    </row>
    <row r="53" spans="1:41" s="2" customFormat="1" ht="12.4" customHeight="1">
      <c r="A53" s="78"/>
      <c r="B53" s="437" t="s">
        <v>9734</v>
      </c>
      <c r="C53" s="571" t="s">
        <v>9547</v>
      </c>
      <c r="D53" s="571"/>
      <c r="E53" s="574" t="s">
        <v>68</v>
      </c>
      <c r="F53" s="574"/>
      <c r="G53" s="574" t="s">
        <v>69</v>
      </c>
      <c r="H53" s="574"/>
      <c r="I53" s="531"/>
      <c r="J53" s="531"/>
      <c r="K53" s="531"/>
      <c r="L53" s="582" t="s">
        <v>16</v>
      </c>
      <c r="M53" s="584"/>
      <c r="N53" s="577" t="s">
        <v>9548</v>
      </c>
      <c r="O53" s="577"/>
      <c r="P53" s="531" t="s">
        <v>70</v>
      </c>
      <c r="Q53" s="531"/>
      <c r="R53" s="531" t="s">
        <v>71</v>
      </c>
      <c r="S53" s="531"/>
      <c r="T53" s="585"/>
      <c r="U53" s="585"/>
      <c r="V53" s="585"/>
      <c r="AD53" s="575"/>
      <c r="AE53" s="575"/>
      <c r="AF53" s="575"/>
      <c r="AG53" s="575"/>
      <c r="AH53" s="552"/>
      <c r="AI53" s="552"/>
      <c r="AJ53" s="296"/>
    </row>
    <row r="54" spans="1:41" s="2" customFormat="1" ht="11.25" customHeight="1">
      <c r="A54" s="78"/>
      <c r="B54" s="444" t="s">
        <v>9732</v>
      </c>
      <c r="C54" s="532">
        <f>0.00171803419079798*AG40</f>
        <v>0</v>
      </c>
      <c r="D54" s="532"/>
      <c r="E54" s="532">
        <f>0.0114335971855761*AG40</f>
        <v>0</v>
      </c>
      <c r="F54" s="532"/>
      <c r="G54" s="532">
        <f>0.0109938434476693*AG40</f>
        <v>0</v>
      </c>
      <c r="H54" s="532"/>
      <c r="I54" s="532">
        <f>0.0230082989428595*AG40</f>
        <v>0</v>
      </c>
      <c r="J54" s="532"/>
      <c r="K54" s="532"/>
      <c r="L54" s="532">
        <f>0.6*AG40</f>
        <v>0</v>
      </c>
      <c r="M54" s="532"/>
      <c r="N54" s="532">
        <f>0.0566570397557036*AG40</f>
        <v>0</v>
      </c>
      <c r="O54" s="532"/>
      <c r="P54" s="532">
        <f>0.0481210097365101*AG40</f>
        <v>0</v>
      </c>
      <c r="Q54" s="532"/>
      <c r="R54" s="532">
        <f>0.197495641380784*AG40</f>
        <v>0</v>
      </c>
      <c r="S54" s="532"/>
      <c r="T54" s="532">
        <f>0.0285032579270355*AG40</f>
        <v>0</v>
      </c>
      <c r="U54" s="532"/>
      <c r="V54" s="532"/>
      <c r="AD54" s="575" t="s">
        <v>9737</v>
      </c>
      <c r="AE54" s="575"/>
      <c r="AF54" s="575"/>
      <c r="AG54" s="575"/>
      <c r="AH54" s="551">
        <f>SUM(C50:AI50)</f>
        <v>0</v>
      </c>
      <c r="AI54" s="552"/>
      <c r="AJ54" s="296"/>
    </row>
    <row r="55" spans="1:41" s="2" customFormat="1" ht="11.25" customHeight="1">
      <c r="A55" s="78"/>
      <c r="B55" s="437" t="s">
        <v>9733</v>
      </c>
      <c r="C55" s="534">
        <f>0.0112161864965912*C54</f>
        <v>0</v>
      </c>
      <c r="D55" s="534"/>
      <c r="E55" s="534">
        <f>0.0730151748405542*E54</f>
        <v>0</v>
      </c>
      <c r="F55" s="534"/>
      <c r="G55" s="534">
        <f>0.0730151748405542*G54</f>
        <v>0</v>
      </c>
      <c r="H55" s="534"/>
      <c r="I55" s="534">
        <f>0.153727732570926*I54</f>
        <v>0</v>
      </c>
      <c r="J55" s="534"/>
      <c r="K55" s="534"/>
      <c r="L55" s="534">
        <f>3.31999120299098*L54</f>
        <v>0</v>
      </c>
      <c r="M55" s="534"/>
      <c r="N55" s="534">
        <f>0.377391686826479*N54</f>
        <v>0</v>
      </c>
      <c r="O55" s="534"/>
      <c r="P55" s="534">
        <f>0.268088849791071*P54</f>
        <v>0</v>
      </c>
      <c r="Q55" s="534"/>
      <c r="R55" s="534">
        <f>1.31251374532659*R54</f>
        <v>0</v>
      </c>
      <c r="S55" s="534"/>
      <c r="T55" s="534">
        <f>0.19001539476578*T54</f>
        <v>0</v>
      </c>
      <c r="U55" s="534"/>
      <c r="V55" s="534"/>
      <c r="AD55" s="575"/>
      <c r="AE55" s="575"/>
      <c r="AF55" s="575"/>
      <c r="AG55" s="575"/>
      <c r="AH55" s="552"/>
      <c r="AI55" s="552"/>
      <c r="AJ55" s="296"/>
    </row>
    <row r="56" spans="1:41" s="2" customFormat="1" ht="11.25" customHeight="1">
      <c r="A56" s="78"/>
      <c r="B56" s="78"/>
      <c r="C56" s="78"/>
      <c r="D56" s="78"/>
      <c r="E56" s="78"/>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296"/>
    </row>
    <row r="57" spans="1:41" s="94" customFormat="1" ht="17.25" customHeight="1">
      <c r="A57" s="78"/>
      <c r="B57" s="419" t="s">
        <v>11341</v>
      </c>
      <c r="C57" s="109"/>
      <c r="D57" s="109"/>
      <c r="E57" s="109"/>
      <c r="F57" s="109"/>
      <c r="G57" s="109"/>
      <c r="H57" s="109"/>
      <c r="I57" s="109"/>
      <c r="J57" s="109"/>
      <c r="K57" s="109"/>
      <c r="L57" s="80"/>
      <c r="M57" s="81"/>
      <c r="N57" s="81"/>
      <c r="O57" s="81"/>
      <c r="P57" s="81"/>
      <c r="Q57" s="81"/>
      <c r="R57" s="81"/>
      <c r="S57" s="81"/>
      <c r="T57" s="81"/>
      <c r="U57" s="81"/>
      <c r="V57" s="81"/>
      <c r="W57" s="81"/>
      <c r="X57" s="81"/>
      <c r="Y57" s="81"/>
      <c r="Z57" s="81"/>
      <c r="AA57" s="81"/>
      <c r="AB57" s="81"/>
      <c r="AC57" s="81"/>
      <c r="AD57" s="81"/>
      <c r="AE57" s="81"/>
      <c r="AF57" s="81"/>
      <c r="AG57" s="81"/>
      <c r="AH57" s="81"/>
      <c r="AI57" s="81"/>
      <c r="AJ57" s="2"/>
      <c r="AK57" s="2"/>
      <c r="AL57" s="2"/>
      <c r="AM57" s="2"/>
      <c r="AN57" s="2"/>
      <c r="AO57" s="2"/>
    </row>
    <row r="58" spans="1:41" s="94" customFormat="1" ht="24" customHeight="1">
      <c r="A58" s="93"/>
      <c r="B58" s="553" t="s">
        <v>9599</v>
      </c>
      <c r="C58" s="553"/>
      <c r="D58" s="553"/>
      <c r="E58" s="553"/>
      <c r="F58" s="553"/>
      <c r="G58" s="553"/>
      <c r="H58" s="553"/>
      <c r="I58" s="553"/>
      <c r="J58" s="553"/>
      <c r="K58" s="553"/>
      <c r="L58" s="553"/>
      <c r="M58" s="553"/>
      <c r="N58" s="553"/>
      <c r="O58" s="553" t="s">
        <v>9727</v>
      </c>
      <c r="P58" s="553"/>
      <c r="Q58" s="553"/>
      <c r="R58" s="553" t="s">
        <v>20026</v>
      </c>
      <c r="S58" s="553"/>
      <c r="T58" s="553"/>
      <c r="U58" s="553" t="s">
        <v>20030</v>
      </c>
      <c r="V58" s="553"/>
      <c r="W58" s="553"/>
      <c r="X58" s="553"/>
      <c r="Y58" s="553"/>
      <c r="Z58" s="553" t="s">
        <v>178</v>
      </c>
      <c r="AA58" s="553"/>
      <c r="AB58" s="553"/>
      <c r="AC58" s="553" t="s">
        <v>179</v>
      </c>
      <c r="AD58" s="553"/>
      <c r="AE58" s="553"/>
      <c r="AF58" s="553" t="s">
        <v>180</v>
      </c>
      <c r="AG58" s="553"/>
      <c r="AH58" s="553" t="s">
        <v>181</v>
      </c>
      <c r="AI58" s="553"/>
      <c r="AJ58" s="2"/>
      <c r="AK58" s="2"/>
      <c r="AL58" s="2"/>
      <c r="AM58" s="2"/>
      <c r="AN58" s="2"/>
      <c r="AO58" s="2"/>
    </row>
    <row r="59" spans="1:41" s="2" customFormat="1" ht="13.9" customHeight="1">
      <c r="A59" s="93"/>
      <c r="B59" s="586"/>
      <c r="C59" s="587"/>
      <c r="D59" s="587"/>
      <c r="E59" s="587"/>
      <c r="F59" s="587"/>
      <c r="G59" s="587"/>
      <c r="H59" s="587"/>
      <c r="I59" s="587"/>
      <c r="J59" s="587"/>
      <c r="K59" s="587"/>
      <c r="L59" s="587"/>
      <c r="M59" s="587"/>
      <c r="N59" s="588"/>
      <c r="O59" s="557"/>
      <c r="P59" s="557"/>
      <c r="Q59" s="557"/>
      <c r="R59" s="570" t="str">
        <f>IFERROR(VLOOKUP(O59,ES!$A$2:$D$8801,4,FALSE),"")</f>
        <v/>
      </c>
      <c r="S59" s="570"/>
      <c r="T59" s="570"/>
      <c r="U59" s="1033" t="str">
        <f>IFERROR(VLOOKUP(O59,ES!$A$2:$D$8801,3,FALSE),"")</f>
        <v/>
      </c>
      <c r="V59" s="1034"/>
      <c r="W59" s="1034"/>
      <c r="X59" s="1034"/>
      <c r="Y59" s="1035"/>
      <c r="Z59" s="576"/>
      <c r="AA59" s="576"/>
      <c r="AB59" s="576"/>
      <c r="AC59" s="576"/>
      <c r="AD59" s="576"/>
      <c r="AE59" s="576"/>
      <c r="AF59" s="568"/>
      <c r="AG59" s="569"/>
      <c r="AH59" s="568"/>
      <c r="AI59" s="569"/>
      <c r="AJ59" s="94"/>
      <c r="AK59" s="94"/>
      <c r="AL59" s="94"/>
      <c r="AM59" s="94"/>
      <c r="AN59" s="94"/>
      <c r="AO59" s="94"/>
    </row>
    <row r="60" spans="1:41" s="2" customFormat="1" ht="8.65" customHeight="1">
      <c r="A60" s="93"/>
      <c r="B60" s="95"/>
      <c r="C60" s="94"/>
      <c r="D60" s="96"/>
      <c r="E60" s="96"/>
      <c r="F60" s="96"/>
      <c r="G60" s="96"/>
      <c r="H60" s="96"/>
      <c r="I60" s="96"/>
      <c r="J60" s="96"/>
      <c r="K60" s="97"/>
      <c r="L60" s="97"/>
      <c r="M60" s="97"/>
      <c r="N60" s="97"/>
      <c r="O60" s="97"/>
      <c r="P60" s="97"/>
      <c r="Q60" s="97"/>
      <c r="R60" s="97"/>
      <c r="S60" s="97"/>
      <c r="T60" s="97"/>
      <c r="U60" s="97"/>
      <c r="V60" s="98"/>
      <c r="W60" s="98"/>
      <c r="X60" s="98"/>
      <c r="Y60" s="98"/>
      <c r="Z60" s="98"/>
      <c r="AA60" s="98"/>
      <c r="AB60" s="99"/>
      <c r="AC60" s="99"/>
      <c r="AD60" s="99"/>
      <c r="AE60" s="99"/>
      <c r="AF60" s="99"/>
      <c r="AG60" s="99"/>
      <c r="AH60" s="99"/>
      <c r="AI60" s="99"/>
      <c r="AJ60" s="94"/>
      <c r="AK60" s="94"/>
      <c r="AL60" s="94"/>
      <c r="AM60" s="94"/>
      <c r="AN60" s="94"/>
      <c r="AO60" s="94"/>
    </row>
    <row r="61" spans="1:41" s="94" customFormat="1" ht="17.649999999999999" customHeight="1">
      <c r="A61" s="93"/>
      <c r="B61" s="420" t="s">
        <v>11342</v>
      </c>
      <c r="C61" s="80"/>
      <c r="D61" s="80"/>
      <c r="E61" s="80"/>
      <c r="F61" s="80"/>
      <c r="G61" s="80"/>
      <c r="H61" s="80"/>
      <c r="I61" s="80"/>
      <c r="J61" s="80"/>
      <c r="K61" s="80"/>
      <c r="L61" s="80"/>
      <c r="M61" s="81"/>
      <c r="N61" s="81"/>
      <c r="O61" s="81"/>
      <c r="P61" s="81"/>
      <c r="Q61" s="81"/>
      <c r="R61" s="81"/>
      <c r="S61" s="81"/>
      <c r="T61" s="81"/>
      <c r="U61" s="81"/>
      <c r="V61" s="81"/>
      <c r="W61" s="81"/>
      <c r="X61" s="81"/>
      <c r="Y61" s="81"/>
      <c r="Z61" s="81"/>
      <c r="AA61" s="81"/>
      <c r="AB61" s="81"/>
      <c r="AC61" s="81"/>
      <c r="AD61" s="81"/>
      <c r="AE61" s="81"/>
      <c r="AF61" s="81"/>
      <c r="AG61" s="81"/>
      <c r="AH61" s="81"/>
      <c r="AI61" s="81"/>
      <c r="AJ61" s="2"/>
      <c r="AK61" s="2"/>
      <c r="AL61" s="2"/>
      <c r="AM61" s="2"/>
      <c r="AN61" s="2"/>
      <c r="AO61" s="2"/>
    </row>
    <row r="62" spans="1:41" s="94" customFormat="1" ht="24.4" customHeight="1">
      <c r="A62" s="93"/>
      <c r="B62" s="434" t="s">
        <v>15</v>
      </c>
      <c r="C62" s="553" t="s">
        <v>9599</v>
      </c>
      <c r="D62" s="553"/>
      <c r="E62" s="553"/>
      <c r="F62" s="553"/>
      <c r="G62" s="553"/>
      <c r="H62" s="553"/>
      <c r="I62" s="553"/>
      <c r="J62" s="553"/>
      <c r="K62" s="553"/>
      <c r="L62" s="553"/>
      <c r="M62" s="553" t="s">
        <v>175</v>
      </c>
      <c r="N62" s="553"/>
      <c r="O62" s="553"/>
      <c r="P62" s="553" t="s">
        <v>20026</v>
      </c>
      <c r="Q62" s="553"/>
      <c r="R62" s="553"/>
      <c r="S62" s="553" t="s">
        <v>20031</v>
      </c>
      <c r="T62" s="553"/>
      <c r="U62" s="553"/>
      <c r="V62" s="553"/>
      <c r="W62" s="553"/>
      <c r="X62" s="553" t="s">
        <v>178</v>
      </c>
      <c r="Y62" s="553"/>
      <c r="Z62" s="553"/>
      <c r="AA62" s="553" t="s">
        <v>179</v>
      </c>
      <c r="AB62" s="553"/>
      <c r="AC62" s="553"/>
      <c r="AD62" s="553" t="s">
        <v>180</v>
      </c>
      <c r="AE62" s="553"/>
      <c r="AF62" s="553" t="s">
        <v>181</v>
      </c>
      <c r="AG62" s="553"/>
      <c r="AH62" s="553" t="s">
        <v>176</v>
      </c>
      <c r="AI62" s="553"/>
      <c r="AJ62" s="2"/>
      <c r="AK62" s="2"/>
      <c r="AL62" s="2"/>
      <c r="AM62" s="2"/>
      <c r="AN62" s="2"/>
      <c r="AO62" s="2"/>
    </row>
    <row r="63" spans="1:41" s="94" customFormat="1" ht="17.649999999999999" customHeight="1">
      <c r="A63" s="93"/>
      <c r="B63" s="433">
        <v>1</v>
      </c>
      <c r="C63" s="1036"/>
      <c r="D63" s="1037"/>
      <c r="E63" s="1037"/>
      <c r="F63" s="1037"/>
      <c r="G63" s="1037"/>
      <c r="H63" s="1037"/>
      <c r="I63" s="1037"/>
      <c r="J63" s="1037"/>
      <c r="K63" s="1037"/>
      <c r="L63" s="1038"/>
      <c r="M63" s="557"/>
      <c r="N63" s="557"/>
      <c r="O63" s="557"/>
      <c r="P63" s="570" t="str">
        <f>IFERROR(VLOOKUP(M63,ES!$A$2:$D$8801,4,FALSE),"")</f>
        <v/>
      </c>
      <c r="Q63" s="570"/>
      <c r="R63" s="570"/>
      <c r="S63" s="559" t="str">
        <f>IFERROR(VLOOKUP(M63,ES!$A$2:$D$8801,3,FALSE),"")</f>
        <v/>
      </c>
      <c r="T63" s="560"/>
      <c r="U63" s="560"/>
      <c r="V63" s="560"/>
      <c r="W63" s="561"/>
      <c r="X63" s="576"/>
      <c r="Y63" s="576"/>
      <c r="Z63" s="576"/>
      <c r="AA63" s="576"/>
      <c r="AB63" s="576"/>
      <c r="AC63" s="576"/>
      <c r="AD63" s="568"/>
      <c r="AE63" s="569"/>
      <c r="AF63" s="568"/>
      <c r="AG63" s="569"/>
      <c r="AH63" s="572"/>
      <c r="AI63" s="573"/>
    </row>
    <row r="64" spans="1:41" s="94" customFormat="1" ht="17.649999999999999" customHeight="1">
      <c r="A64" s="93"/>
      <c r="B64" s="280">
        <v>2</v>
      </c>
      <c r="C64" s="554"/>
      <c r="D64" s="555"/>
      <c r="E64" s="555"/>
      <c r="F64" s="555"/>
      <c r="G64" s="555"/>
      <c r="H64" s="555"/>
      <c r="I64" s="555"/>
      <c r="J64" s="555"/>
      <c r="K64" s="555"/>
      <c r="L64" s="556"/>
      <c r="M64" s="557"/>
      <c r="N64" s="557"/>
      <c r="O64" s="557"/>
      <c r="P64" s="558" t="str">
        <f>IFERROR(VLOOKUP(M64,ES!$A$2:$D$8801,4,FALSE),"")</f>
        <v/>
      </c>
      <c r="Q64" s="558"/>
      <c r="R64" s="558"/>
      <c r="S64" s="559" t="str">
        <f>IFERROR(VLOOKUP(M64,ES!$A$2:$D$8801,3,FALSE),"")</f>
        <v/>
      </c>
      <c r="T64" s="560"/>
      <c r="U64" s="560"/>
      <c r="V64" s="560"/>
      <c r="W64" s="561"/>
      <c r="X64" s="605"/>
      <c r="Y64" s="605"/>
      <c r="Z64" s="605"/>
      <c r="AA64" s="605"/>
      <c r="AB64" s="605"/>
      <c r="AC64" s="605"/>
      <c r="AD64" s="580"/>
      <c r="AE64" s="581"/>
      <c r="AF64" s="580"/>
      <c r="AG64" s="581"/>
      <c r="AH64" s="578"/>
      <c r="AI64" s="579"/>
    </row>
    <row r="65" spans="1:41" s="94" customFormat="1" ht="17.649999999999999" customHeight="1">
      <c r="A65" s="93"/>
      <c r="B65" s="280">
        <v>3</v>
      </c>
      <c r="C65" s="554"/>
      <c r="D65" s="555"/>
      <c r="E65" s="555"/>
      <c r="F65" s="555"/>
      <c r="G65" s="555"/>
      <c r="H65" s="555"/>
      <c r="I65" s="555"/>
      <c r="J65" s="555"/>
      <c r="K65" s="555"/>
      <c r="L65" s="556"/>
      <c r="M65" s="557"/>
      <c r="N65" s="557"/>
      <c r="O65" s="557"/>
      <c r="P65" s="558" t="str">
        <f>IFERROR(VLOOKUP(M65,ES!$A$2:$D$8801,4,FALSE),"")</f>
        <v/>
      </c>
      <c r="Q65" s="558"/>
      <c r="R65" s="558"/>
      <c r="S65" s="559" t="str">
        <f>IFERROR(VLOOKUP(M65,ES!$A$2:$D$8801,3,FALSE),"")</f>
        <v/>
      </c>
      <c r="T65" s="560"/>
      <c r="U65" s="560"/>
      <c r="V65" s="560"/>
      <c r="W65" s="561"/>
      <c r="X65" s="605"/>
      <c r="Y65" s="605"/>
      <c r="Z65" s="605"/>
      <c r="AA65" s="605"/>
      <c r="AB65" s="605"/>
      <c r="AC65" s="605"/>
      <c r="AD65" s="580"/>
      <c r="AE65" s="581"/>
      <c r="AF65" s="580"/>
      <c r="AG65" s="581"/>
      <c r="AH65" s="578"/>
      <c r="AI65" s="579"/>
    </row>
    <row r="66" spans="1:41" s="94" customFormat="1" ht="16.149999999999999" customHeight="1">
      <c r="A66" s="93"/>
      <c r="B66" s="280">
        <v>4</v>
      </c>
      <c r="C66" s="554"/>
      <c r="D66" s="555"/>
      <c r="E66" s="555"/>
      <c r="F66" s="555"/>
      <c r="G66" s="555"/>
      <c r="H66" s="555"/>
      <c r="I66" s="555"/>
      <c r="J66" s="555"/>
      <c r="K66" s="555"/>
      <c r="L66" s="556"/>
      <c r="M66" s="557"/>
      <c r="N66" s="557"/>
      <c r="O66" s="557"/>
      <c r="P66" s="558" t="str">
        <f>IFERROR(VLOOKUP(M66,ES!$A$2:$D$8801,4,FALSE),"")</f>
        <v/>
      </c>
      <c r="Q66" s="558"/>
      <c r="R66" s="558"/>
      <c r="S66" s="559" t="str">
        <f>IFERROR(VLOOKUP(M66,ES!$A$2:$D$8801,3,FALSE),"")</f>
        <v/>
      </c>
      <c r="T66" s="560"/>
      <c r="U66" s="560"/>
      <c r="V66" s="560"/>
      <c r="W66" s="561"/>
      <c r="X66" s="605"/>
      <c r="Y66" s="605"/>
      <c r="Z66" s="605"/>
      <c r="AA66" s="605"/>
      <c r="AB66" s="605"/>
      <c r="AC66" s="605"/>
      <c r="AD66" s="580"/>
      <c r="AE66" s="581"/>
      <c r="AF66" s="580"/>
      <c r="AG66" s="581"/>
      <c r="AH66" s="578"/>
      <c r="AI66" s="579"/>
    </row>
    <row r="67" spans="1:41" s="2" customFormat="1" ht="18" customHeight="1">
      <c r="A67" s="93"/>
      <c r="B67" s="280">
        <v>5</v>
      </c>
      <c r="C67" s="554"/>
      <c r="D67" s="555"/>
      <c r="E67" s="555"/>
      <c r="F67" s="555"/>
      <c r="G67" s="555"/>
      <c r="H67" s="555"/>
      <c r="I67" s="555"/>
      <c r="J67" s="555"/>
      <c r="K67" s="555"/>
      <c r="L67" s="556"/>
      <c r="M67" s="1040"/>
      <c r="N67" s="1040"/>
      <c r="O67" s="1040"/>
      <c r="P67" s="558" t="str">
        <f>IFERROR(VLOOKUP(M67,ES!$A$2:$D$8801,4,FALSE),"")</f>
        <v/>
      </c>
      <c r="Q67" s="558"/>
      <c r="R67" s="558"/>
      <c r="S67" s="559" t="str">
        <f>IFERROR(VLOOKUP(M67,ES!$A$2:$D$8801,3,FALSE),"")</f>
        <v/>
      </c>
      <c r="T67" s="560"/>
      <c r="U67" s="560"/>
      <c r="V67" s="560"/>
      <c r="W67" s="561"/>
      <c r="X67" s="604"/>
      <c r="Y67" s="604"/>
      <c r="Z67" s="604"/>
      <c r="AA67" s="604"/>
      <c r="AB67" s="604"/>
      <c r="AC67" s="604"/>
      <c r="AD67" s="580"/>
      <c r="AE67" s="581"/>
      <c r="AF67" s="580"/>
      <c r="AG67" s="581"/>
      <c r="AH67" s="578"/>
      <c r="AI67" s="579"/>
      <c r="AJ67" s="94"/>
      <c r="AK67" s="94"/>
      <c r="AL67" s="94"/>
      <c r="AM67" s="94"/>
      <c r="AN67" s="94"/>
      <c r="AO67" s="94"/>
    </row>
    <row r="68" spans="1:41" s="2" customFormat="1" ht="18.75" customHeight="1">
      <c r="A68" s="93"/>
      <c r="B68" s="100"/>
      <c r="C68" s="100"/>
      <c r="D68" s="100"/>
      <c r="E68" s="100"/>
      <c r="F68" s="100"/>
      <c r="G68" s="100"/>
      <c r="H68" s="100"/>
      <c r="I68" s="100"/>
      <c r="J68" s="100"/>
      <c r="K68" s="100"/>
      <c r="L68" s="100"/>
      <c r="M68" s="100"/>
      <c r="N68" s="100"/>
      <c r="O68" s="100"/>
      <c r="P68" s="100"/>
      <c r="Q68" s="94"/>
      <c r="R68" s="94"/>
      <c r="S68" s="94"/>
      <c r="T68" s="94"/>
      <c r="U68" s="94"/>
      <c r="V68" s="94"/>
      <c r="W68" s="94"/>
      <c r="X68" s="94"/>
      <c r="Y68" s="94"/>
      <c r="Z68" s="94"/>
      <c r="AA68" s="94"/>
      <c r="AB68" s="94"/>
      <c r="AC68" s="94"/>
      <c r="AD68" s="94"/>
      <c r="AE68" s="94"/>
      <c r="AF68" s="94"/>
      <c r="AG68" s="94"/>
      <c r="AH68" s="94"/>
      <c r="AI68" s="94"/>
      <c r="AJ68" s="94"/>
      <c r="AK68" s="94"/>
      <c r="AL68" s="94"/>
      <c r="AM68" s="94"/>
      <c r="AN68" s="94"/>
      <c r="AO68" s="94"/>
    </row>
    <row r="69" spans="1:41" s="2" customFormat="1" ht="26.25" customHeight="1">
      <c r="A69" s="78"/>
      <c r="B69" s="101" t="s">
        <v>9730</v>
      </c>
      <c r="C69" s="102"/>
      <c r="D69" s="102"/>
      <c r="E69" s="102"/>
      <c r="F69" s="102"/>
      <c r="G69" s="102"/>
      <c r="H69" s="102"/>
      <c r="I69" s="102"/>
      <c r="J69" s="102"/>
      <c r="K69" s="102"/>
      <c r="L69" s="102"/>
    </row>
    <row r="70" spans="1:41" s="2" customFormat="1" ht="20.25" customHeight="1">
      <c r="A70" s="78"/>
      <c r="B70" s="598" t="s">
        <v>204</v>
      </c>
      <c r="C70" s="598"/>
      <c r="D70" s="598"/>
      <c r="E70" s="600" t="s">
        <v>8671</v>
      </c>
      <c r="F70" s="600"/>
      <c r="G70" s="600"/>
      <c r="H70" s="600"/>
      <c r="I70" s="600"/>
      <c r="J70" s="600"/>
      <c r="K70" s="600"/>
      <c r="L70" s="600"/>
      <c r="M70" s="600"/>
      <c r="N70" s="600"/>
      <c r="O70" s="600"/>
      <c r="P70" s="600"/>
      <c r="Q70" s="600"/>
      <c r="R70" s="600"/>
      <c r="S70" s="600"/>
      <c r="T70" s="600"/>
      <c r="U70" s="600"/>
      <c r="V70" s="600"/>
      <c r="W70" s="600"/>
      <c r="X70" s="600"/>
      <c r="Y70" s="600"/>
      <c r="Z70" s="600"/>
      <c r="AA70" s="600"/>
      <c r="AB70" s="600"/>
      <c r="AC70" s="600"/>
      <c r="AD70" s="600"/>
      <c r="AE70" s="600"/>
      <c r="AF70" s="600"/>
      <c r="AG70" s="600"/>
      <c r="AH70" s="600"/>
      <c r="AI70" s="600"/>
    </row>
    <row r="71" spans="1:41" s="2" customFormat="1" ht="14.25" customHeight="1">
      <c r="A71" s="78"/>
      <c r="B71" s="599"/>
      <c r="C71" s="599"/>
      <c r="D71" s="599"/>
      <c r="E71" s="599" t="s">
        <v>194</v>
      </c>
      <c r="F71" s="599"/>
      <c r="G71" s="599"/>
      <c r="H71" s="599" t="s">
        <v>195</v>
      </c>
      <c r="I71" s="599"/>
      <c r="J71" s="599"/>
      <c r="K71" s="599" t="s">
        <v>196</v>
      </c>
      <c r="L71" s="599"/>
      <c r="M71" s="599"/>
      <c r="N71" s="599" t="s">
        <v>197</v>
      </c>
      <c r="O71" s="599"/>
      <c r="P71" s="599"/>
      <c r="Q71" s="599" t="s">
        <v>198</v>
      </c>
      <c r="R71" s="599"/>
      <c r="S71" s="599"/>
      <c r="T71" s="599" t="s">
        <v>199</v>
      </c>
      <c r="U71" s="599"/>
      <c r="V71" s="599"/>
      <c r="W71" s="601" t="s">
        <v>200</v>
      </c>
      <c r="X71" s="602"/>
      <c r="Y71" s="602"/>
      <c r="Z71" s="603"/>
      <c r="AA71" s="601" t="s">
        <v>201</v>
      </c>
      <c r="AB71" s="602"/>
      <c r="AC71" s="603"/>
      <c r="AD71" s="601" t="s">
        <v>202</v>
      </c>
      <c r="AE71" s="602"/>
      <c r="AF71" s="603"/>
      <c r="AG71" s="599" t="s">
        <v>203</v>
      </c>
      <c r="AH71" s="599"/>
      <c r="AI71" s="599"/>
      <c r="AK71" s="103"/>
    </row>
    <row r="72" spans="1:41">
      <c r="A72" s="78"/>
      <c r="B72" s="623">
        <f>+AH52+AH54</f>
        <v>0</v>
      </c>
      <c r="C72" s="624"/>
      <c r="D72" s="624"/>
      <c r="E72" s="610">
        <f>C49+C50</f>
        <v>0</v>
      </c>
      <c r="F72" s="610"/>
      <c r="G72" s="610"/>
      <c r="H72" s="610">
        <f>SUM(D49:G50)</f>
        <v>0</v>
      </c>
      <c r="I72" s="610"/>
      <c r="J72" s="610"/>
      <c r="K72" s="610">
        <f>SUM(H49:Q50)</f>
        <v>0</v>
      </c>
      <c r="L72" s="610"/>
      <c r="M72" s="610"/>
      <c r="N72" s="610">
        <f>SUM(R49:AB50)</f>
        <v>0</v>
      </c>
      <c r="O72" s="610"/>
      <c r="P72" s="610"/>
      <c r="Q72" s="610">
        <f>SUM(AC49:AD50)</f>
        <v>0</v>
      </c>
      <c r="R72" s="610"/>
      <c r="S72" s="610"/>
      <c r="T72" s="610">
        <f>SUM(AE49:AI50)</f>
        <v>0</v>
      </c>
      <c r="U72" s="610"/>
      <c r="V72" s="610"/>
      <c r="W72" s="611">
        <f>+T54+T55</f>
        <v>0</v>
      </c>
      <c r="X72" s="612"/>
      <c r="Y72" s="612"/>
      <c r="Z72" s="612"/>
      <c r="AA72" s="610">
        <f>+I54+I55</f>
        <v>0</v>
      </c>
      <c r="AB72" s="610"/>
      <c r="AC72" s="610"/>
      <c r="AD72" s="611">
        <f>+C54+C55</f>
        <v>0</v>
      </c>
      <c r="AE72" s="612"/>
      <c r="AF72" s="613"/>
      <c r="AG72" s="614"/>
      <c r="AH72" s="615"/>
      <c r="AI72" s="615"/>
      <c r="AJ72" s="2"/>
      <c r="AK72" s="2"/>
      <c r="AL72" s="2"/>
      <c r="AM72" s="2"/>
      <c r="AN72" s="2"/>
      <c r="AO72" s="2"/>
    </row>
    <row r="73" spans="1:41" s="2" customFormat="1" ht="12.75">
      <c r="A73" s="78"/>
      <c r="B73" s="174"/>
      <c r="C73" s="174"/>
      <c r="D73" s="174"/>
      <c r="E73" s="175"/>
      <c r="F73" s="175"/>
      <c r="G73" s="175"/>
      <c r="H73" s="175"/>
      <c r="I73" s="175"/>
      <c r="J73" s="175"/>
      <c r="K73" s="175"/>
      <c r="L73" s="175"/>
      <c r="M73" s="175"/>
      <c r="N73" s="175"/>
      <c r="O73" s="175"/>
      <c r="P73" s="175"/>
      <c r="Q73" s="175"/>
      <c r="R73" s="175"/>
      <c r="S73" s="175"/>
      <c r="T73" s="175"/>
      <c r="U73" s="175"/>
      <c r="V73" s="175"/>
      <c r="W73" s="175"/>
      <c r="X73" s="175"/>
      <c r="Y73" s="175"/>
      <c r="Z73" s="175"/>
      <c r="AA73" s="175"/>
      <c r="AB73" s="175"/>
      <c r="AC73" s="175"/>
      <c r="AD73" s="104"/>
      <c r="AE73" s="105"/>
      <c r="AF73" s="105"/>
      <c r="AG73" s="105"/>
      <c r="AH73" s="105"/>
      <c r="AI73" s="105"/>
    </row>
    <row r="74" spans="1:41" s="2" customFormat="1" ht="12.75" customHeight="1">
      <c r="A74" s="75"/>
      <c r="B74" s="76"/>
      <c r="C74" s="76"/>
      <c r="D74" s="76"/>
      <c r="E74" s="76"/>
      <c r="F74" s="76"/>
      <c r="G74" s="76"/>
      <c r="H74" s="76"/>
      <c r="I74" s="76"/>
      <c r="J74" s="76"/>
      <c r="K74" s="76"/>
      <c r="L74" s="76"/>
      <c r="M74" s="76"/>
      <c r="N74" s="76"/>
      <c r="O74" s="76"/>
      <c r="P74" s="76"/>
      <c r="Q74" s="76"/>
      <c r="R74" s="76"/>
      <c r="S74" s="76"/>
      <c r="T74" s="76"/>
      <c r="U74" s="76"/>
      <c r="V74" s="76"/>
      <c r="W74" s="76"/>
      <c r="X74" s="76"/>
      <c r="Y74" s="76"/>
      <c r="Z74" s="76"/>
      <c r="AA74" s="76"/>
      <c r="AB74" s="76"/>
      <c r="AC74" s="76"/>
      <c r="AD74" s="76"/>
      <c r="AE74" s="76"/>
      <c r="AF74" s="76"/>
      <c r="AG74" s="76"/>
      <c r="AH74" s="76"/>
      <c r="AI74" s="76"/>
      <c r="AJ74" s="76"/>
      <c r="AK74" s="76"/>
      <c r="AL74" s="76"/>
      <c r="AM74" s="76"/>
      <c r="AN74" s="76"/>
      <c r="AO74" s="76"/>
    </row>
    <row r="75" spans="1:41" s="2" customFormat="1" ht="15.75" customHeight="1">
      <c r="A75" s="106"/>
      <c r="B75" s="101" t="s">
        <v>11343</v>
      </c>
      <c r="C75" s="162"/>
      <c r="D75" s="162"/>
      <c r="E75" s="162"/>
      <c r="F75" s="162"/>
      <c r="G75" s="162"/>
      <c r="H75" s="162"/>
      <c r="I75" s="162"/>
      <c r="J75" s="162"/>
      <c r="K75" s="162"/>
      <c r="L75" s="162"/>
      <c r="M75" s="162"/>
      <c r="N75" s="164"/>
      <c r="O75" s="164"/>
      <c r="P75" s="164"/>
      <c r="Q75" s="164"/>
      <c r="R75" s="164"/>
      <c r="S75" s="164"/>
      <c r="T75" s="164"/>
      <c r="U75" s="164"/>
      <c r="V75" s="164"/>
      <c r="W75" s="164"/>
      <c r="X75" s="164"/>
      <c r="Y75" s="164"/>
      <c r="Z75" s="164"/>
      <c r="AA75" s="164"/>
      <c r="AB75" s="164"/>
      <c r="AC75" s="164"/>
      <c r="AD75" s="162"/>
      <c r="AE75" s="162"/>
      <c r="AF75" s="162"/>
      <c r="AG75" s="162"/>
      <c r="AH75" s="162"/>
      <c r="AI75" s="162"/>
    </row>
    <row r="76" spans="1:41" s="2" customFormat="1" ht="24.75" customHeight="1">
      <c r="A76" s="106"/>
      <c r="B76" s="101"/>
      <c r="C76" s="630"/>
      <c r="D76" s="631"/>
      <c r="E76" s="631"/>
      <c r="F76" s="631"/>
      <c r="G76" s="631"/>
      <c r="H76" s="631"/>
      <c r="I76" s="631"/>
      <c r="J76" s="631"/>
      <c r="K76" s="631"/>
      <c r="L76" s="631"/>
      <c r="M76" s="631"/>
      <c r="N76" s="631"/>
      <c r="O76" s="631"/>
      <c r="P76" s="631"/>
      <c r="Q76" s="631"/>
      <c r="R76" s="631"/>
      <c r="S76" s="631"/>
      <c r="T76" s="631"/>
      <c r="U76" s="631"/>
      <c r="V76" s="631"/>
      <c r="W76" s="631"/>
      <c r="X76" s="631"/>
      <c r="Y76" s="631"/>
      <c r="Z76" s="631"/>
      <c r="AA76" s="631"/>
      <c r="AB76" s="631"/>
      <c r="AC76" s="631"/>
      <c r="AD76" s="631"/>
      <c r="AE76" s="631"/>
      <c r="AF76" s="631"/>
      <c r="AG76" s="631"/>
      <c r="AH76" s="631"/>
      <c r="AI76" s="632"/>
    </row>
    <row r="77" spans="1:41" s="2" customFormat="1" ht="24.75" customHeight="1">
      <c r="A77" s="106"/>
      <c r="B77" s="101"/>
      <c r="C77" s="633"/>
      <c r="D77" s="634"/>
      <c r="E77" s="634"/>
      <c r="F77" s="634"/>
      <c r="G77" s="634"/>
      <c r="H77" s="634"/>
      <c r="I77" s="634"/>
      <c r="J77" s="634"/>
      <c r="K77" s="634"/>
      <c r="L77" s="634"/>
      <c r="M77" s="634"/>
      <c r="N77" s="634"/>
      <c r="O77" s="634"/>
      <c r="P77" s="634"/>
      <c r="Q77" s="634"/>
      <c r="R77" s="634"/>
      <c r="S77" s="634"/>
      <c r="T77" s="634"/>
      <c r="U77" s="634"/>
      <c r="V77" s="634"/>
      <c r="W77" s="634"/>
      <c r="X77" s="634"/>
      <c r="Y77" s="634"/>
      <c r="Z77" s="634"/>
      <c r="AA77" s="634"/>
      <c r="AB77" s="634"/>
      <c r="AC77" s="634"/>
      <c r="AD77" s="634"/>
      <c r="AE77" s="634"/>
      <c r="AF77" s="634"/>
      <c r="AG77" s="634"/>
      <c r="AH77" s="634"/>
      <c r="AI77" s="635"/>
    </row>
    <row r="78" spans="1:41" s="2" customFormat="1" ht="24.75" customHeight="1">
      <c r="A78" s="106"/>
      <c r="B78" s="101"/>
      <c r="C78" s="633"/>
      <c r="D78" s="634"/>
      <c r="E78" s="634"/>
      <c r="F78" s="634"/>
      <c r="G78" s="634"/>
      <c r="H78" s="634"/>
      <c r="I78" s="634"/>
      <c r="J78" s="634"/>
      <c r="K78" s="634"/>
      <c r="L78" s="634"/>
      <c r="M78" s="634"/>
      <c r="N78" s="634"/>
      <c r="O78" s="634"/>
      <c r="P78" s="634"/>
      <c r="Q78" s="634"/>
      <c r="R78" s="634"/>
      <c r="S78" s="634"/>
      <c r="T78" s="634"/>
      <c r="U78" s="634"/>
      <c r="V78" s="634"/>
      <c r="W78" s="634"/>
      <c r="X78" s="634"/>
      <c r="Y78" s="634"/>
      <c r="Z78" s="634"/>
      <c r="AA78" s="634"/>
      <c r="AB78" s="634"/>
      <c r="AC78" s="634"/>
      <c r="AD78" s="634"/>
      <c r="AE78" s="634"/>
      <c r="AF78" s="634"/>
      <c r="AG78" s="634"/>
      <c r="AH78" s="634"/>
      <c r="AI78" s="635"/>
    </row>
    <row r="79" spans="1:41" s="2" customFormat="1" ht="24.75" customHeight="1">
      <c r="A79" s="106"/>
      <c r="B79" s="101"/>
      <c r="C79" s="633"/>
      <c r="D79" s="634"/>
      <c r="E79" s="634"/>
      <c r="F79" s="634"/>
      <c r="G79" s="634"/>
      <c r="H79" s="634"/>
      <c r="I79" s="634"/>
      <c r="J79" s="634"/>
      <c r="K79" s="634"/>
      <c r="L79" s="634"/>
      <c r="M79" s="634"/>
      <c r="N79" s="634"/>
      <c r="O79" s="634"/>
      <c r="P79" s="634"/>
      <c r="Q79" s="634"/>
      <c r="R79" s="634"/>
      <c r="S79" s="634"/>
      <c r="T79" s="634"/>
      <c r="U79" s="634"/>
      <c r="V79" s="634"/>
      <c r="W79" s="634"/>
      <c r="X79" s="634"/>
      <c r="Y79" s="634"/>
      <c r="Z79" s="634"/>
      <c r="AA79" s="634"/>
      <c r="AB79" s="634"/>
      <c r="AC79" s="634"/>
      <c r="AD79" s="634"/>
      <c r="AE79" s="634"/>
      <c r="AF79" s="634"/>
      <c r="AG79" s="634"/>
      <c r="AH79" s="634"/>
      <c r="AI79" s="635"/>
    </row>
    <row r="80" spans="1:41" s="2" customFormat="1" ht="24.75" customHeight="1">
      <c r="A80" s="106"/>
      <c r="B80" s="101"/>
      <c r="C80" s="633"/>
      <c r="D80" s="634"/>
      <c r="E80" s="634"/>
      <c r="F80" s="634"/>
      <c r="G80" s="634"/>
      <c r="H80" s="634"/>
      <c r="I80" s="634"/>
      <c r="J80" s="634"/>
      <c r="K80" s="634"/>
      <c r="L80" s="634"/>
      <c r="M80" s="634"/>
      <c r="N80" s="634"/>
      <c r="O80" s="634"/>
      <c r="P80" s="634"/>
      <c r="Q80" s="634"/>
      <c r="R80" s="634"/>
      <c r="S80" s="634"/>
      <c r="T80" s="634"/>
      <c r="U80" s="634"/>
      <c r="V80" s="634"/>
      <c r="W80" s="634"/>
      <c r="X80" s="634"/>
      <c r="Y80" s="634"/>
      <c r="Z80" s="634"/>
      <c r="AA80" s="634"/>
      <c r="AB80" s="634"/>
      <c r="AC80" s="634"/>
      <c r="AD80" s="634"/>
      <c r="AE80" s="634"/>
      <c r="AF80" s="634"/>
      <c r="AG80" s="634"/>
      <c r="AH80" s="634"/>
      <c r="AI80" s="635"/>
    </row>
    <row r="81" spans="1:35" s="2" customFormat="1" ht="24.75" customHeight="1">
      <c r="A81" s="106"/>
      <c r="B81" s="101"/>
      <c r="C81" s="633"/>
      <c r="D81" s="634"/>
      <c r="E81" s="634"/>
      <c r="F81" s="634"/>
      <c r="G81" s="634"/>
      <c r="H81" s="634"/>
      <c r="I81" s="634"/>
      <c r="J81" s="634"/>
      <c r="K81" s="634"/>
      <c r="L81" s="634"/>
      <c r="M81" s="634"/>
      <c r="N81" s="634"/>
      <c r="O81" s="634"/>
      <c r="P81" s="634"/>
      <c r="Q81" s="634"/>
      <c r="R81" s="634"/>
      <c r="S81" s="634"/>
      <c r="T81" s="634"/>
      <c r="U81" s="634"/>
      <c r="V81" s="634"/>
      <c r="W81" s="634"/>
      <c r="X81" s="634"/>
      <c r="Y81" s="634"/>
      <c r="Z81" s="634"/>
      <c r="AA81" s="634"/>
      <c r="AB81" s="634"/>
      <c r="AC81" s="634"/>
      <c r="AD81" s="634"/>
      <c r="AE81" s="634"/>
      <c r="AF81" s="634"/>
      <c r="AG81" s="634"/>
      <c r="AH81" s="634"/>
      <c r="AI81" s="635"/>
    </row>
    <row r="82" spans="1:35" s="2" customFormat="1" ht="24.75" customHeight="1">
      <c r="A82" s="106"/>
      <c r="B82" s="101"/>
      <c r="C82" s="633"/>
      <c r="D82" s="634"/>
      <c r="E82" s="634"/>
      <c r="F82" s="634"/>
      <c r="G82" s="634"/>
      <c r="H82" s="634"/>
      <c r="I82" s="634"/>
      <c r="J82" s="634"/>
      <c r="K82" s="634"/>
      <c r="L82" s="634"/>
      <c r="M82" s="634"/>
      <c r="N82" s="634"/>
      <c r="O82" s="634"/>
      <c r="P82" s="634"/>
      <c r="Q82" s="634"/>
      <c r="R82" s="634"/>
      <c r="S82" s="634"/>
      <c r="T82" s="634"/>
      <c r="U82" s="634"/>
      <c r="V82" s="634"/>
      <c r="W82" s="634"/>
      <c r="X82" s="634"/>
      <c r="Y82" s="634"/>
      <c r="Z82" s="634"/>
      <c r="AA82" s="634"/>
      <c r="AB82" s="634"/>
      <c r="AC82" s="634"/>
      <c r="AD82" s="634"/>
      <c r="AE82" s="634"/>
      <c r="AF82" s="634"/>
      <c r="AG82" s="634"/>
      <c r="AH82" s="634"/>
      <c r="AI82" s="635"/>
    </row>
    <row r="83" spans="1:35" s="2" customFormat="1" ht="24.75" customHeight="1">
      <c r="A83" s="106"/>
      <c r="B83" s="101"/>
      <c r="C83" s="633"/>
      <c r="D83" s="634"/>
      <c r="E83" s="634"/>
      <c r="F83" s="634"/>
      <c r="G83" s="634"/>
      <c r="H83" s="634"/>
      <c r="I83" s="634"/>
      <c r="J83" s="634"/>
      <c r="K83" s="634"/>
      <c r="L83" s="634"/>
      <c r="M83" s="634"/>
      <c r="N83" s="634"/>
      <c r="O83" s="634"/>
      <c r="P83" s="634"/>
      <c r="Q83" s="634"/>
      <c r="R83" s="634"/>
      <c r="S83" s="634"/>
      <c r="T83" s="634"/>
      <c r="U83" s="634"/>
      <c r="V83" s="634"/>
      <c r="W83" s="634"/>
      <c r="X83" s="634"/>
      <c r="Y83" s="634"/>
      <c r="Z83" s="634"/>
      <c r="AA83" s="634"/>
      <c r="AB83" s="634"/>
      <c r="AC83" s="634"/>
      <c r="AD83" s="634"/>
      <c r="AE83" s="634"/>
      <c r="AF83" s="634"/>
      <c r="AG83" s="634"/>
      <c r="AH83" s="634"/>
      <c r="AI83" s="635"/>
    </row>
    <row r="84" spans="1:35" s="2" customFormat="1" ht="24.75" customHeight="1">
      <c r="A84" s="106"/>
      <c r="B84" s="101"/>
      <c r="C84" s="633"/>
      <c r="D84" s="634"/>
      <c r="E84" s="634"/>
      <c r="F84" s="634"/>
      <c r="G84" s="634"/>
      <c r="H84" s="634"/>
      <c r="I84" s="634"/>
      <c r="J84" s="634"/>
      <c r="K84" s="634"/>
      <c r="L84" s="634"/>
      <c r="M84" s="634"/>
      <c r="N84" s="634"/>
      <c r="O84" s="634"/>
      <c r="P84" s="634"/>
      <c r="Q84" s="634"/>
      <c r="R84" s="634"/>
      <c r="S84" s="634"/>
      <c r="T84" s="634"/>
      <c r="U84" s="634"/>
      <c r="V84" s="634"/>
      <c r="W84" s="634"/>
      <c r="X84" s="634"/>
      <c r="Y84" s="634"/>
      <c r="Z84" s="634"/>
      <c r="AA84" s="634"/>
      <c r="AB84" s="634"/>
      <c r="AC84" s="634"/>
      <c r="AD84" s="634"/>
      <c r="AE84" s="634"/>
      <c r="AF84" s="634"/>
      <c r="AG84" s="634"/>
      <c r="AH84" s="634"/>
      <c r="AI84" s="635"/>
    </row>
    <row r="85" spans="1:35" s="2" customFormat="1" ht="12.75">
      <c r="A85" s="106"/>
      <c r="B85" s="101"/>
      <c r="C85" s="633"/>
      <c r="D85" s="634"/>
      <c r="E85" s="634"/>
      <c r="F85" s="634"/>
      <c r="G85" s="634"/>
      <c r="H85" s="634"/>
      <c r="I85" s="634"/>
      <c r="J85" s="634"/>
      <c r="K85" s="634"/>
      <c r="L85" s="634"/>
      <c r="M85" s="634"/>
      <c r="N85" s="634"/>
      <c r="O85" s="634"/>
      <c r="P85" s="634"/>
      <c r="Q85" s="634"/>
      <c r="R85" s="634"/>
      <c r="S85" s="634"/>
      <c r="T85" s="634"/>
      <c r="U85" s="634"/>
      <c r="V85" s="634"/>
      <c r="W85" s="634"/>
      <c r="X85" s="634"/>
      <c r="Y85" s="634"/>
      <c r="Z85" s="634"/>
      <c r="AA85" s="634"/>
      <c r="AB85" s="634"/>
      <c r="AC85" s="634"/>
      <c r="AD85" s="634"/>
      <c r="AE85" s="634"/>
      <c r="AF85" s="634"/>
      <c r="AG85" s="634"/>
      <c r="AH85" s="634"/>
      <c r="AI85" s="635"/>
    </row>
    <row r="86" spans="1:35" s="2" customFormat="1" ht="12.75">
      <c r="A86" s="106"/>
      <c r="B86" s="101"/>
      <c r="C86" s="636"/>
      <c r="D86" s="637"/>
      <c r="E86" s="637"/>
      <c r="F86" s="637"/>
      <c r="G86" s="637"/>
      <c r="H86" s="637"/>
      <c r="I86" s="637"/>
      <c r="J86" s="637"/>
      <c r="K86" s="637"/>
      <c r="L86" s="637"/>
      <c r="M86" s="637"/>
      <c r="N86" s="637"/>
      <c r="O86" s="637"/>
      <c r="P86" s="637"/>
      <c r="Q86" s="637"/>
      <c r="R86" s="637"/>
      <c r="S86" s="637"/>
      <c r="T86" s="637"/>
      <c r="U86" s="637"/>
      <c r="V86" s="637"/>
      <c r="W86" s="637"/>
      <c r="X86" s="637"/>
      <c r="Y86" s="637"/>
      <c r="Z86" s="637"/>
      <c r="AA86" s="637"/>
      <c r="AB86" s="637"/>
      <c r="AC86" s="637"/>
      <c r="AD86" s="637"/>
      <c r="AE86" s="637"/>
      <c r="AF86" s="637"/>
      <c r="AG86" s="637"/>
      <c r="AH86" s="637"/>
      <c r="AI86" s="638"/>
    </row>
    <row r="87" spans="1:35" s="2" customFormat="1" ht="21.4" customHeight="1">
      <c r="A87" s="106"/>
      <c r="B87" s="101"/>
      <c r="C87" s="179"/>
      <c r="D87" s="179"/>
      <c r="E87" s="179"/>
      <c r="F87" s="179"/>
      <c r="G87" s="179"/>
      <c r="H87" s="179"/>
      <c r="I87" s="179"/>
      <c r="J87" s="179"/>
      <c r="K87" s="179"/>
      <c r="L87" s="179"/>
      <c r="M87" s="179"/>
      <c r="N87" s="179"/>
      <c r="O87" s="179"/>
      <c r="P87" s="179"/>
      <c r="Q87" s="179"/>
      <c r="R87" s="107"/>
      <c r="S87" s="107"/>
      <c r="T87" s="107"/>
      <c r="U87" s="107"/>
      <c r="V87" s="107"/>
      <c r="W87" s="107"/>
      <c r="X87" s="107"/>
      <c r="Y87" s="625"/>
      <c r="Z87" s="625"/>
      <c r="AA87" s="625"/>
      <c r="AB87" s="107"/>
      <c r="AC87" s="107"/>
      <c r="AD87" s="107"/>
      <c r="AE87" s="107"/>
      <c r="AF87" s="107"/>
      <c r="AG87" s="107"/>
      <c r="AH87" s="107"/>
      <c r="AI87" s="107"/>
    </row>
    <row r="88" spans="1:35" s="2" customFormat="1" ht="14.65" customHeight="1">
      <c r="A88" s="106"/>
      <c r="B88" s="79" t="s">
        <v>20032</v>
      </c>
      <c r="C88" s="80"/>
      <c r="D88" s="80"/>
      <c r="E88" s="80"/>
      <c r="F88" s="80"/>
      <c r="G88" s="80"/>
      <c r="H88" s="80"/>
      <c r="I88" s="80"/>
      <c r="J88" s="80"/>
      <c r="K88" s="80"/>
      <c r="L88" s="80"/>
      <c r="M88" s="81"/>
      <c r="N88" s="81"/>
      <c r="O88" s="81"/>
      <c r="P88" s="81"/>
      <c r="Q88" s="81"/>
      <c r="R88" s="81"/>
      <c r="S88" s="81"/>
      <c r="T88" s="81"/>
      <c r="U88" s="81"/>
      <c r="V88" s="81"/>
      <c r="W88" s="81"/>
      <c r="X88" s="81"/>
      <c r="Y88" s="81"/>
      <c r="Z88" s="81"/>
      <c r="AA88" s="81"/>
      <c r="AB88" s="81"/>
      <c r="AC88" s="81"/>
      <c r="AD88" s="81"/>
      <c r="AE88" s="81"/>
      <c r="AF88" s="81"/>
      <c r="AG88" s="81"/>
      <c r="AH88" s="81"/>
      <c r="AI88" s="81"/>
    </row>
    <row r="89" spans="1:35" s="2" customFormat="1" ht="14.65" customHeight="1">
      <c r="A89" s="106"/>
      <c r="B89" s="137"/>
      <c r="C89" s="691" t="s">
        <v>258</v>
      </c>
      <c r="D89" s="692"/>
      <c r="E89" s="692"/>
      <c r="F89" s="692"/>
      <c r="G89" s="692"/>
      <c r="H89" s="692"/>
      <c r="I89" s="692"/>
      <c r="J89" s="714"/>
      <c r="K89" s="1041" t="s">
        <v>1</v>
      </c>
      <c r="L89" s="1042"/>
      <c r="M89" s="1043"/>
      <c r="N89" s="647" t="s">
        <v>9604</v>
      </c>
      <c r="O89" s="481"/>
      <c r="P89" s="479" t="s">
        <v>9580</v>
      </c>
      <c r="Q89" s="481"/>
      <c r="R89" s="647" t="s">
        <v>9581</v>
      </c>
      <c r="S89" s="481"/>
      <c r="T89" s="479" t="s">
        <v>247</v>
      </c>
      <c r="U89" s="481"/>
      <c r="V89" s="647" t="s">
        <v>248</v>
      </c>
      <c r="W89" s="481"/>
      <c r="X89" s="479" t="s">
        <v>249</v>
      </c>
      <c r="Y89" s="481"/>
      <c r="Z89" s="647" t="s">
        <v>250</v>
      </c>
      <c r="AA89" s="481"/>
      <c r="AB89" s="479" t="s">
        <v>251</v>
      </c>
      <c r="AC89" s="481"/>
      <c r="AD89" s="81"/>
      <c r="AE89" s="81"/>
      <c r="AF89" s="81"/>
      <c r="AG89" s="81"/>
      <c r="AH89" s="81"/>
      <c r="AI89" s="81"/>
    </row>
    <row r="90" spans="1:35" s="2" customFormat="1" ht="14.65" customHeight="1">
      <c r="A90" s="106"/>
      <c r="B90" s="137"/>
      <c r="C90" s="986" t="str">
        <f t="shared" ref="C90:C100" si="0">C168</f>
        <v>Medicina General</v>
      </c>
      <c r="D90" s="987"/>
      <c r="E90" s="987"/>
      <c r="F90" s="987"/>
      <c r="G90" s="987"/>
      <c r="H90" s="987"/>
      <c r="I90" s="987"/>
      <c r="J90" s="988"/>
      <c r="K90" s="989" t="str">
        <f t="shared" ref="K90:K100" si="1">K168</f>
        <v>Atención</v>
      </c>
      <c r="L90" s="990"/>
      <c r="M90" s="991"/>
      <c r="N90" s="700"/>
      <c r="O90" s="700"/>
      <c r="P90" s="700"/>
      <c r="Q90" s="700"/>
      <c r="R90" s="700"/>
      <c r="S90" s="700"/>
      <c r="T90" s="700"/>
      <c r="U90" s="700"/>
      <c r="V90" s="700"/>
      <c r="W90" s="700"/>
      <c r="X90" s="700"/>
      <c r="Y90" s="700"/>
      <c r="Z90" s="700"/>
      <c r="AA90" s="700"/>
      <c r="AB90" s="700"/>
      <c r="AC90" s="700"/>
      <c r="AD90" s="81"/>
      <c r="AE90" s="81"/>
      <c r="AF90" s="81"/>
      <c r="AG90" s="81"/>
      <c r="AH90" s="81"/>
      <c r="AI90" s="81"/>
    </row>
    <row r="91" spans="1:35" s="2" customFormat="1" ht="14.65" customHeight="1">
      <c r="A91" s="106"/>
      <c r="B91" s="137"/>
      <c r="C91" s="986" t="str">
        <f t="shared" si="0"/>
        <v>Teleconsulta Médica</v>
      </c>
      <c r="D91" s="987"/>
      <c r="E91" s="987"/>
      <c r="F91" s="987"/>
      <c r="G91" s="987"/>
      <c r="H91" s="987"/>
      <c r="I91" s="987"/>
      <c r="J91" s="988"/>
      <c r="K91" s="989" t="str">
        <f t="shared" si="1"/>
        <v>Atención</v>
      </c>
      <c r="L91" s="990"/>
      <c r="M91" s="991"/>
      <c r="N91" s="700"/>
      <c r="O91" s="700"/>
      <c r="P91" s="700"/>
      <c r="Q91" s="700"/>
      <c r="R91" s="700"/>
      <c r="S91" s="700"/>
      <c r="T91" s="700"/>
      <c r="U91" s="700"/>
      <c r="V91" s="700"/>
      <c r="W91" s="700"/>
      <c r="X91" s="700"/>
      <c r="Y91" s="700"/>
      <c r="Z91" s="700"/>
      <c r="AA91" s="700"/>
      <c r="AB91" s="700"/>
      <c r="AC91" s="700"/>
      <c r="AD91" s="81"/>
      <c r="AE91" s="81"/>
      <c r="AF91" s="81"/>
      <c r="AG91" s="81"/>
      <c r="AH91" s="81"/>
      <c r="AI91" s="81"/>
    </row>
    <row r="92" spans="1:35" s="2" customFormat="1" ht="14.65" customHeight="1">
      <c r="A92" s="106"/>
      <c r="B92" s="137"/>
      <c r="C92" s="986" t="str">
        <f t="shared" si="0"/>
        <v xml:space="preserve">Consultorio Multifuncional </v>
      </c>
      <c r="D92" s="987"/>
      <c r="E92" s="987"/>
      <c r="F92" s="987"/>
      <c r="G92" s="987"/>
      <c r="H92" s="987"/>
      <c r="I92" s="987"/>
      <c r="J92" s="988"/>
      <c r="K92" s="989" t="str">
        <f t="shared" si="1"/>
        <v>Atención</v>
      </c>
      <c r="L92" s="990"/>
      <c r="M92" s="991"/>
      <c r="N92" s="700"/>
      <c r="O92" s="700"/>
      <c r="P92" s="700"/>
      <c r="Q92" s="700"/>
      <c r="R92" s="700"/>
      <c r="S92" s="700"/>
      <c r="T92" s="700"/>
      <c r="U92" s="700"/>
      <c r="V92" s="700"/>
      <c r="W92" s="700"/>
      <c r="X92" s="700"/>
      <c r="Y92" s="700"/>
      <c r="Z92" s="700"/>
      <c r="AA92" s="700"/>
      <c r="AB92" s="700"/>
      <c r="AC92" s="700"/>
      <c r="AD92" s="81"/>
      <c r="AE92" s="81"/>
      <c r="AF92" s="81"/>
      <c r="AG92" s="81"/>
      <c r="AH92" s="81"/>
      <c r="AI92" s="81"/>
    </row>
    <row r="93" spans="1:35" s="2" customFormat="1" ht="14.65" customHeight="1">
      <c r="A93" s="106"/>
      <c r="B93" s="137"/>
      <c r="C93" s="986" t="str">
        <f t="shared" si="0"/>
        <v>Sala de Procedimiento de Enfermería</v>
      </c>
      <c r="D93" s="987"/>
      <c r="E93" s="987"/>
      <c r="F93" s="987"/>
      <c r="G93" s="987"/>
      <c r="H93" s="987"/>
      <c r="I93" s="987"/>
      <c r="J93" s="988"/>
      <c r="K93" s="989" t="str">
        <f t="shared" si="1"/>
        <v>Atención</v>
      </c>
      <c r="L93" s="990"/>
      <c r="M93" s="991"/>
      <c r="N93" s="700"/>
      <c r="O93" s="700"/>
      <c r="P93" s="700"/>
      <c r="Q93" s="700"/>
      <c r="R93" s="700"/>
      <c r="S93" s="700"/>
      <c r="T93" s="700"/>
      <c r="U93" s="700"/>
      <c r="V93" s="700"/>
      <c r="W93" s="700"/>
      <c r="X93" s="700"/>
      <c r="Y93" s="700"/>
      <c r="Z93" s="700"/>
      <c r="AA93" s="700"/>
      <c r="AB93" s="700"/>
      <c r="AC93" s="700"/>
      <c r="AD93" s="81"/>
      <c r="AE93" s="81"/>
      <c r="AF93" s="81"/>
      <c r="AG93" s="81"/>
      <c r="AH93" s="81"/>
      <c r="AI93" s="81"/>
    </row>
    <row r="94" spans="1:35" s="2" customFormat="1" ht="14.65" customHeight="1">
      <c r="A94" s="106"/>
      <c r="B94" s="137"/>
      <c r="C94" s="986" t="str">
        <f t="shared" si="0"/>
        <v xml:space="preserve">Topico de Urgencia y Emergencia </v>
      </c>
      <c r="D94" s="987"/>
      <c r="E94" s="987"/>
      <c r="F94" s="987"/>
      <c r="G94" s="987"/>
      <c r="H94" s="987"/>
      <c r="I94" s="987"/>
      <c r="J94" s="988"/>
      <c r="K94" s="989" t="str">
        <f t="shared" si="1"/>
        <v>Atención</v>
      </c>
      <c r="L94" s="990"/>
      <c r="M94" s="991"/>
      <c r="N94" s="700"/>
      <c r="O94" s="700"/>
      <c r="P94" s="700"/>
      <c r="Q94" s="700"/>
      <c r="R94" s="700"/>
      <c r="S94" s="700"/>
      <c r="T94" s="700"/>
      <c r="U94" s="700"/>
      <c r="V94" s="700"/>
      <c r="W94" s="700"/>
      <c r="X94" s="700"/>
      <c r="Y94" s="700"/>
      <c r="Z94" s="700"/>
      <c r="AA94" s="700"/>
      <c r="AB94" s="700"/>
      <c r="AC94" s="700"/>
      <c r="AD94" s="81"/>
      <c r="AE94" s="81"/>
      <c r="AF94" s="81"/>
      <c r="AG94" s="81"/>
      <c r="AH94" s="81"/>
      <c r="AI94" s="81"/>
    </row>
    <row r="95" spans="1:35" s="2" customFormat="1" ht="14.65" customHeight="1">
      <c r="A95" s="106"/>
      <c r="B95" s="137"/>
      <c r="C95" s="986" t="str">
        <f t="shared" si="0"/>
        <v xml:space="preserve">Sala de Observación </v>
      </c>
      <c r="D95" s="987"/>
      <c r="E95" s="987"/>
      <c r="F95" s="987"/>
      <c r="G95" s="987"/>
      <c r="H95" s="987"/>
      <c r="I95" s="987"/>
      <c r="J95" s="988"/>
      <c r="K95" s="989" t="str">
        <f t="shared" si="1"/>
        <v>Egreso</v>
      </c>
      <c r="L95" s="990"/>
      <c r="M95" s="991"/>
      <c r="N95" s="700"/>
      <c r="O95" s="700"/>
      <c r="P95" s="700"/>
      <c r="Q95" s="700"/>
      <c r="R95" s="700"/>
      <c r="S95" s="700"/>
      <c r="T95" s="700"/>
      <c r="U95" s="700"/>
      <c r="V95" s="700"/>
      <c r="W95" s="700"/>
      <c r="X95" s="700"/>
      <c r="Y95" s="700"/>
      <c r="Z95" s="700"/>
      <c r="AA95" s="700"/>
      <c r="AB95" s="700"/>
      <c r="AC95" s="700"/>
      <c r="AD95" s="81"/>
      <c r="AE95" s="81"/>
      <c r="AF95" s="81"/>
      <c r="AG95" s="81"/>
      <c r="AH95" s="81"/>
      <c r="AI95" s="81"/>
    </row>
    <row r="96" spans="1:35" s="2" customFormat="1" ht="14.65" customHeight="1">
      <c r="A96" s="106"/>
      <c r="B96" s="137"/>
      <c r="C96" s="986" t="str">
        <f t="shared" si="0"/>
        <v>Ecografía General</v>
      </c>
      <c r="D96" s="987"/>
      <c r="E96" s="987"/>
      <c r="F96" s="987"/>
      <c r="G96" s="987"/>
      <c r="H96" s="987"/>
      <c r="I96" s="987"/>
      <c r="J96" s="988"/>
      <c r="K96" s="989" t="str">
        <f t="shared" si="1"/>
        <v>Examen</v>
      </c>
      <c r="L96" s="990"/>
      <c r="M96" s="991"/>
      <c r="N96" s="700"/>
      <c r="O96" s="700"/>
      <c r="P96" s="700"/>
      <c r="Q96" s="700"/>
      <c r="R96" s="700"/>
      <c r="S96" s="700"/>
      <c r="T96" s="700"/>
      <c r="U96" s="700"/>
      <c r="V96" s="700"/>
      <c r="W96" s="700"/>
      <c r="X96" s="700"/>
      <c r="Y96" s="700"/>
      <c r="Z96" s="700"/>
      <c r="AA96" s="700"/>
      <c r="AB96" s="700"/>
      <c r="AC96" s="700"/>
      <c r="AD96" s="81"/>
      <c r="AE96" s="81"/>
      <c r="AF96" s="81"/>
      <c r="AG96" s="81"/>
      <c r="AH96" s="81"/>
      <c r="AI96" s="81"/>
    </row>
    <row r="97" spans="1:35" s="2" customFormat="1" ht="14.65" customHeight="1">
      <c r="A97" s="106"/>
      <c r="B97" s="137"/>
      <c r="C97" s="986" t="str">
        <f t="shared" si="0"/>
        <v>Radiografía</v>
      </c>
      <c r="D97" s="987"/>
      <c r="E97" s="987"/>
      <c r="F97" s="987"/>
      <c r="G97" s="987"/>
      <c r="H97" s="987"/>
      <c r="I97" s="987"/>
      <c r="J97" s="988"/>
      <c r="K97" s="989" t="str">
        <f t="shared" si="1"/>
        <v>Examen</v>
      </c>
      <c r="L97" s="990"/>
      <c r="M97" s="991"/>
      <c r="N97" s="700"/>
      <c r="O97" s="700"/>
      <c r="P97" s="700"/>
      <c r="Q97" s="700"/>
      <c r="R97" s="700"/>
      <c r="S97" s="700"/>
      <c r="T97" s="700"/>
      <c r="U97" s="700"/>
      <c r="V97" s="700"/>
      <c r="W97" s="700"/>
      <c r="X97" s="700"/>
      <c r="Y97" s="700"/>
      <c r="Z97" s="700"/>
      <c r="AA97" s="700"/>
      <c r="AB97" s="700"/>
      <c r="AC97" s="700"/>
      <c r="AD97" s="81"/>
      <c r="AE97" s="81"/>
      <c r="AF97" s="81"/>
      <c r="AG97" s="81"/>
      <c r="AH97" s="81"/>
      <c r="AI97" s="81"/>
    </row>
    <row r="98" spans="1:35" s="2" customFormat="1" ht="14.65" customHeight="1">
      <c r="A98" s="106"/>
      <c r="B98" s="137"/>
      <c r="C98" s="986" t="str">
        <f t="shared" si="0"/>
        <v>Laboratorio</v>
      </c>
      <c r="D98" s="987"/>
      <c r="E98" s="987"/>
      <c r="F98" s="987"/>
      <c r="G98" s="987"/>
      <c r="H98" s="987"/>
      <c r="I98" s="987"/>
      <c r="J98" s="988"/>
      <c r="K98" s="989" t="str">
        <f t="shared" si="1"/>
        <v>Muestra</v>
      </c>
      <c r="L98" s="990"/>
      <c r="M98" s="991"/>
      <c r="N98" s="700"/>
      <c r="O98" s="700"/>
      <c r="P98" s="700"/>
      <c r="Q98" s="700"/>
      <c r="R98" s="700"/>
      <c r="S98" s="700"/>
      <c r="T98" s="700"/>
      <c r="U98" s="700"/>
      <c r="V98" s="700"/>
      <c r="W98" s="700"/>
      <c r="X98" s="700"/>
      <c r="Y98" s="700"/>
      <c r="Z98" s="700"/>
      <c r="AA98" s="700"/>
      <c r="AB98" s="700"/>
      <c r="AC98" s="700"/>
      <c r="AD98" s="81"/>
      <c r="AE98" s="81"/>
      <c r="AF98" s="81"/>
      <c r="AG98" s="81"/>
      <c r="AH98" s="81"/>
      <c r="AI98" s="81"/>
    </row>
    <row r="99" spans="1:35" s="2" customFormat="1" ht="14.65" customHeight="1">
      <c r="A99" s="106"/>
      <c r="B99" s="137"/>
      <c r="C99" s="986" t="str">
        <f t="shared" si="0"/>
        <v>Farmacia</v>
      </c>
      <c r="D99" s="987"/>
      <c r="E99" s="987"/>
      <c r="F99" s="987"/>
      <c r="G99" s="987"/>
      <c r="H99" s="987"/>
      <c r="I99" s="987"/>
      <c r="J99" s="988"/>
      <c r="K99" s="989" t="str">
        <f t="shared" si="1"/>
        <v>Receta</v>
      </c>
      <c r="L99" s="990"/>
      <c r="M99" s="991"/>
      <c r="N99" s="700"/>
      <c r="O99" s="700"/>
      <c r="P99" s="700"/>
      <c r="Q99" s="700"/>
      <c r="R99" s="700"/>
      <c r="S99" s="700"/>
      <c r="T99" s="700"/>
      <c r="U99" s="700"/>
      <c r="V99" s="700"/>
      <c r="W99" s="700"/>
      <c r="X99" s="700"/>
      <c r="Y99" s="700"/>
      <c r="Z99" s="700"/>
      <c r="AA99" s="700"/>
      <c r="AB99" s="700"/>
      <c r="AC99" s="700"/>
      <c r="AD99" s="81"/>
      <c r="AE99" s="81"/>
      <c r="AF99" s="81"/>
      <c r="AG99" s="81"/>
      <c r="AH99" s="81"/>
      <c r="AI99" s="81"/>
    </row>
    <row r="100" spans="1:35" s="2" customFormat="1" ht="14.65" customHeight="1">
      <c r="A100" s="106"/>
      <c r="B100" s="137"/>
      <c r="C100" s="986" t="str">
        <f t="shared" si="0"/>
        <v xml:space="preserve">Desinfección y Esterilización </v>
      </c>
      <c r="D100" s="987"/>
      <c r="E100" s="987"/>
      <c r="F100" s="987"/>
      <c r="G100" s="987"/>
      <c r="H100" s="987"/>
      <c r="I100" s="987"/>
      <c r="J100" s="988"/>
      <c r="K100" s="989" t="str">
        <f t="shared" si="1"/>
        <v>Unidad Esterilizada</v>
      </c>
      <c r="L100" s="990"/>
      <c r="M100" s="991"/>
      <c r="N100" s="1039"/>
      <c r="O100" s="1039"/>
      <c r="P100" s="1039"/>
      <c r="Q100" s="1039"/>
      <c r="R100" s="1039"/>
      <c r="S100" s="1039"/>
      <c r="T100" s="1039"/>
      <c r="U100" s="1039"/>
      <c r="V100" s="1039"/>
      <c r="W100" s="1039"/>
      <c r="X100" s="1039"/>
      <c r="Y100" s="1039"/>
      <c r="Z100" s="1039"/>
      <c r="AA100" s="1039"/>
      <c r="AB100" s="1039"/>
      <c r="AC100" s="1039"/>
      <c r="AD100" s="81"/>
      <c r="AE100" s="81"/>
      <c r="AF100" s="81"/>
      <c r="AG100" s="81"/>
      <c r="AH100" s="81"/>
      <c r="AI100" s="81"/>
    </row>
    <row r="101" spans="1:35" s="2" customFormat="1" ht="8.65" customHeight="1">
      <c r="A101" s="106"/>
      <c r="B101" s="137"/>
      <c r="C101" s="168"/>
      <c r="D101" s="168"/>
      <c r="E101" s="168"/>
      <c r="F101" s="168"/>
      <c r="G101" s="168"/>
      <c r="H101" s="168"/>
      <c r="I101" s="168"/>
      <c r="J101" s="168"/>
      <c r="K101" s="168"/>
      <c r="L101" s="168"/>
      <c r="M101" s="168"/>
      <c r="N101" s="168"/>
      <c r="O101" s="168"/>
      <c r="P101" s="168"/>
      <c r="Q101" s="168"/>
      <c r="R101" s="168"/>
      <c r="S101" s="168"/>
      <c r="T101" s="168"/>
      <c r="U101" s="168"/>
      <c r="V101" s="168"/>
      <c r="W101" s="168"/>
      <c r="X101" s="168"/>
      <c r="Y101" s="168"/>
      <c r="Z101" s="168"/>
      <c r="AA101" s="168"/>
      <c r="AB101" s="168"/>
      <c r="AC101" s="168"/>
      <c r="AD101" s="168"/>
      <c r="AE101" s="168"/>
      <c r="AF101" s="168"/>
      <c r="AG101" s="168"/>
      <c r="AH101" s="168"/>
      <c r="AI101" s="168"/>
    </row>
    <row r="102" spans="1:35" s="2" customFormat="1" ht="14.65" customHeight="1">
      <c r="A102" s="106"/>
      <c r="C102" s="718" t="s">
        <v>8650</v>
      </c>
      <c r="D102" s="718"/>
      <c r="E102" s="718"/>
      <c r="F102" s="718"/>
      <c r="G102" s="718"/>
      <c r="H102" s="718"/>
      <c r="I102" s="718"/>
      <c r="J102" s="718"/>
      <c r="K102" s="718"/>
      <c r="L102" s="718"/>
      <c r="M102" s="718"/>
      <c r="N102" s="718"/>
      <c r="O102" s="718"/>
      <c r="P102" s="718"/>
      <c r="Q102" s="718"/>
      <c r="R102" s="718"/>
      <c r="S102" s="718"/>
      <c r="T102" s="718"/>
      <c r="U102" s="718"/>
      <c r="V102" s="718"/>
      <c r="W102" s="718"/>
      <c r="X102" s="718"/>
      <c r="Y102" s="718"/>
      <c r="Z102" s="718"/>
      <c r="AA102" s="718"/>
      <c r="AB102" s="718"/>
      <c r="AC102" s="718"/>
      <c r="AD102" s="718"/>
      <c r="AE102" s="718"/>
      <c r="AF102" s="718"/>
      <c r="AG102" s="718"/>
      <c r="AH102" s="718"/>
      <c r="AI102" s="718"/>
    </row>
    <row r="103" spans="1:35" s="2" customFormat="1" ht="14.65" customHeight="1">
      <c r="A103" s="106"/>
      <c r="C103" s="719"/>
      <c r="D103" s="719"/>
      <c r="E103" s="719"/>
      <c r="F103" s="719"/>
      <c r="G103" s="719"/>
      <c r="H103" s="719"/>
      <c r="I103" s="719"/>
      <c r="J103" s="719"/>
      <c r="K103" s="719"/>
      <c r="L103" s="719"/>
      <c r="M103" s="719"/>
      <c r="N103" s="719"/>
      <c r="O103" s="719"/>
      <c r="P103" s="719"/>
      <c r="Q103" s="719"/>
      <c r="R103" s="719"/>
      <c r="S103" s="719"/>
      <c r="T103" s="719"/>
      <c r="U103" s="719"/>
      <c r="V103" s="719"/>
      <c r="W103" s="719"/>
      <c r="X103" s="719"/>
      <c r="Y103" s="719"/>
      <c r="Z103" s="719"/>
      <c r="AA103" s="719"/>
      <c r="AB103" s="719"/>
      <c r="AC103" s="719"/>
      <c r="AD103" s="719"/>
      <c r="AE103" s="719"/>
      <c r="AF103" s="719"/>
      <c r="AG103" s="719"/>
      <c r="AH103" s="719"/>
      <c r="AI103" s="719"/>
    </row>
    <row r="104" spans="1:35" s="2" customFormat="1" ht="14.65" customHeight="1">
      <c r="A104" s="106"/>
      <c r="C104" s="702" t="s">
        <v>8651</v>
      </c>
      <c r="D104" s="703"/>
      <c r="E104" s="703"/>
      <c r="F104" s="703"/>
      <c r="G104" s="703"/>
      <c r="H104" s="703"/>
      <c r="I104" s="703"/>
      <c r="J104" s="703"/>
      <c r="K104" s="703"/>
      <c r="L104" s="703"/>
      <c r="M104" s="703"/>
      <c r="N104" s="703"/>
      <c r="O104" s="703"/>
      <c r="P104" s="703"/>
      <c r="Q104" s="703"/>
      <c r="R104" s="703"/>
      <c r="S104" s="703"/>
      <c r="T104" s="703"/>
      <c r="U104" s="703"/>
      <c r="V104" s="703"/>
      <c r="W104" s="703"/>
      <c r="X104" s="703"/>
      <c r="Y104" s="703"/>
      <c r="Z104" s="703"/>
      <c r="AA104" s="703"/>
      <c r="AB104" s="703"/>
      <c r="AC104" s="703"/>
      <c r="AD104" s="703"/>
      <c r="AE104" s="703"/>
      <c r="AF104" s="703"/>
      <c r="AG104" s="703"/>
      <c r="AH104" s="703"/>
      <c r="AI104" s="704"/>
    </row>
    <row r="105" spans="1:35" s="2" customFormat="1" ht="14.65" customHeight="1">
      <c r="A105" s="106"/>
      <c r="C105" s="705"/>
      <c r="D105" s="706"/>
      <c r="E105" s="706"/>
      <c r="F105" s="706"/>
      <c r="G105" s="706"/>
      <c r="H105" s="706"/>
      <c r="I105" s="706"/>
      <c r="J105" s="706"/>
      <c r="K105" s="706"/>
      <c r="L105" s="706"/>
      <c r="M105" s="706"/>
      <c r="N105" s="706"/>
      <c r="O105" s="706"/>
      <c r="P105" s="706"/>
      <c r="Q105" s="706"/>
      <c r="R105" s="706"/>
      <c r="S105" s="706"/>
      <c r="T105" s="706"/>
      <c r="U105" s="706"/>
      <c r="V105" s="706"/>
      <c r="W105" s="706"/>
      <c r="X105" s="706"/>
      <c r="Y105" s="706"/>
      <c r="Z105" s="706"/>
      <c r="AA105" s="706"/>
      <c r="AB105" s="706"/>
      <c r="AC105" s="706"/>
      <c r="AD105" s="706"/>
      <c r="AE105" s="706"/>
      <c r="AF105" s="706"/>
      <c r="AG105" s="706"/>
      <c r="AH105" s="706"/>
      <c r="AI105" s="707"/>
    </row>
    <row r="106" spans="1:35" s="2" customFormat="1" ht="14.65" customHeight="1">
      <c r="A106" s="106"/>
      <c r="C106" s="708"/>
      <c r="D106" s="706"/>
      <c r="E106" s="706"/>
      <c r="F106" s="706"/>
      <c r="G106" s="706"/>
      <c r="H106" s="706"/>
      <c r="I106" s="706"/>
      <c r="J106" s="706"/>
      <c r="K106" s="706"/>
      <c r="L106" s="706"/>
      <c r="M106" s="706"/>
      <c r="N106" s="706"/>
      <c r="O106" s="706"/>
      <c r="P106" s="706"/>
      <c r="Q106" s="706"/>
      <c r="R106" s="706"/>
      <c r="S106" s="706"/>
      <c r="T106" s="706"/>
      <c r="U106" s="706"/>
      <c r="V106" s="706"/>
      <c r="W106" s="706"/>
      <c r="X106" s="706"/>
      <c r="Y106" s="706"/>
      <c r="Z106" s="706"/>
      <c r="AA106" s="706"/>
      <c r="AB106" s="706"/>
      <c r="AC106" s="706"/>
      <c r="AD106" s="706"/>
      <c r="AE106" s="706"/>
      <c r="AF106" s="706"/>
      <c r="AG106" s="706"/>
      <c r="AH106" s="706"/>
      <c r="AI106" s="707"/>
    </row>
    <row r="107" spans="1:35" s="2" customFormat="1" ht="14.65" customHeight="1">
      <c r="A107" s="106"/>
      <c r="C107" s="709"/>
      <c r="D107" s="710"/>
      <c r="E107" s="710"/>
      <c r="F107" s="710"/>
      <c r="G107" s="710"/>
      <c r="H107" s="710"/>
      <c r="I107" s="710"/>
      <c r="J107" s="710"/>
      <c r="K107" s="710"/>
      <c r="L107" s="710"/>
      <c r="M107" s="710"/>
      <c r="N107" s="710"/>
      <c r="O107" s="710"/>
      <c r="P107" s="710"/>
      <c r="Q107" s="710"/>
      <c r="R107" s="710"/>
      <c r="S107" s="710"/>
      <c r="T107" s="710"/>
      <c r="U107" s="710"/>
      <c r="V107" s="710"/>
      <c r="W107" s="710"/>
      <c r="X107" s="710"/>
      <c r="Y107" s="710"/>
      <c r="Z107" s="710"/>
      <c r="AA107" s="710"/>
      <c r="AB107" s="710"/>
      <c r="AC107" s="710"/>
      <c r="AD107" s="710"/>
      <c r="AE107" s="710"/>
      <c r="AF107" s="710"/>
      <c r="AG107" s="710"/>
      <c r="AH107" s="710"/>
      <c r="AI107" s="711"/>
    </row>
    <row r="108" spans="1:35" s="2" customFormat="1" ht="14.65" customHeight="1">
      <c r="A108" s="106"/>
      <c r="B108" s="79"/>
      <c r="C108" s="166"/>
      <c r="D108" s="166"/>
      <c r="E108" s="166"/>
      <c r="F108" s="166"/>
      <c r="G108" s="166"/>
      <c r="H108" s="166"/>
      <c r="I108" s="166"/>
      <c r="J108" s="166"/>
      <c r="K108" s="166"/>
      <c r="L108" s="166"/>
      <c r="M108" s="163"/>
      <c r="N108" s="163"/>
      <c r="O108" s="163"/>
      <c r="P108" s="163"/>
      <c r="Q108" s="163"/>
      <c r="R108" s="163"/>
      <c r="S108" s="163"/>
      <c r="T108" s="163"/>
      <c r="U108" s="163"/>
      <c r="V108" s="163"/>
      <c r="W108" s="163"/>
      <c r="X108" s="163"/>
      <c r="Y108" s="163"/>
      <c r="Z108" s="163"/>
      <c r="AA108" s="163"/>
      <c r="AB108" s="163"/>
      <c r="AC108" s="163"/>
      <c r="AD108" s="163"/>
      <c r="AE108" s="163"/>
      <c r="AF108" s="163"/>
      <c r="AG108" s="163"/>
      <c r="AH108" s="163"/>
      <c r="AI108" s="163"/>
    </row>
    <row r="109" spans="1:35" s="2" customFormat="1" ht="14.65" customHeight="1">
      <c r="A109" s="106"/>
      <c r="C109" s="165" t="s">
        <v>8648</v>
      </c>
      <c r="D109" s="166"/>
      <c r="E109" s="166"/>
      <c r="F109" s="166"/>
      <c r="G109" s="166"/>
      <c r="H109" s="166"/>
      <c r="I109" s="166"/>
      <c r="J109" s="166"/>
      <c r="K109" s="166"/>
      <c r="L109" s="166"/>
      <c r="M109" s="163"/>
      <c r="N109" s="163"/>
      <c r="O109" s="163"/>
      <c r="P109" s="163"/>
      <c r="Q109" s="163"/>
      <c r="R109" s="163"/>
      <c r="S109" s="163"/>
      <c r="T109" s="163"/>
      <c r="U109" s="163"/>
      <c r="V109" s="163"/>
      <c r="W109" s="163"/>
      <c r="X109" s="163"/>
      <c r="Y109" s="163"/>
      <c r="Z109" s="163"/>
      <c r="AA109" s="163"/>
      <c r="AB109" s="163"/>
      <c r="AC109" s="163"/>
      <c r="AD109" s="163"/>
      <c r="AE109" s="163"/>
      <c r="AF109" s="163"/>
      <c r="AG109" s="163"/>
      <c r="AH109" s="163"/>
      <c r="AI109" s="163"/>
    </row>
    <row r="110" spans="1:35" s="2" customFormat="1" ht="14.65" customHeight="1">
      <c r="A110" s="106"/>
      <c r="C110" s="702" t="s">
        <v>8652</v>
      </c>
      <c r="D110" s="720"/>
      <c r="E110" s="720"/>
      <c r="F110" s="720"/>
      <c r="G110" s="720"/>
      <c r="H110" s="720"/>
      <c r="I110" s="720"/>
      <c r="J110" s="720"/>
      <c r="K110" s="720"/>
      <c r="L110" s="720"/>
      <c r="M110" s="720"/>
      <c r="N110" s="720"/>
      <c r="O110" s="720"/>
      <c r="P110" s="720"/>
      <c r="Q110" s="720"/>
      <c r="R110" s="720"/>
      <c r="S110" s="720"/>
      <c r="T110" s="720"/>
      <c r="U110" s="720"/>
      <c r="V110" s="720"/>
      <c r="W110" s="720"/>
      <c r="X110" s="720"/>
      <c r="Y110" s="720"/>
      <c r="Z110" s="720"/>
      <c r="AA110" s="720"/>
      <c r="AB110" s="720"/>
      <c r="AC110" s="720"/>
      <c r="AD110" s="720"/>
      <c r="AE110" s="720"/>
      <c r="AF110" s="720"/>
      <c r="AG110" s="720"/>
      <c r="AH110" s="720"/>
      <c r="AI110" s="721"/>
    </row>
    <row r="111" spans="1:35" s="2" customFormat="1" ht="14.65" customHeight="1">
      <c r="A111" s="106"/>
      <c r="C111" s="722"/>
      <c r="D111" s="723"/>
      <c r="E111" s="723"/>
      <c r="F111" s="723"/>
      <c r="G111" s="723"/>
      <c r="H111" s="723"/>
      <c r="I111" s="723"/>
      <c r="J111" s="723"/>
      <c r="K111" s="723"/>
      <c r="L111" s="723"/>
      <c r="M111" s="723"/>
      <c r="N111" s="723"/>
      <c r="O111" s="723"/>
      <c r="P111" s="723"/>
      <c r="Q111" s="723"/>
      <c r="R111" s="723"/>
      <c r="S111" s="723"/>
      <c r="T111" s="723"/>
      <c r="U111" s="723"/>
      <c r="V111" s="723"/>
      <c r="W111" s="723"/>
      <c r="X111" s="723"/>
      <c r="Y111" s="723"/>
      <c r="Z111" s="723"/>
      <c r="AA111" s="723"/>
      <c r="AB111" s="723"/>
      <c r="AC111" s="723"/>
      <c r="AD111" s="723"/>
      <c r="AE111" s="723"/>
      <c r="AF111" s="723"/>
      <c r="AG111" s="723"/>
      <c r="AH111" s="723"/>
      <c r="AI111" s="724"/>
    </row>
    <row r="112" spans="1:35" s="2" customFormat="1" ht="5.25" customHeight="1">
      <c r="A112" s="106"/>
      <c r="B112" s="169"/>
      <c r="C112" s="162"/>
      <c r="D112" s="162"/>
      <c r="E112" s="162"/>
      <c r="F112" s="162"/>
      <c r="G112" s="162"/>
      <c r="H112" s="162"/>
      <c r="I112" s="162"/>
      <c r="J112" s="162"/>
      <c r="K112" s="162"/>
      <c r="L112" s="162"/>
      <c r="M112" s="162"/>
      <c r="N112" s="162"/>
      <c r="O112" s="162"/>
      <c r="P112" s="162"/>
      <c r="Q112" s="162"/>
      <c r="R112" s="162"/>
      <c r="S112" s="162"/>
      <c r="T112" s="162"/>
      <c r="U112" s="162"/>
      <c r="V112" s="162"/>
      <c r="W112" s="162"/>
      <c r="X112" s="162"/>
      <c r="Y112" s="162"/>
      <c r="Z112" s="162"/>
      <c r="AA112" s="162"/>
      <c r="AB112" s="162"/>
      <c r="AC112" s="162"/>
      <c r="AD112" s="162"/>
      <c r="AE112" s="162"/>
      <c r="AF112" s="162"/>
      <c r="AG112" s="162"/>
      <c r="AH112" s="162"/>
      <c r="AI112" s="162"/>
    </row>
    <row r="113" spans="1:35" s="2" customFormat="1" ht="5.25" customHeight="1">
      <c r="A113" s="106"/>
      <c r="B113" s="169"/>
      <c r="C113" s="162"/>
      <c r="D113" s="162"/>
      <c r="E113" s="162"/>
      <c r="F113" s="162"/>
      <c r="G113" s="162"/>
      <c r="H113" s="162"/>
      <c r="I113" s="162"/>
      <c r="J113" s="162"/>
      <c r="K113" s="162"/>
      <c r="L113" s="162"/>
      <c r="M113" s="162"/>
      <c r="N113" s="162"/>
      <c r="O113" s="162"/>
      <c r="P113" s="162"/>
      <c r="Q113" s="162"/>
      <c r="R113" s="162"/>
      <c r="S113" s="162"/>
      <c r="T113" s="162"/>
      <c r="U113" s="162"/>
      <c r="V113" s="162"/>
      <c r="W113" s="162"/>
      <c r="X113" s="162"/>
      <c r="Y113" s="162"/>
      <c r="Z113" s="162"/>
      <c r="AA113" s="162"/>
      <c r="AB113" s="162"/>
      <c r="AC113" s="162"/>
      <c r="AD113" s="162"/>
      <c r="AE113" s="162"/>
      <c r="AF113" s="162"/>
      <c r="AG113" s="162"/>
      <c r="AH113" s="162"/>
      <c r="AI113" s="162"/>
    </row>
    <row r="114" spans="1:35" s="2" customFormat="1" ht="5.25" customHeight="1">
      <c r="A114" s="106"/>
      <c r="B114" s="169"/>
      <c r="C114" s="162"/>
      <c r="D114" s="162"/>
      <c r="E114" s="162"/>
      <c r="F114" s="162"/>
      <c r="G114" s="162"/>
      <c r="H114" s="162"/>
      <c r="I114" s="162"/>
      <c r="J114" s="162"/>
      <c r="K114" s="162"/>
      <c r="L114" s="162"/>
      <c r="M114" s="162"/>
      <c r="N114" s="162"/>
      <c r="O114" s="162"/>
      <c r="P114" s="162"/>
      <c r="Q114" s="162"/>
      <c r="R114" s="162"/>
      <c r="S114" s="162"/>
      <c r="T114" s="162"/>
      <c r="U114" s="162"/>
      <c r="V114" s="162"/>
      <c r="W114" s="162"/>
      <c r="X114" s="162"/>
      <c r="Y114" s="162"/>
      <c r="Z114" s="162"/>
      <c r="AA114" s="162"/>
      <c r="AB114" s="162"/>
      <c r="AC114" s="162"/>
      <c r="AD114" s="162"/>
      <c r="AE114" s="162"/>
      <c r="AF114" s="162"/>
      <c r="AG114" s="162"/>
      <c r="AH114" s="162"/>
      <c r="AI114" s="162"/>
    </row>
    <row r="115" spans="1:35" s="2" customFormat="1" ht="5.25" customHeight="1">
      <c r="A115" s="106"/>
      <c r="B115" s="169"/>
      <c r="C115" s="162"/>
      <c r="D115" s="162"/>
      <c r="E115" s="162"/>
      <c r="F115" s="162"/>
      <c r="G115" s="162"/>
      <c r="H115" s="162"/>
      <c r="I115" s="162"/>
      <c r="J115" s="162"/>
      <c r="K115" s="162"/>
      <c r="L115" s="162"/>
      <c r="M115" s="162"/>
      <c r="N115" s="162"/>
      <c r="O115" s="162"/>
      <c r="P115" s="162"/>
      <c r="Q115" s="162"/>
      <c r="R115" s="162"/>
      <c r="S115" s="162"/>
      <c r="T115" s="162"/>
      <c r="U115" s="162"/>
      <c r="V115" s="162"/>
      <c r="W115" s="162"/>
      <c r="X115" s="162"/>
      <c r="Y115" s="162"/>
      <c r="Z115" s="162"/>
      <c r="AA115" s="162"/>
      <c r="AB115" s="162"/>
      <c r="AC115" s="162"/>
      <c r="AD115" s="162"/>
      <c r="AE115" s="162"/>
      <c r="AF115" s="162"/>
      <c r="AG115" s="162"/>
      <c r="AH115" s="162"/>
      <c r="AI115" s="162"/>
    </row>
    <row r="116" spans="1:35" s="2" customFormat="1" ht="22.9" customHeight="1">
      <c r="A116" s="78"/>
      <c r="B116" s="169" t="s">
        <v>211</v>
      </c>
      <c r="C116" s="170"/>
      <c r="D116" s="170"/>
      <c r="E116" s="170"/>
      <c r="F116" s="170"/>
      <c r="G116" s="170"/>
      <c r="H116" s="170"/>
      <c r="I116" s="170"/>
      <c r="J116" s="170"/>
      <c r="K116" s="619" t="s">
        <v>9602</v>
      </c>
      <c r="L116" s="620"/>
      <c r="M116" s="620"/>
      <c r="N116" s="620"/>
      <c r="O116" s="620"/>
      <c r="P116" s="620"/>
      <c r="Q116" s="620"/>
      <c r="R116" s="620"/>
      <c r="S116" s="620"/>
      <c r="T116" s="620"/>
      <c r="U116" s="620"/>
      <c r="V116" s="620"/>
      <c r="W116" s="620"/>
      <c r="X116" s="620"/>
      <c r="Y116" s="620"/>
      <c r="Z116" s="620"/>
      <c r="AA116" s="620"/>
      <c r="AB116" s="620"/>
      <c r="AC116" s="620"/>
      <c r="AD116" s="620"/>
      <c r="AE116" s="620"/>
      <c r="AF116" s="620"/>
      <c r="AG116" s="620"/>
      <c r="AH116" s="620"/>
      <c r="AI116" s="621"/>
    </row>
    <row r="117" spans="1:35" s="2" customFormat="1" ht="15.75" customHeight="1">
      <c r="A117" s="78"/>
      <c r="B117" s="162"/>
      <c r="C117" s="162"/>
      <c r="D117" s="162"/>
      <c r="E117" s="162"/>
      <c r="F117" s="162"/>
      <c r="G117" s="162"/>
      <c r="H117" s="162"/>
      <c r="I117" s="162"/>
      <c r="J117" s="162"/>
      <c r="K117" s="171"/>
      <c r="L117" s="162"/>
      <c r="M117" s="162"/>
      <c r="N117" s="162"/>
      <c r="O117" s="162"/>
      <c r="P117" s="162"/>
      <c r="Q117" s="162"/>
      <c r="R117" s="162"/>
      <c r="S117" s="162"/>
      <c r="T117" s="162"/>
      <c r="U117" s="162"/>
      <c r="V117" s="162"/>
      <c r="W117" s="162"/>
      <c r="X117" s="162"/>
      <c r="Y117" s="162"/>
      <c r="Z117" s="162"/>
      <c r="AA117" s="162"/>
      <c r="AB117" s="162"/>
      <c r="AC117" s="162"/>
      <c r="AD117" s="162"/>
      <c r="AE117" s="162"/>
      <c r="AF117" s="162"/>
      <c r="AG117" s="162"/>
      <c r="AH117" s="162"/>
      <c r="AI117" s="162"/>
    </row>
    <row r="118" spans="1:35" s="2" customFormat="1" ht="12.75" customHeight="1">
      <c r="A118" s="78"/>
      <c r="B118" s="169" t="s">
        <v>212</v>
      </c>
      <c r="C118" s="162"/>
      <c r="D118" s="162"/>
      <c r="E118" s="162"/>
      <c r="F118" s="162"/>
      <c r="G118" s="162"/>
      <c r="H118" s="162"/>
      <c r="I118" s="162"/>
      <c r="J118" s="162"/>
      <c r="K118" s="162"/>
      <c r="L118" s="162"/>
      <c r="M118" s="162"/>
      <c r="N118" s="162"/>
      <c r="O118" s="162"/>
      <c r="P118" s="162"/>
      <c r="Q118" s="162"/>
      <c r="R118" s="162"/>
      <c r="S118" s="162"/>
      <c r="T118" s="162"/>
      <c r="U118" s="162"/>
      <c r="V118" s="162"/>
      <c r="W118" s="162"/>
      <c r="X118" s="162"/>
      <c r="Y118" s="162"/>
      <c r="Z118" s="162"/>
      <c r="AA118" s="162"/>
      <c r="AB118" s="162"/>
      <c r="AC118" s="162"/>
      <c r="AD118" s="162"/>
      <c r="AE118" s="162"/>
      <c r="AF118" s="162"/>
      <c r="AG118" s="162"/>
      <c r="AH118" s="162"/>
      <c r="AI118" s="162"/>
    </row>
    <row r="119" spans="1:35" s="2" customFormat="1" ht="12.75" customHeight="1">
      <c r="A119" s="78"/>
      <c r="B119" s="162"/>
      <c r="C119" s="1044" t="s">
        <v>213</v>
      </c>
      <c r="D119" s="1044"/>
      <c r="E119" s="1044"/>
      <c r="F119" s="1044"/>
      <c r="G119" s="1044"/>
      <c r="H119" s="1044"/>
      <c r="I119" s="1044"/>
      <c r="J119" s="1044"/>
      <c r="K119" s="1044"/>
      <c r="L119" s="1044"/>
      <c r="M119" s="1044"/>
      <c r="N119" s="1044"/>
      <c r="O119" s="1044"/>
      <c r="P119" s="1032" t="s">
        <v>214</v>
      </c>
      <c r="Q119" s="1032"/>
      <c r="R119" s="1032"/>
      <c r="S119" s="1032"/>
      <c r="T119" s="1032"/>
      <c r="U119" s="1032"/>
      <c r="V119" s="1032"/>
      <c r="W119" s="1032"/>
      <c r="X119" s="1032"/>
      <c r="Y119" s="1032"/>
      <c r="Z119" s="1032"/>
      <c r="AA119" s="1032"/>
      <c r="AB119" s="1032"/>
      <c r="AC119" s="1032" t="s">
        <v>20033</v>
      </c>
      <c r="AD119" s="1032"/>
      <c r="AE119" s="1032"/>
      <c r="AF119" s="1032"/>
      <c r="AG119" s="1032"/>
      <c r="AH119" s="1032"/>
      <c r="AI119" s="1032"/>
    </row>
    <row r="120" spans="1:35" s="2" customFormat="1" ht="12.75" customHeight="1">
      <c r="A120" s="78"/>
      <c r="B120" s="162"/>
      <c r="C120" s="1044"/>
      <c r="D120" s="1044"/>
      <c r="E120" s="1044"/>
      <c r="F120" s="1044"/>
      <c r="G120" s="1044"/>
      <c r="H120" s="1044"/>
      <c r="I120" s="1044"/>
      <c r="J120" s="1044"/>
      <c r="K120" s="1044"/>
      <c r="L120" s="1044"/>
      <c r="M120" s="1044"/>
      <c r="N120" s="1044"/>
      <c r="O120" s="1044"/>
      <c r="P120" s="1032"/>
      <c r="Q120" s="1032"/>
      <c r="R120" s="1032"/>
      <c r="S120" s="1032"/>
      <c r="T120" s="1032"/>
      <c r="U120" s="1032"/>
      <c r="V120" s="1032"/>
      <c r="W120" s="1032"/>
      <c r="X120" s="1032"/>
      <c r="Y120" s="1032"/>
      <c r="Z120" s="1032"/>
      <c r="AA120" s="1032"/>
      <c r="AB120" s="1032"/>
      <c r="AC120" s="1032" t="s">
        <v>20034</v>
      </c>
      <c r="AD120" s="1032"/>
      <c r="AE120" s="1032"/>
      <c r="AF120" s="1032"/>
      <c r="AG120" s="1032"/>
      <c r="AH120" s="1032" t="s">
        <v>11339</v>
      </c>
      <c r="AI120" s="1032"/>
    </row>
    <row r="121" spans="1:35" s="2" customFormat="1" ht="15.75" customHeight="1">
      <c r="A121" s="78"/>
      <c r="B121" s="162"/>
      <c r="C121" s="622" t="s">
        <v>215</v>
      </c>
      <c r="D121" s="622"/>
      <c r="E121" s="622"/>
      <c r="F121" s="622"/>
      <c r="G121" s="622"/>
      <c r="H121" s="622"/>
      <c r="I121" s="622"/>
      <c r="J121" s="622"/>
      <c r="K121" s="622"/>
      <c r="L121" s="622"/>
      <c r="M121" s="622"/>
      <c r="N121" s="622"/>
      <c r="O121" s="622"/>
      <c r="P121" s="622" t="s">
        <v>216</v>
      </c>
      <c r="Q121" s="622"/>
      <c r="R121" s="622"/>
      <c r="S121" s="622"/>
      <c r="T121" s="622"/>
      <c r="U121" s="622"/>
      <c r="V121" s="622"/>
      <c r="W121" s="622"/>
      <c r="X121" s="622"/>
      <c r="Y121" s="622"/>
      <c r="Z121" s="622"/>
      <c r="AA121" s="622"/>
      <c r="AB121" s="622"/>
      <c r="AC121" s="730"/>
      <c r="AD121" s="730"/>
      <c r="AE121" s="730"/>
      <c r="AF121" s="730"/>
      <c r="AG121" s="730"/>
      <c r="AH121" s="731"/>
      <c r="AI121" s="731"/>
    </row>
    <row r="122" spans="1:35" s="2" customFormat="1" ht="16.5" customHeight="1">
      <c r="A122" s="78"/>
      <c r="B122" s="162"/>
      <c r="C122" s="622"/>
      <c r="D122" s="622"/>
      <c r="E122" s="622"/>
      <c r="F122" s="622"/>
      <c r="G122" s="622"/>
      <c r="H122" s="622"/>
      <c r="I122" s="622"/>
      <c r="J122" s="622"/>
      <c r="K122" s="622"/>
      <c r="L122" s="622"/>
      <c r="M122" s="622"/>
      <c r="N122" s="622"/>
      <c r="O122" s="622"/>
      <c r="P122" s="622" t="s">
        <v>217</v>
      </c>
      <c r="Q122" s="622"/>
      <c r="R122" s="622"/>
      <c r="S122" s="622"/>
      <c r="T122" s="622"/>
      <c r="U122" s="622"/>
      <c r="V122" s="622"/>
      <c r="W122" s="622"/>
      <c r="X122" s="622"/>
      <c r="Y122" s="622"/>
      <c r="Z122" s="622"/>
      <c r="AA122" s="622"/>
      <c r="AB122" s="622"/>
      <c r="AC122" s="730"/>
      <c r="AD122" s="730"/>
      <c r="AE122" s="730"/>
      <c r="AF122" s="730"/>
      <c r="AG122" s="730"/>
      <c r="AH122" s="731"/>
      <c r="AI122" s="731"/>
    </row>
    <row r="123" spans="1:35" s="2" customFormat="1" ht="16.5" customHeight="1">
      <c r="A123" s="78"/>
      <c r="B123" s="162"/>
      <c r="C123" s="172"/>
      <c r="D123" s="172"/>
      <c r="E123" s="172"/>
      <c r="F123" s="172"/>
      <c r="G123" s="172"/>
      <c r="H123" s="172"/>
      <c r="I123" s="172"/>
      <c r="J123" s="172"/>
      <c r="K123" s="172"/>
      <c r="L123" s="172"/>
      <c r="M123" s="172"/>
      <c r="N123" s="172"/>
      <c r="O123" s="172"/>
      <c r="P123" s="173"/>
      <c r="Q123" s="173"/>
      <c r="R123" s="173"/>
      <c r="S123" s="173"/>
      <c r="T123" s="173"/>
      <c r="U123" s="173"/>
      <c r="V123" s="173"/>
      <c r="W123" s="173"/>
      <c r="X123" s="173"/>
      <c r="Y123" s="173"/>
      <c r="Z123" s="173"/>
      <c r="AA123" s="173"/>
      <c r="AB123" s="173"/>
      <c r="AC123" s="173"/>
      <c r="AD123" s="173"/>
      <c r="AE123" s="173"/>
      <c r="AF123" s="173"/>
      <c r="AG123" s="173"/>
      <c r="AH123" s="173"/>
      <c r="AI123" s="173"/>
    </row>
    <row r="124" spans="1:35" s="2" customFormat="1" ht="12" customHeight="1">
      <c r="A124" s="78"/>
      <c r="B124" s="169" t="s">
        <v>218</v>
      </c>
      <c r="C124" s="162"/>
      <c r="D124" s="162"/>
      <c r="E124" s="162"/>
      <c r="F124" s="162"/>
      <c r="G124" s="162"/>
      <c r="H124" s="162"/>
      <c r="I124" s="162"/>
      <c r="J124" s="162"/>
      <c r="K124" s="162"/>
      <c r="L124" s="162"/>
      <c r="M124" s="162"/>
      <c r="N124" s="162"/>
      <c r="O124" s="162"/>
      <c r="P124" s="162"/>
      <c r="Q124" s="162"/>
      <c r="R124" s="162"/>
      <c r="S124" s="162"/>
      <c r="T124" s="162"/>
      <c r="U124" s="162"/>
      <c r="V124" s="162"/>
      <c r="W124" s="162"/>
      <c r="X124" s="162"/>
      <c r="Y124" s="162"/>
      <c r="Z124" s="162"/>
      <c r="AA124" s="162"/>
      <c r="AB124" s="162"/>
      <c r="AC124" s="162"/>
      <c r="AD124" s="162"/>
      <c r="AE124" s="162"/>
      <c r="AF124" s="162"/>
      <c r="AG124" s="162"/>
      <c r="AH124" s="162"/>
      <c r="AI124" s="162"/>
    </row>
    <row r="125" spans="1:35" s="2" customFormat="1" ht="17.649999999999999" customHeight="1">
      <c r="A125" s="78"/>
      <c r="B125" s="162"/>
      <c r="C125" s="732" t="s">
        <v>219</v>
      </c>
      <c r="D125" s="732"/>
      <c r="E125" s="732"/>
      <c r="F125" s="732"/>
      <c r="G125" s="732"/>
      <c r="H125" s="732"/>
      <c r="I125" s="732"/>
      <c r="J125" s="732"/>
      <c r="K125" s="732"/>
      <c r="L125" s="732"/>
      <c r="M125" s="732"/>
      <c r="N125" s="732"/>
      <c r="O125" s="732"/>
      <c r="P125" s="728" t="s">
        <v>220</v>
      </c>
      <c r="Q125" s="728"/>
      <c r="R125" s="728"/>
      <c r="S125" s="728"/>
      <c r="T125" s="728"/>
      <c r="U125" s="728"/>
      <c r="V125" s="728"/>
      <c r="W125" s="728"/>
      <c r="X125" s="728"/>
      <c r="Y125" s="728"/>
      <c r="Z125" s="728"/>
      <c r="AA125" s="728"/>
      <c r="AB125" s="728"/>
      <c r="AC125" s="728" t="s">
        <v>20033</v>
      </c>
      <c r="AD125" s="728"/>
      <c r="AE125" s="728"/>
      <c r="AF125" s="728"/>
      <c r="AG125" s="728"/>
      <c r="AH125" s="728"/>
      <c r="AI125" s="728"/>
    </row>
    <row r="126" spans="1:35" s="2" customFormat="1" ht="17.649999999999999" customHeight="1">
      <c r="A126" s="78"/>
      <c r="B126" s="162"/>
      <c r="C126" s="732"/>
      <c r="D126" s="732"/>
      <c r="E126" s="732"/>
      <c r="F126" s="732"/>
      <c r="G126" s="732"/>
      <c r="H126" s="732"/>
      <c r="I126" s="732"/>
      <c r="J126" s="732"/>
      <c r="K126" s="732"/>
      <c r="L126" s="732"/>
      <c r="M126" s="732"/>
      <c r="N126" s="732"/>
      <c r="O126" s="732"/>
      <c r="P126" s="728"/>
      <c r="Q126" s="728"/>
      <c r="R126" s="728"/>
      <c r="S126" s="728"/>
      <c r="T126" s="728"/>
      <c r="U126" s="728"/>
      <c r="V126" s="728"/>
      <c r="W126" s="728"/>
      <c r="X126" s="728"/>
      <c r="Y126" s="728"/>
      <c r="Z126" s="728"/>
      <c r="AA126" s="728"/>
      <c r="AB126" s="728"/>
      <c r="AC126" s="728" t="s">
        <v>20034</v>
      </c>
      <c r="AD126" s="728"/>
      <c r="AE126" s="728"/>
      <c r="AF126" s="728"/>
      <c r="AG126" s="728"/>
      <c r="AH126" s="728" t="s">
        <v>11339</v>
      </c>
      <c r="AI126" s="728"/>
    </row>
    <row r="127" spans="1:35" s="2" customFormat="1" ht="19.149999999999999" customHeight="1">
      <c r="A127" s="78"/>
      <c r="B127" s="162"/>
      <c r="C127" s="616" t="s">
        <v>221</v>
      </c>
      <c r="D127" s="616"/>
      <c r="E127" s="616"/>
      <c r="F127" s="616"/>
      <c r="G127" s="616"/>
      <c r="H127" s="616"/>
      <c r="I127" s="616"/>
      <c r="J127" s="616"/>
      <c r="K127" s="616"/>
      <c r="L127" s="616"/>
      <c r="M127" s="616"/>
      <c r="N127" s="616"/>
      <c r="O127" s="616"/>
      <c r="P127" s="736" t="s">
        <v>222</v>
      </c>
      <c r="Q127" s="737"/>
      <c r="R127" s="737"/>
      <c r="S127" s="737"/>
      <c r="T127" s="737"/>
      <c r="U127" s="737"/>
      <c r="V127" s="737"/>
      <c r="W127" s="737"/>
      <c r="X127" s="737"/>
      <c r="Y127" s="737"/>
      <c r="Z127" s="737"/>
      <c r="AA127" s="737"/>
      <c r="AB127" s="738"/>
      <c r="AC127" s="729"/>
      <c r="AD127" s="729"/>
      <c r="AE127" s="729"/>
      <c r="AF127" s="729"/>
      <c r="AG127" s="729"/>
      <c r="AH127" s="715"/>
      <c r="AI127" s="715"/>
    </row>
    <row r="128" spans="1:35" s="2" customFormat="1" ht="21.4" customHeight="1">
      <c r="A128" s="78"/>
      <c r="B128" s="162"/>
      <c r="C128" s="622" t="s">
        <v>223</v>
      </c>
      <c r="D128" s="622"/>
      <c r="E128" s="622"/>
      <c r="F128" s="622"/>
      <c r="G128" s="622"/>
      <c r="H128" s="622"/>
      <c r="I128" s="622"/>
      <c r="J128" s="622"/>
      <c r="K128" s="622"/>
      <c r="L128" s="622"/>
      <c r="M128" s="622"/>
      <c r="N128" s="622"/>
      <c r="O128" s="622"/>
      <c r="P128" s="733" t="s">
        <v>224</v>
      </c>
      <c r="Q128" s="734"/>
      <c r="R128" s="734"/>
      <c r="S128" s="734"/>
      <c r="T128" s="734"/>
      <c r="U128" s="734"/>
      <c r="V128" s="734"/>
      <c r="W128" s="734"/>
      <c r="X128" s="734"/>
      <c r="Y128" s="734"/>
      <c r="Z128" s="734"/>
      <c r="AA128" s="734"/>
      <c r="AB128" s="735"/>
      <c r="AC128" s="730"/>
      <c r="AD128" s="730"/>
      <c r="AE128" s="730"/>
      <c r="AF128" s="730"/>
      <c r="AG128" s="730"/>
      <c r="AH128" s="731"/>
      <c r="AI128" s="731"/>
    </row>
    <row r="129" spans="1:35" s="2" customFormat="1" ht="15.75" customHeight="1">
      <c r="A129" s="78"/>
      <c r="B129" s="162"/>
      <c r="C129" s="162"/>
      <c r="D129" s="162"/>
      <c r="E129" s="162"/>
      <c r="F129" s="162"/>
      <c r="G129" s="162"/>
      <c r="H129" s="162"/>
      <c r="I129" s="162"/>
      <c r="J129" s="162"/>
      <c r="K129" s="162"/>
      <c r="L129" s="162"/>
      <c r="M129" s="162"/>
      <c r="N129" s="162"/>
      <c r="O129" s="162"/>
      <c r="P129" s="162"/>
      <c r="Q129" s="162"/>
      <c r="R129" s="162"/>
      <c r="S129" s="162"/>
      <c r="T129" s="162"/>
      <c r="U129" s="162"/>
      <c r="V129" s="162"/>
      <c r="W129" s="162"/>
      <c r="X129" s="162"/>
      <c r="Y129" s="162"/>
      <c r="Z129" s="162"/>
      <c r="AA129" s="162"/>
      <c r="AB129" s="162"/>
      <c r="AC129" s="162"/>
      <c r="AD129" s="162"/>
      <c r="AE129" s="162"/>
      <c r="AF129" s="162"/>
      <c r="AG129" s="162"/>
      <c r="AH129" s="162"/>
      <c r="AI129" s="162"/>
    </row>
    <row r="130" spans="1:35" s="2" customFormat="1" ht="12.75" customHeight="1">
      <c r="A130" s="78"/>
      <c r="B130" s="165" t="s">
        <v>225</v>
      </c>
      <c r="C130" s="166"/>
      <c r="D130" s="166"/>
      <c r="E130" s="166"/>
      <c r="F130" s="166"/>
      <c r="G130" s="166"/>
      <c r="H130" s="166"/>
      <c r="I130" s="166"/>
      <c r="J130" s="166"/>
      <c r="K130" s="166"/>
      <c r="L130" s="166"/>
      <c r="M130" s="163"/>
      <c r="N130" s="163"/>
      <c r="O130" s="163"/>
      <c r="P130" s="163"/>
      <c r="Q130" s="163"/>
      <c r="R130" s="163"/>
      <c r="S130" s="163"/>
      <c r="T130" s="163"/>
      <c r="U130" s="163"/>
      <c r="V130" s="163"/>
      <c r="W130" s="163"/>
      <c r="X130" s="163"/>
      <c r="Y130" s="163"/>
      <c r="Z130" s="163"/>
      <c r="AA130" s="163"/>
      <c r="AB130" s="163"/>
      <c r="AC130" s="163"/>
      <c r="AD130" s="163"/>
      <c r="AE130" s="163"/>
      <c r="AF130" s="163"/>
      <c r="AG130" s="163"/>
      <c r="AH130" s="163"/>
      <c r="AI130" s="163"/>
    </row>
    <row r="131" spans="1:35" s="2" customFormat="1" ht="9.75" customHeight="1">
      <c r="A131" s="78"/>
      <c r="C131" s="80"/>
      <c r="D131" s="80"/>
      <c r="E131" s="80"/>
      <c r="F131" s="80"/>
      <c r="G131" s="80"/>
      <c r="H131" s="80"/>
      <c r="I131" s="80"/>
      <c r="J131" s="80"/>
      <c r="K131" s="80"/>
      <c r="L131" s="80"/>
      <c r="M131" s="81"/>
      <c r="N131" s="81"/>
      <c r="O131" s="81"/>
      <c r="P131" s="81"/>
      <c r="Q131" s="81"/>
      <c r="R131" s="81"/>
      <c r="S131" s="81"/>
      <c r="T131" s="81"/>
      <c r="U131" s="81"/>
      <c r="V131" s="81"/>
      <c r="W131" s="81"/>
      <c r="X131" s="81"/>
      <c r="Y131" s="81"/>
      <c r="Z131" s="81"/>
      <c r="AA131" s="81"/>
      <c r="AB131" s="81"/>
      <c r="AC131" s="81"/>
      <c r="AD131" s="81"/>
      <c r="AE131" s="81"/>
      <c r="AF131" s="81"/>
      <c r="AG131" s="81"/>
      <c r="AH131" s="81"/>
      <c r="AI131" s="81"/>
    </row>
    <row r="132" spans="1:35" s="2" customFormat="1" ht="13.9" customHeight="1">
      <c r="A132" s="78"/>
      <c r="B132" s="1059" t="s">
        <v>226</v>
      </c>
      <c r="C132" s="1059"/>
      <c r="D132" s="1059"/>
      <c r="E132" s="1059"/>
      <c r="F132" s="1059"/>
      <c r="G132" s="1059"/>
      <c r="H132" s="1059"/>
      <c r="I132" s="1059"/>
      <c r="J132" s="1059"/>
      <c r="K132" s="1053" t="s">
        <v>9603</v>
      </c>
      <c r="L132" s="1054"/>
      <c r="M132" s="1054"/>
      <c r="N132" s="1054"/>
      <c r="O132" s="1054"/>
      <c r="P132" s="1054"/>
      <c r="Q132" s="1054"/>
      <c r="R132" s="1054"/>
      <c r="S132" s="1054"/>
      <c r="T132" s="1054"/>
      <c r="U132" s="1054"/>
      <c r="V132" s="1054"/>
      <c r="W132" s="1054"/>
      <c r="X132" s="1054"/>
      <c r="Y132" s="1054"/>
      <c r="Z132" s="1054"/>
      <c r="AA132" s="1054"/>
      <c r="AB132" s="1054"/>
      <c r="AC132" s="1054"/>
      <c r="AD132" s="1054"/>
      <c r="AE132" s="1054"/>
      <c r="AF132" s="1054"/>
      <c r="AG132" s="1054"/>
      <c r="AH132" s="1054"/>
      <c r="AI132" s="1055"/>
    </row>
    <row r="133" spans="1:35" s="2" customFormat="1" ht="12.75" customHeight="1">
      <c r="A133" s="78"/>
      <c r="B133" s="1059"/>
      <c r="C133" s="1059"/>
      <c r="D133" s="1059"/>
      <c r="E133" s="1059"/>
      <c r="F133" s="1059"/>
      <c r="G133" s="1059"/>
      <c r="H133" s="1059"/>
      <c r="I133" s="1059"/>
      <c r="J133" s="1059"/>
      <c r="K133" s="1056"/>
      <c r="L133" s="1057"/>
      <c r="M133" s="1057"/>
      <c r="N133" s="1057"/>
      <c r="O133" s="1057"/>
      <c r="P133" s="1057"/>
      <c r="Q133" s="1057"/>
      <c r="R133" s="1057"/>
      <c r="S133" s="1057"/>
      <c r="T133" s="1057"/>
      <c r="U133" s="1057"/>
      <c r="V133" s="1057"/>
      <c r="W133" s="1057"/>
      <c r="X133" s="1057"/>
      <c r="Y133" s="1057"/>
      <c r="Z133" s="1057"/>
      <c r="AA133" s="1057"/>
      <c r="AB133" s="1057"/>
      <c r="AC133" s="1057"/>
      <c r="AD133" s="1057"/>
      <c r="AE133" s="1057"/>
      <c r="AF133" s="1057"/>
      <c r="AG133" s="1057"/>
      <c r="AH133" s="1057"/>
      <c r="AI133" s="1058"/>
    </row>
    <row r="134" spans="1:35" s="2" customFormat="1" ht="12.75" customHeight="1">
      <c r="A134" s="78"/>
      <c r="B134" s="102"/>
      <c r="C134" s="102"/>
      <c r="D134" s="102"/>
      <c r="E134" s="102"/>
      <c r="F134" s="102"/>
      <c r="G134" s="102"/>
      <c r="H134" s="102"/>
      <c r="I134" s="102"/>
      <c r="J134" s="102"/>
      <c r="K134" s="102"/>
      <c r="L134" s="102"/>
    </row>
    <row r="135" spans="1:35" s="2" customFormat="1" ht="12.75">
      <c r="A135" s="78"/>
      <c r="B135" s="102"/>
      <c r="C135" s="589" t="s">
        <v>227</v>
      </c>
      <c r="D135" s="590"/>
      <c r="E135" s="590"/>
      <c r="F135" s="590"/>
      <c r="G135" s="590"/>
      <c r="H135" s="590"/>
      <c r="I135" s="590"/>
      <c r="J135" s="590"/>
      <c r="K135" s="590"/>
      <c r="L135" s="590"/>
      <c r="M135" s="590"/>
      <c r="N135" s="590"/>
      <c r="O135" s="590"/>
      <c r="P135" s="591"/>
      <c r="Q135" s="592" t="s">
        <v>228</v>
      </c>
      <c r="R135" s="593"/>
      <c r="S135" s="593"/>
      <c r="T135" s="592" t="s">
        <v>229</v>
      </c>
      <c r="U135" s="593"/>
      <c r="V135" s="593"/>
      <c r="W135" s="593"/>
      <c r="X135" s="596"/>
      <c r="Y135" s="592" t="s">
        <v>230</v>
      </c>
      <c r="Z135" s="593"/>
      <c r="AA135" s="593"/>
      <c r="AB135" s="593"/>
      <c r="AC135" s="593"/>
      <c r="AD135" s="593"/>
      <c r="AE135" s="593"/>
      <c r="AF135" s="593"/>
      <c r="AG135" s="593"/>
      <c r="AH135" s="593"/>
      <c r="AI135" s="596"/>
    </row>
    <row r="136" spans="1:35" s="2" customFormat="1" ht="12.75" customHeight="1">
      <c r="A136" s="78"/>
      <c r="B136" s="102"/>
      <c r="C136" s="592" t="s">
        <v>231</v>
      </c>
      <c r="D136" s="593"/>
      <c r="E136" s="593"/>
      <c r="F136" s="593"/>
      <c r="G136" s="593"/>
      <c r="H136" s="593"/>
      <c r="I136" s="593"/>
      <c r="J136" s="593"/>
      <c r="K136" s="593"/>
      <c r="L136" s="596"/>
      <c r="M136" s="592" t="s">
        <v>232</v>
      </c>
      <c r="N136" s="593"/>
      <c r="O136" s="593"/>
      <c r="P136" s="596"/>
      <c r="Q136" s="594"/>
      <c r="R136" s="595"/>
      <c r="S136" s="595"/>
      <c r="T136" s="594"/>
      <c r="U136" s="595"/>
      <c r="V136" s="595"/>
      <c r="W136" s="595"/>
      <c r="X136" s="597"/>
      <c r="Y136" s="594"/>
      <c r="Z136" s="595"/>
      <c r="AA136" s="595"/>
      <c r="AB136" s="595"/>
      <c r="AC136" s="595"/>
      <c r="AD136" s="595"/>
      <c r="AE136" s="595"/>
      <c r="AF136" s="595"/>
      <c r="AG136" s="595"/>
      <c r="AH136" s="595"/>
      <c r="AI136" s="597"/>
    </row>
    <row r="137" spans="1:35" s="2" customFormat="1" ht="13.9" customHeight="1">
      <c r="A137" s="78"/>
      <c r="B137" s="102"/>
      <c r="C137" s="639" t="s">
        <v>234</v>
      </c>
      <c r="D137" s="639"/>
      <c r="E137" s="639"/>
      <c r="F137" s="639"/>
      <c r="G137" s="639"/>
      <c r="H137" s="639"/>
      <c r="I137" s="639"/>
      <c r="J137" s="639"/>
      <c r="K137" s="639"/>
      <c r="L137" s="639"/>
      <c r="M137" s="626" t="str">
        <f>IFERROR(VLOOKUP(C137,BD!$B$34:$D$43,3,FALSE),"")</f>
        <v>Pacientes</v>
      </c>
      <c r="N137" s="626"/>
      <c r="O137" s="626"/>
      <c r="P137" s="626"/>
      <c r="Q137" s="627"/>
      <c r="R137" s="627"/>
      <c r="S137" s="627"/>
      <c r="T137" s="628" t="str">
        <f>IFERROR(X164,"")</f>
        <v/>
      </c>
      <c r="U137" s="626"/>
      <c r="V137" s="626"/>
      <c r="W137" s="626"/>
      <c r="X137" s="626"/>
      <c r="Y137" s="629"/>
      <c r="Z137" s="629"/>
      <c r="AA137" s="629"/>
      <c r="AB137" s="629"/>
      <c r="AC137" s="629"/>
      <c r="AD137" s="629"/>
      <c r="AE137" s="629"/>
      <c r="AF137" s="629"/>
      <c r="AG137" s="629"/>
      <c r="AH137" s="629"/>
      <c r="AI137" s="629"/>
    </row>
    <row r="138" spans="1:35" s="2" customFormat="1" ht="13.9" customHeight="1">
      <c r="A138" s="78"/>
      <c r="B138" s="102"/>
      <c r="C138" s="639" t="s">
        <v>20037</v>
      </c>
      <c r="D138" s="639"/>
      <c r="E138" s="639"/>
      <c r="F138" s="639"/>
      <c r="G138" s="639"/>
      <c r="H138" s="639"/>
      <c r="I138" s="639"/>
      <c r="J138" s="639"/>
      <c r="K138" s="639"/>
      <c r="L138" s="639"/>
      <c r="M138" s="626" t="str">
        <f>IFERROR(VLOOKUP(C138,BD!$B$34:$D$43,3,FALSE),"")</f>
        <v>Atenciones</v>
      </c>
      <c r="N138" s="626"/>
      <c r="O138" s="626"/>
      <c r="P138" s="626"/>
      <c r="Q138" s="627"/>
      <c r="R138" s="627"/>
      <c r="S138" s="627"/>
      <c r="T138" s="628" t="str">
        <f>IFERROR(DEE!E13,"")</f>
        <v/>
      </c>
      <c r="U138" s="626"/>
      <c r="V138" s="626"/>
      <c r="W138" s="626"/>
      <c r="X138" s="626"/>
      <c r="Y138" s="629"/>
      <c r="Z138" s="629"/>
      <c r="AA138" s="629"/>
      <c r="AB138" s="629"/>
      <c r="AC138" s="629"/>
      <c r="AD138" s="629"/>
      <c r="AE138" s="629"/>
      <c r="AF138" s="629"/>
      <c r="AG138" s="629"/>
      <c r="AH138" s="629"/>
      <c r="AI138" s="629"/>
    </row>
    <row r="139" spans="1:35" s="2" customFormat="1" ht="3.75" customHeight="1">
      <c r="A139" s="78"/>
      <c r="B139" s="102"/>
    </row>
    <row r="140" spans="1:35" s="2" customFormat="1" ht="13.9" customHeight="1">
      <c r="A140" s="78"/>
      <c r="B140" s="79" t="s">
        <v>235</v>
      </c>
      <c r="T140" s="79" t="s">
        <v>236</v>
      </c>
    </row>
    <row r="141" spans="1:35" s="2" customFormat="1" ht="13.9" customHeight="1">
      <c r="A141" s="78"/>
      <c r="T141" s="78"/>
    </row>
    <row r="142" spans="1:35" s="2" customFormat="1" ht="13.9" customHeight="1">
      <c r="A142" s="78"/>
      <c r="C142" s="617" t="s">
        <v>237</v>
      </c>
      <c r="D142" s="617"/>
      <c r="E142" s="617"/>
      <c r="F142" s="617"/>
      <c r="G142" s="617"/>
      <c r="H142" s="617"/>
      <c r="I142" s="617"/>
      <c r="J142" s="617"/>
      <c r="K142" s="617"/>
      <c r="L142" s="617"/>
      <c r="M142" s="617"/>
      <c r="N142" s="617"/>
      <c r="O142" s="617"/>
      <c r="P142" s="617"/>
      <c r="Q142" s="617"/>
      <c r="R142" s="105"/>
      <c r="S142" s="105"/>
      <c r="T142" s="78"/>
      <c r="U142" s="505" t="s">
        <v>238</v>
      </c>
      <c r="V142" s="505"/>
      <c r="W142" s="505"/>
      <c r="X142" s="505"/>
      <c r="Y142" s="505"/>
      <c r="Z142" s="505" t="s">
        <v>239</v>
      </c>
      <c r="AA142" s="505"/>
      <c r="AB142" s="505"/>
      <c r="AC142" s="505"/>
      <c r="AD142" s="505"/>
      <c r="AE142" s="505" t="s">
        <v>9709</v>
      </c>
      <c r="AF142" s="505"/>
      <c r="AG142" s="505"/>
      <c r="AH142" s="505"/>
      <c r="AI142" s="505"/>
    </row>
    <row r="143" spans="1:35" s="2" customFormat="1" ht="13.9" customHeight="1">
      <c r="A143" s="78"/>
      <c r="C143" s="606" t="s">
        <v>240</v>
      </c>
      <c r="D143" s="606"/>
      <c r="E143" s="606"/>
      <c r="F143" s="606"/>
      <c r="G143" s="606"/>
      <c r="H143" s="606"/>
      <c r="I143" s="606"/>
      <c r="J143" s="606"/>
      <c r="K143" s="606"/>
      <c r="L143" s="606"/>
      <c r="M143" s="606"/>
      <c r="N143" s="606"/>
      <c r="O143" s="606"/>
      <c r="P143" s="606"/>
      <c r="Q143" s="606"/>
      <c r="R143" s="105"/>
      <c r="S143" s="105"/>
      <c r="T143" s="105"/>
      <c r="U143" s="618"/>
      <c r="V143" s="618"/>
      <c r="W143" s="618"/>
      <c r="X143" s="618"/>
      <c r="Y143" s="618"/>
      <c r="Z143" s="618"/>
      <c r="AA143" s="618"/>
      <c r="AB143" s="618"/>
      <c r="AC143" s="618"/>
      <c r="AD143" s="618"/>
      <c r="AE143" s="618"/>
      <c r="AF143" s="618"/>
      <c r="AG143" s="618"/>
      <c r="AH143" s="618"/>
      <c r="AI143" s="618"/>
    </row>
    <row r="144" spans="1:35" s="2" customFormat="1" ht="13.9" customHeight="1">
      <c r="A144" s="78"/>
      <c r="C144" s="606" t="s">
        <v>241</v>
      </c>
      <c r="D144" s="606"/>
      <c r="E144" s="606"/>
      <c r="F144" s="606"/>
      <c r="G144" s="606"/>
      <c r="H144" s="606"/>
      <c r="I144" s="606"/>
      <c r="J144" s="606"/>
      <c r="K144" s="606"/>
      <c r="L144" s="606"/>
      <c r="M144" s="606"/>
      <c r="N144" s="606"/>
      <c r="O144" s="606"/>
      <c r="P144" s="606"/>
      <c r="Q144" s="606"/>
      <c r="R144" s="105"/>
      <c r="S144" s="105"/>
      <c r="T144" s="105"/>
      <c r="U144" s="607" t="str">
        <f>IFERROR(L164,"")</f>
        <v/>
      </c>
      <c r="V144" s="608"/>
      <c r="W144" s="608"/>
      <c r="X144" s="608"/>
      <c r="Y144" s="608"/>
      <c r="Z144" s="607" t="str">
        <f>IFERROR(X164,"")</f>
        <v/>
      </c>
      <c r="AA144" s="608"/>
      <c r="AB144" s="608"/>
      <c r="AC144" s="608"/>
      <c r="AD144" s="608"/>
      <c r="AE144" s="607" t="str">
        <f>IFERROR((U144+Z144)/2,"")</f>
        <v/>
      </c>
      <c r="AF144" s="608"/>
      <c r="AG144" s="608"/>
      <c r="AH144" s="608"/>
      <c r="AI144" s="608"/>
    </row>
    <row r="145" spans="1:41" s="2" customFormat="1" ht="13.9" customHeight="1">
      <c r="A145" s="78"/>
      <c r="C145" s="609"/>
      <c r="D145" s="609"/>
      <c r="E145" s="609"/>
      <c r="F145" s="609"/>
      <c r="G145" s="609"/>
      <c r="H145" s="609"/>
      <c r="I145" s="609"/>
      <c r="J145" s="609"/>
      <c r="K145" s="609"/>
      <c r="L145" s="609"/>
      <c r="M145" s="609"/>
      <c r="N145" s="609"/>
      <c r="O145" s="609"/>
      <c r="P145" s="609"/>
      <c r="Q145" s="609"/>
      <c r="R145" s="105"/>
      <c r="S145" s="105"/>
      <c r="T145" s="105"/>
      <c r="U145" s="608"/>
      <c r="V145" s="608"/>
      <c r="W145" s="608"/>
      <c r="X145" s="608"/>
      <c r="Y145" s="608"/>
      <c r="Z145" s="608"/>
      <c r="AA145" s="608"/>
      <c r="AB145" s="608"/>
      <c r="AC145" s="608"/>
      <c r="AD145" s="608"/>
      <c r="AE145" s="608"/>
      <c r="AF145" s="608"/>
      <c r="AG145" s="608"/>
      <c r="AH145" s="608"/>
      <c r="AI145" s="608"/>
    </row>
    <row r="146" spans="1:41" s="2" customFormat="1" ht="13.9" customHeight="1">
      <c r="A146" s="78"/>
      <c r="C146" s="609"/>
      <c r="D146" s="609"/>
      <c r="E146" s="609"/>
      <c r="F146" s="609"/>
      <c r="G146" s="609"/>
      <c r="H146" s="609"/>
      <c r="I146" s="609"/>
      <c r="J146" s="609"/>
      <c r="K146" s="609"/>
      <c r="L146" s="609"/>
      <c r="M146" s="609"/>
      <c r="N146" s="609"/>
      <c r="O146" s="609"/>
      <c r="P146" s="609"/>
      <c r="Q146" s="609"/>
      <c r="R146" s="105"/>
      <c r="S146" s="105"/>
      <c r="T146" s="105"/>
      <c r="U146" s="105"/>
    </row>
    <row r="147" spans="1:41" s="2" customFormat="1" ht="21.4" customHeight="1">
      <c r="A147" s="78"/>
      <c r="C147" s="648"/>
      <c r="D147" s="648"/>
      <c r="E147" s="648"/>
      <c r="F147" s="648"/>
      <c r="G147" s="648"/>
      <c r="H147" s="648"/>
      <c r="I147" s="648"/>
      <c r="J147" s="648"/>
      <c r="K147" s="648"/>
      <c r="L147" s="648"/>
      <c r="M147" s="648"/>
      <c r="N147" s="648"/>
      <c r="O147" s="648"/>
      <c r="P147" s="648"/>
      <c r="Q147" s="648"/>
      <c r="R147" s="105"/>
      <c r="S147" s="105"/>
      <c r="T147" s="105"/>
      <c r="U147" s="105"/>
    </row>
    <row r="148" spans="1:41" s="2" customFormat="1" ht="13.9" customHeight="1">
      <c r="A148" s="78"/>
      <c r="C148" s="105"/>
      <c r="D148" s="105"/>
      <c r="E148" s="105"/>
      <c r="F148" s="105"/>
      <c r="G148" s="105"/>
      <c r="H148" s="105"/>
      <c r="I148" s="105"/>
      <c r="J148" s="105"/>
      <c r="K148" s="105"/>
      <c r="L148" s="105"/>
      <c r="M148" s="105"/>
      <c r="N148" s="105"/>
      <c r="O148" s="105"/>
      <c r="P148" s="105"/>
      <c r="Q148" s="105"/>
      <c r="R148" s="105"/>
      <c r="S148" s="105"/>
      <c r="T148" s="105"/>
      <c r="U148" s="105"/>
    </row>
    <row r="149" spans="1:41" s="94" customFormat="1" ht="28.15" customHeight="1">
      <c r="A149" s="78"/>
      <c r="B149" s="101" t="s">
        <v>8644</v>
      </c>
      <c r="C149" s="102"/>
      <c r="D149" s="102"/>
      <c r="E149" s="102"/>
      <c r="F149" s="102"/>
      <c r="G149" s="102"/>
      <c r="H149" s="102"/>
      <c r="I149" s="102"/>
      <c r="J149" s="102"/>
      <c r="K149" s="102"/>
      <c r="L149" s="10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row>
    <row r="150" spans="1:41" s="94" customFormat="1" ht="28.15" customHeight="1">
      <c r="A150" s="93"/>
      <c r="B150" s="79"/>
      <c r="C150" s="680" t="s">
        <v>242</v>
      </c>
      <c r="D150" s="681"/>
      <c r="E150" s="681"/>
      <c r="F150" s="681"/>
      <c r="G150" s="681"/>
      <c r="H150" s="681"/>
      <c r="I150" s="682"/>
      <c r="J150" s="683" t="s">
        <v>116</v>
      </c>
      <c r="K150" s="683"/>
      <c r="L150" s="683"/>
      <c r="M150" s="683"/>
      <c r="N150" s="683"/>
      <c r="O150" s="683"/>
      <c r="P150" s="683"/>
      <c r="Q150" s="683"/>
      <c r="R150" s="683"/>
      <c r="S150" s="683"/>
      <c r="T150" s="683"/>
      <c r="U150" s="683"/>
      <c r="V150" s="683"/>
      <c r="W150" s="683"/>
      <c r="X150" s="683"/>
      <c r="Y150" s="683"/>
      <c r="Z150" s="683"/>
      <c r="AA150" s="683"/>
      <c r="AB150" s="683"/>
      <c r="AC150" s="683"/>
      <c r="AD150" s="683"/>
      <c r="AE150" s="683"/>
      <c r="AF150" s="683"/>
      <c r="AG150" s="683"/>
      <c r="AH150" s="683"/>
      <c r="AI150" s="683"/>
      <c r="AJ150" s="2"/>
      <c r="AK150" s="2"/>
      <c r="AL150" s="2"/>
      <c r="AM150" s="2"/>
      <c r="AN150" s="2"/>
      <c r="AO150" s="2"/>
    </row>
    <row r="151" spans="1:41" s="2" customFormat="1" ht="27" customHeight="1">
      <c r="A151" s="93"/>
      <c r="B151" s="79"/>
      <c r="C151" s="684">
        <v>1</v>
      </c>
      <c r="D151" s="685"/>
      <c r="E151" s="685"/>
      <c r="F151" s="685"/>
      <c r="G151" s="685"/>
      <c r="H151" s="685"/>
      <c r="I151" s="686"/>
      <c r="J151" s="687"/>
      <c r="K151" s="687"/>
      <c r="L151" s="687"/>
      <c r="M151" s="687"/>
      <c r="N151" s="687"/>
      <c r="O151" s="687"/>
      <c r="P151" s="687"/>
      <c r="Q151" s="687"/>
      <c r="R151" s="687"/>
      <c r="S151" s="687"/>
      <c r="T151" s="687"/>
      <c r="U151" s="687"/>
      <c r="V151" s="687"/>
      <c r="W151" s="687"/>
      <c r="X151" s="687"/>
      <c r="Y151" s="687"/>
      <c r="Z151" s="687"/>
      <c r="AA151" s="687"/>
      <c r="AB151" s="687"/>
      <c r="AC151" s="687"/>
      <c r="AD151" s="687"/>
      <c r="AE151" s="687"/>
      <c r="AF151" s="687"/>
      <c r="AG151" s="687"/>
      <c r="AH151" s="687"/>
      <c r="AI151" s="687"/>
      <c r="AJ151" s="94"/>
      <c r="AK151" s="94"/>
      <c r="AL151" s="94"/>
      <c r="AM151" s="94"/>
      <c r="AN151" s="94"/>
      <c r="AO151" s="94"/>
    </row>
    <row r="152" spans="1:41" s="2" customFormat="1" ht="33" customHeight="1">
      <c r="A152" s="93"/>
      <c r="B152" s="79"/>
      <c r="C152" s="684">
        <v>2</v>
      </c>
      <c r="D152" s="685"/>
      <c r="E152" s="685"/>
      <c r="F152" s="685"/>
      <c r="G152" s="685"/>
      <c r="H152" s="685"/>
      <c r="I152" s="686"/>
      <c r="J152" s="687"/>
      <c r="K152" s="687"/>
      <c r="L152" s="687"/>
      <c r="M152" s="687"/>
      <c r="N152" s="687"/>
      <c r="O152" s="687"/>
      <c r="P152" s="687"/>
      <c r="Q152" s="687"/>
      <c r="R152" s="687"/>
      <c r="S152" s="687"/>
      <c r="T152" s="687"/>
      <c r="U152" s="687"/>
      <c r="V152" s="687"/>
      <c r="W152" s="687"/>
      <c r="X152" s="687"/>
      <c r="Y152" s="687"/>
      <c r="Z152" s="687"/>
      <c r="AA152" s="687"/>
      <c r="AB152" s="687"/>
      <c r="AC152" s="687"/>
      <c r="AD152" s="687"/>
      <c r="AE152" s="687"/>
      <c r="AF152" s="687"/>
      <c r="AG152" s="687"/>
      <c r="AH152" s="687"/>
      <c r="AI152" s="687"/>
      <c r="AJ152" s="94"/>
      <c r="AK152" s="94"/>
      <c r="AL152" s="94"/>
      <c r="AM152" s="94"/>
      <c r="AN152" s="94"/>
      <c r="AO152" s="94"/>
    </row>
    <row r="153" spans="1:41" s="2" customFormat="1" ht="15" customHeight="1">
      <c r="A153" s="78"/>
      <c r="B153" s="79"/>
      <c r="C153" s="166"/>
      <c r="D153" s="166"/>
      <c r="E153" s="166"/>
      <c r="F153" s="166"/>
      <c r="G153" s="166"/>
      <c r="H153" s="166"/>
      <c r="I153" s="166"/>
      <c r="J153" s="166"/>
      <c r="K153" s="166"/>
      <c r="L153" s="166"/>
      <c r="M153" s="163"/>
      <c r="N153" s="163"/>
      <c r="O153" s="163"/>
      <c r="P153" s="163"/>
      <c r="Q153" s="163"/>
      <c r="R153" s="163"/>
      <c r="S153" s="163"/>
      <c r="T153" s="163"/>
      <c r="U153" s="163"/>
      <c r="V153" s="163"/>
      <c r="W153" s="163"/>
      <c r="X153" s="163"/>
      <c r="Y153" s="163"/>
      <c r="Z153" s="163"/>
      <c r="AA153" s="163"/>
      <c r="AB153" s="163"/>
      <c r="AC153" s="163"/>
      <c r="AD153" s="163"/>
      <c r="AE153" s="163"/>
      <c r="AF153" s="163"/>
      <c r="AG153" s="163"/>
      <c r="AH153" s="163"/>
      <c r="AI153" s="163"/>
    </row>
    <row r="154" spans="1:41" s="2" customFormat="1" ht="12.75" hidden="1">
      <c r="A154" s="78"/>
      <c r="C154" s="640" t="s">
        <v>245</v>
      </c>
      <c r="D154" s="641"/>
      <c r="E154" s="641"/>
      <c r="F154" s="641"/>
      <c r="G154" s="641"/>
      <c r="H154" s="641"/>
      <c r="I154" s="641"/>
      <c r="J154" s="641"/>
      <c r="K154" s="641"/>
      <c r="L154" s="641"/>
      <c r="M154" s="641"/>
      <c r="N154" s="641"/>
      <c r="O154" s="641"/>
      <c r="P154" s="641"/>
      <c r="Q154" s="641"/>
      <c r="R154" s="641"/>
      <c r="S154" s="641"/>
      <c r="T154" s="641"/>
      <c r="U154" s="642"/>
      <c r="V154" s="81"/>
      <c r="W154" s="643" t="s">
        <v>8654</v>
      </c>
      <c r="X154" s="643"/>
      <c r="Y154" s="643"/>
      <c r="Z154" s="643"/>
      <c r="AA154" s="643"/>
      <c r="AB154" s="643"/>
      <c r="AC154" s="643"/>
      <c r="AD154" s="643"/>
      <c r="AE154" s="643"/>
      <c r="AF154" s="643"/>
      <c r="AG154" s="643"/>
      <c r="AH154" s="643"/>
      <c r="AI154" s="643"/>
    </row>
    <row r="155" spans="1:41" s="2" customFormat="1" ht="12.75" hidden="1">
      <c r="A155" s="78"/>
    </row>
    <row r="156" spans="1:41" s="2" customFormat="1" ht="22.5" customHeight="1">
      <c r="A156" s="78"/>
      <c r="B156" s="141" t="s">
        <v>8645</v>
      </c>
      <c r="L156" s="106"/>
      <c r="M156" s="106"/>
      <c r="N156" s="106"/>
      <c r="O156" s="106"/>
      <c r="P156" s="106"/>
      <c r="Q156" s="106"/>
      <c r="R156" s="106"/>
      <c r="S156" s="106"/>
      <c r="T156" s="106"/>
      <c r="U156" s="106"/>
      <c r="V156" s="106"/>
      <c r="W156" s="106"/>
      <c r="X156" s="106"/>
      <c r="Y156" s="106"/>
      <c r="Z156" s="106"/>
      <c r="AA156" s="106"/>
      <c r="AB156" s="106"/>
      <c r="AC156" s="106"/>
      <c r="AD156" s="106"/>
      <c r="AE156" s="106"/>
      <c r="AF156" s="106"/>
      <c r="AG156" s="106"/>
      <c r="AH156" s="106"/>
      <c r="AI156" s="106"/>
    </row>
    <row r="157" spans="1:41" s="2" customFormat="1" ht="22.5" customHeight="1">
      <c r="A157" s="78"/>
      <c r="B157" s="82" t="s">
        <v>20042</v>
      </c>
      <c r="H157" s="676" t="s">
        <v>20038</v>
      </c>
      <c r="I157" s="677"/>
      <c r="J157" s="678"/>
      <c r="L157" s="106"/>
      <c r="M157" s="106"/>
      <c r="N157" s="106"/>
      <c r="O157" s="106"/>
      <c r="P157" s="106"/>
      <c r="Q157" s="106"/>
      <c r="R157" s="106"/>
      <c r="S157" s="106"/>
      <c r="T157" s="106"/>
      <c r="U157" s="106"/>
      <c r="V157" s="106"/>
      <c r="W157" s="106"/>
      <c r="X157" s="106"/>
      <c r="Y157" s="106"/>
      <c r="Z157" s="106"/>
      <c r="AA157" s="106"/>
      <c r="AB157" s="106"/>
      <c r="AC157" s="106"/>
      <c r="AD157" s="106"/>
      <c r="AE157" s="106"/>
      <c r="AF157" s="106"/>
      <c r="AG157" s="106"/>
      <c r="AH157" s="106"/>
      <c r="AI157" s="106"/>
    </row>
    <row r="158" spans="1:41" s="2" customFormat="1" ht="22.5" customHeight="1">
      <c r="A158" s="78"/>
      <c r="B158" s="82" t="s">
        <v>20039</v>
      </c>
      <c r="H158" s="105"/>
      <c r="I158" s="105"/>
      <c r="J158" s="105"/>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row>
    <row r="159" spans="1:41" s="2" customFormat="1" ht="15" customHeight="1">
      <c r="A159" s="78"/>
      <c r="B159" s="82" t="s">
        <v>20040</v>
      </c>
      <c r="C159" s="86"/>
      <c r="D159" s="86"/>
      <c r="E159" s="86"/>
      <c r="F159" s="86"/>
      <c r="G159" s="86"/>
      <c r="H159" s="86"/>
      <c r="I159" s="86"/>
      <c r="J159" s="86"/>
      <c r="K159" s="86"/>
      <c r="L159" s="86"/>
      <c r="M159" s="86"/>
    </row>
    <row r="160" spans="1:41" s="2" customFormat="1" ht="12.75">
      <c r="A160" s="78"/>
      <c r="B160" s="82"/>
      <c r="C160" s="86"/>
      <c r="D160" s="86"/>
      <c r="E160" s="86"/>
      <c r="F160" s="86"/>
      <c r="G160" s="86"/>
      <c r="H160" s="86"/>
      <c r="I160" s="86"/>
      <c r="J160" s="176"/>
      <c r="K160" s="176"/>
      <c r="L160" s="176"/>
      <c r="M160" s="176"/>
      <c r="N160" s="106"/>
      <c r="O160" s="106"/>
      <c r="P160" s="106"/>
      <c r="Q160" s="106"/>
      <c r="R160" s="106"/>
      <c r="S160" s="106"/>
      <c r="T160" s="106"/>
      <c r="U160" s="106"/>
      <c r="V160" s="177"/>
      <c r="W160" s="177"/>
      <c r="X160" s="106"/>
      <c r="Y160" s="106"/>
      <c r="Z160" s="106"/>
      <c r="AA160" s="106"/>
      <c r="AB160" s="106"/>
      <c r="AC160" s="106"/>
      <c r="AD160" s="106"/>
      <c r="AE160" s="106"/>
      <c r="AF160" s="106"/>
      <c r="AG160" s="106"/>
      <c r="AH160" s="106"/>
      <c r="AI160" s="106"/>
    </row>
    <row r="161" spans="1:35" s="2" customFormat="1" ht="12.75">
      <c r="A161" s="78"/>
      <c r="B161" s="82"/>
      <c r="C161" s="982" t="s">
        <v>246</v>
      </c>
      <c r="D161" s="982"/>
      <c r="E161" s="982"/>
      <c r="F161" s="982"/>
      <c r="G161" s="982"/>
      <c r="H161" s="982"/>
      <c r="I161" s="982"/>
      <c r="J161" s="647" t="s">
        <v>9604</v>
      </c>
      <c r="K161" s="481"/>
      <c r="L161" s="647" t="s">
        <v>9580</v>
      </c>
      <c r="M161" s="481"/>
      <c r="N161" s="424" t="s">
        <v>9581</v>
      </c>
      <c r="O161" s="423"/>
      <c r="P161" s="422" t="s">
        <v>247</v>
      </c>
      <c r="Q161" s="423"/>
      <c r="R161" s="424" t="s">
        <v>248</v>
      </c>
      <c r="S161" s="423"/>
      <c r="T161" s="422" t="s">
        <v>249</v>
      </c>
      <c r="U161" s="423"/>
      <c r="V161" s="424" t="s">
        <v>250</v>
      </c>
      <c r="W161" s="423"/>
      <c r="X161" s="422" t="s">
        <v>251</v>
      </c>
      <c r="Y161" s="423"/>
      <c r="Z161" s="106"/>
      <c r="AA161" s="106"/>
      <c r="AB161" s="106"/>
      <c r="AC161" s="106"/>
      <c r="AD161" s="106"/>
      <c r="AE161" s="106"/>
      <c r="AF161" s="106"/>
      <c r="AG161" s="106"/>
      <c r="AH161" s="106"/>
      <c r="AI161" s="106"/>
    </row>
    <row r="162" spans="1:35" s="2" customFormat="1" ht="12.75">
      <c r="A162" s="78"/>
      <c r="C162" s="679" t="s">
        <v>252</v>
      </c>
      <c r="D162" s="679"/>
      <c r="E162" s="679"/>
      <c r="F162" s="679"/>
      <c r="G162" s="679"/>
      <c r="H162" s="679"/>
      <c r="I162" s="679"/>
      <c r="J162" s="739">
        <f>$B$72*(1+PDE!$D$11)^(MID(J161,5,1))</f>
        <v>0</v>
      </c>
      <c r="K162" s="739"/>
      <c r="L162" s="739">
        <f>$B$72*(1+PDE!$D$11)^(MID(L161,5,1))</f>
        <v>0</v>
      </c>
      <c r="M162" s="739"/>
      <c r="N162" s="741">
        <f>$B$72*(1+PDE!$D$11)^(MID(N161,5,1))</f>
        <v>0</v>
      </c>
      <c r="O162" s="742"/>
      <c r="P162" s="741">
        <f>$B$72*(1+PDE!$D$11)^(MID(P161,5,1))</f>
        <v>0</v>
      </c>
      <c r="Q162" s="742"/>
      <c r="R162" s="741">
        <f>$B$72*(1+PDE!$D$11)^(MID(R161,5,1))</f>
        <v>0</v>
      </c>
      <c r="S162" s="742"/>
      <c r="T162" s="741">
        <f>$B$72*(1+PDE!$D$11)^(MID(T161,5,1))</f>
        <v>0</v>
      </c>
      <c r="U162" s="742"/>
      <c r="V162" s="741">
        <f>$B$72*(1+PDE!$D$11)^(MID(V161,5,1))</f>
        <v>0</v>
      </c>
      <c r="W162" s="742"/>
      <c r="X162" s="741">
        <f>$B$72*(1+PDE!$D$11)^(MID(X161,5,1))</f>
        <v>0</v>
      </c>
      <c r="Y162" s="742"/>
      <c r="Z162" s="106"/>
      <c r="AA162" s="106"/>
      <c r="AB162" s="106"/>
      <c r="AC162" s="106"/>
      <c r="AD162" s="106"/>
      <c r="AE162" s="106"/>
      <c r="AF162" s="106"/>
      <c r="AG162" s="106"/>
      <c r="AH162" s="106"/>
      <c r="AI162" s="106"/>
    </row>
    <row r="163" spans="1:35" s="2" customFormat="1" ht="12.75">
      <c r="A163" s="78"/>
      <c r="C163" s="679" t="s">
        <v>253</v>
      </c>
      <c r="D163" s="679"/>
      <c r="E163" s="679"/>
      <c r="F163" s="679"/>
      <c r="G163" s="679"/>
      <c r="H163" s="679"/>
      <c r="I163" s="679"/>
      <c r="J163" s="740" t="str">
        <f>IFERROR(J162*PDE!$E$18,"")</f>
        <v/>
      </c>
      <c r="K163" s="740"/>
      <c r="L163" s="740" t="str">
        <f>IFERROR(L162*PDE!$E$18,"")</f>
        <v/>
      </c>
      <c r="M163" s="740"/>
      <c r="N163" s="1047" t="str">
        <f>IFERROR(N162*PDE!$E$18,"")</f>
        <v/>
      </c>
      <c r="O163" s="1048"/>
      <c r="P163" s="1047" t="str">
        <f>IFERROR(P162*PDE!$E$18,"")</f>
        <v/>
      </c>
      <c r="Q163" s="1048"/>
      <c r="R163" s="1047" t="str">
        <f>IFERROR(R162*PDE!$E$18,"")</f>
        <v/>
      </c>
      <c r="S163" s="1048"/>
      <c r="T163" s="1047" t="str">
        <f>IFERROR(T162*PDE!$E$18,"")</f>
        <v/>
      </c>
      <c r="U163" s="1048"/>
      <c r="V163" s="741" t="str">
        <f>IFERROR(V162*PDE!$E$18,"")</f>
        <v/>
      </c>
      <c r="W163" s="742"/>
      <c r="X163" s="741" t="str">
        <f>IFERROR(X162*PDE!$E$18,"")</f>
        <v/>
      </c>
      <c r="Y163" s="742"/>
      <c r="Z163" s="106"/>
      <c r="AA163" s="106"/>
      <c r="AB163" s="106"/>
      <c r="AC163" s="106"/>
      <c r="AD163" s="106"/>
      <c r="AE163" s="106"/>
      <c r="AF163" s="106"/>
      <c r="AG163" s="106"/>
      <c r="AH163" s="106"/>
      <c r="AI163" s="106"/>
    </row>
    <row r="164" spans="1:35" s="2" customFormat="1" ht="21.4" customHeight="1">
      <c r="A164" s="78"/>
      <c r="C164" s="679" t="s">
        <v>254</v>
      </c>
      <c r="D164" s="679"/>
      <c r="E164" s="679"/>
      <c r="F164" s="679"/>
      <c r="G164" s="679"/>
      <c r="H164" s="679"/>
      <c r="I164" s="679"/>
      <c r="J164" s="740" t="str">
        <f>IFERROR(J163*PDE!$G$18,"")</f>
        <v/>
      </c>
      <c r="K164" s="740"/>
      <c r="L164" s="740" t="str">
        <f>IFERROR(L163*PDE!$G$18,"")</f>
        <v/>
      </c>
      <c r="M164" s="740"/>
      <c r="N164" s="1047" t="str">
        <f>IFERROR(N163*PDE!$G$18,"")</f>
        <v/>
      </c>
      <c r="O164" s="1048"/>
      <c r="P164" s="1047" t="str">
        <f>IFERROR(P163*PDE!$G$18,"")</f>
        <v/>
      </c>
      <c r="Q164" s="1048"/>
      <c r="R164" s="1047" t="str">
        <f>IFERROR(R163*PDE!$G$18,"")</f>
        <v/>
      </c>
      <c r="S164" s="1048"/>
      <c r="T164" s="1047" t="str">
        <f>IFERROR(T163*PDE!$G$18,"")</f>
        <v/>
      </c>
      <c r="U164" s="1048"/>
      <c r="V164" s="741" t="str">
        <f>IFERROR(V163*PDE!$G$18,"")</f>
        <v/>
      </c>
      <c r="W164" s="742"/>
      <c r="X164" s="741" t="str">
        <f>IFERROR(X163*PDE!$G$18,"")</f>
        <v/>
      </c>
      <c r="Y164" s="742"/>
      <c r="Z164" s="106"/>
      <c r="AA164" s="106"/>
      <c r="AB164" s="106"/>
      <c r="AC164" s="106"/>
      <c r="AD164" s="106"/>
      <c r="AE164" s="106"/>
      <c r="AF164" s="106"/>
      <c r="AG164" s="106"/>
      <c r="AH164" s="106"/>
      <c r="AI164" s="106"/>
    </row>
    <row r="165" spans="1:35" s="2" customFormat="1" ht="12" customHeight="1">
      <c r="A165" s="78"/>
      <c r="AD165" s="106"/>
      <c r="AE165" s="106"/>
      <c r="AF165" s="106"/>
      <c r="AG165" s="106"/>
      <c r="AH165" s="106"/>
      <c r="AI165" s="106"/>
    </row>
    <row r="166" spans="1:35" s="2" customFormat="1" ht="16.5" customHeight="1">
      <c r="A166" s="78"/>
      <c r="B166" s="79" t="s">
        <v>20041</v>
      </c>
      <c r="C166" s="80"/>
      <c r="D166" s="80"/>
      <c r="E166" s="80"/>
      <c r="F166" s="80"/>
      <c r="G166" s="80"/>
      <c r="H166" s="80"/>
      <c r="I166" s="80"/>
      <c r="J166" s="80"/>
      <c r="K166" s="80"/>
      <c r="L166" s="80"/>
      <c r="M166" s="81"/>
      <c r="N166" s="81"/>
      <c r="O166" s="81"/>
      <c r="P166" s="81"/>
      <c r="Q166" s="81"/>
      <c r="R166" s="81"/>
      <c r="S166" s="81"/>
      <c r="T166" s="81"/>
      <c r="U166" s="81"/>
      <c r="V166" s="81"/>
      <c r="W166" s="81"/>
      <c r="X166" s="81"/>
      <c r="Y166" s="81"/>
      <c r="Z166" s="81"/>
      <c r="AA166" s="81"/>
      <c r="AB166" s="81"/>
      <c r="AC166" s="81"/>
      <c r="AD166" s="81"/>
      <c r="AE166" s="81"/>
      <c r="AF166" s="81"/>
      <c r="AG166" s="81"/>
      <c r="AH166" s="81"/>
      <c r="AI166" s="81"/>
    </row>
    <row r="167" spans="1:35" s="2" customFormat="1" ht="16.5" customHeight="1">
      <c r="A167" s="78"/>
      <c r="B167" s="137"/>
      <c r="C167" s="691" t="s">
        <v>255</v>
      </c>
      <c r="D167" s="692"/>
      <c r="E167" s="692"/>
      <c r="F167" s="692"/>
      <c r="G167" s="692"/>
      <c r="H167" s="692"/>
      <c r="I167" s="692"/>
      <c r="J167" s="693"/>
      <c r="K167" s="697" t="s">
        <v>1</v>
      </c>
      <c r="L167" s="698"/>
      <c r="M167" s="699"/>
      <c r="N167" s="647" t="s">
        <v>9604</v>
      </c>
      <c r="O167" s="481"/>
      <c r="P167" s="479" t="s">
        <v>9580</v>
      </c>
      <c r="Q167" s="481"/>
      <c r="R167" s="647" t="s">
        <v>9581</v>
      </c>
      <c r="S167" s="481"/>
      <c r="T167" s="479" t="s">
        <v>247</v>
      </c>
      <c r="U167" s="481"/>
      <c r="V167" s="647" t="s">
        <v>248</v>
      </c>
      <c r="W167" s="481"/>
      <c r="X167" s="479" t="s">
        <v>249</v>
      </c>
      <c r="Y167" s="481"/>
      <c r="Z167" s="647" t="s">
        <v>250</v>
      </c>
      <c r="AA167" s="481"/>
      <c r="AB167" s="479" t="s">
        <v>251</v>
      </c>
      <c r="AC167" s="481"/>
      <c r="AD167" s="81"/>
      <c r="AE167" s="81"/>
      <c r="AF167" s="81"/>
      <c r="AG167" s="81"/>
      <c r="AH167" s="81"/>
      <c r="AI167" s="81"/>
    </row>
    <row r="168" spans="1:35" s="2" customFormat="1" ht="16.5" customHeight="1">
      <c r="A168" s="78"/>
      <c r="B168" s="137"/>
      <c r="C168" s="694" t="s">
        <v>256</v>
      </c>
      <c r="D168" s="695"/>
      <c r="E168" s="695"/>
      <c r="F168" s="695"/>
      <c r="G168" s="695"/>
      <c r="H168" s="695"/>
      <c r="I168" s="695"/>
      <c r="J168" s="696"/>
      <c r="K168" s="688" t="str">
        <f>IFERROR(VLOOKUP(C168,BD!$B$3:$C$13,2,FALSE),"")</f>
        <v>Atención</v>
      </c>
      <c r="L168" s="689"/>
      <c r="M168" s="690"/>
      <c r="N168" s="660">
        <f>IFERROR(DEM!C7,)</f>
        <v>0</v>
      </c>
      <c r="O168" s="661"/>
      <c r="P168" s="660">
        <f>IFERROR(DEM!D7,)</f>
        <v>0</v>
      </c>
      <c r="Q168" s="661"/>
      <c r="R168" s="660">
        <f>IFERROR(DEM!E7,)</f>
        <v>0</v>
      </c>
      <c r="S168" s="661"/>
      <c r="T168" s="660">
        <f>IFERROR(DEM!F7,)</f>
        <v>0</v>
      </c>
      <c r="U168" s="661"/>
      <c r="V168" s="660">
        <f>IFERROR(DEM!G7,)</f>
        <v>0</v>
      </c>
      <c r="W168" s="661"/>
      <c r="X168" s="660">
        <f>IFERROR(DEM!H7,)</f>
        <v>0</v>
      </c>
      <c r="Y168" s="661"/>
      <c r="Z168" s="660">
        <f>IFERROR(DEM!I7,)</f>
        <v>0</v>
      </c>
      <c r="AA168" s="661"/>
      <c r="AB168" s="660">
        <f>IFERROR(DEM!J7,)</f>
        <v>0</v>
      </c>
      <c r="AC168" s="661"/>
      <c r="AD168" s="81"/>
      <c r="AE168" s="81"/>
      <c r="AF168" s="81"/>
      <c r="AG168" s="81"/>
      <c r="AH168" s="81"/>
      <c r="AI168" s="81"/>
    </row>
    <row r="169" spans="1:35" s="2" customFormat="1" ht="16.5" customHeight="1">
      <c r="A169" s="78"/>
      <c r="B169" s="137"/>
      <c r="C169" s="694" t="s">
        <v>9645</v>
      </c>
      <c r="D169" s="695"/>
      <c r="E169" s="695"/>
      <c r="F169" s="695"/>
      <c r="G169" s="695"/>
      <c r="H169" s="695"/>
      <c r="I169" s="695"/>
      <c r="J169" s="696"/>
      <c r="K169" s="688" t="str">
        <f>IFERROR(VLOOKUP(C169,BD!$B$3:$C$13,2,FALSE),"")</f>
        <v>Atención</v>
      </c>
      <c r="L169" s="689"/>
      <c r="M169" s="690"/>
      <c r="N169" s="660">
        <f>IFERROR(DEM!C8,)</f>
        <v>0</v>
      </c>
      <c r="O169" s="661"/>
      <c r="P169" s="660">
        <f>IFERROR(DEM!D8,)</f>
        <v>0</v>
      </c>
      <c r="Q169" s="661"/>
      <c r="R169" s="660">
        <f>IFERROR(DEM!E8,)</f>
        <v>0</v>
      </c>
      <c r="S169" s="661"/>
      <c r="T169" s="660">
        <f>IFERROR(DEM!F8,)</f>
        <v>0</v>
      </c>
      <c r="U169" s="661"/>
      <c r="V169" s="660">
        <f>IFERROR(DEM!G8,)</f>
        <v>0</v>
      </c>
      <c r="W169" s="661"/>
      <c r="X169" s="660">
        <f>IFERROR(DEM!H8,)</f>
        <v>0</v>
      </c>
      <c r="Y169" s="661"/>
      <c r="Z169" s="660">
        <f>IFERROR(DEM!I8,)</f>
        <v>0</v>
      </c>
      <c r="AA169" s="661"/>
      <c r="AB169" s="660">
        <f>IFERROR(DEM!J8,)</f>
        <v>0</v>
      </c>
      <c r="AC169" s="661"/>
      <c r="AD169" s="81"/>
      <c r="AE169" s="81"/>
      <c r="AF169" s="81"/>
      <c r="AG169" s="81"/>
      <c r="AH169" s="81"/>
      <c r="AI169" s="81"/>
    </row>
    <row r="170" spans="1:35" s="2" customFormat="1" ht="16.5" customHeight="1">
      <c r="A170" s="78"/>
      <c r="B170" s="137"/>
      <c r="C170" s="694" t="s">
        <v>9646</v>
      </c>
      <c r="D170" s="695"/>
      <c r="E170" s="695"/>
      <c r="F170" s="695"/>
      <c r="G170" s="695"/>
      <c r="H170" s="695"/>
      <c r="I170" s="695"/>
      <c r="J170" s="696"/>
      <c r="K170" s="688" t="str">
        <f>IFERROR(VLOOKUP(C170,BD!$B$3:$C$13,2,FALSE),"")</f>
        <v>Atención</v>
      </c>
      <c r="L170" s="689"/>
      <c r="M170" s="690"/>
      <c r="N170" s="660">
        <f>IFERROR(DEM!C9,)</f>
        <v>0</v>
      </c>
      <c r="O170" s="661"/>
      <c r="P170" s="660">
        <f>IFERROR(DEM!D9,)</f>
        <v>0</v>
      </c>
      <c r="Q170" s="661"/>
      <c r="R170" s="660">
        <f>IFERROR(DEM!E9,)</f>
        <v>0</v>
      </c>
      <c r="S170" s="661"/>
      <c r="T170" s="660">
        <f>IFERROR(DEM!F9,)</f>
        <v>0</v>
      </c>
      <c r="U170" s="661"/>
      <c r="V170" s="660">
        <f>IFERROR(DEM!G9,)</f>
        <v>0</v>
      </c>
      <c r="W170" s="661"/>
      <c r="X170" s="660">
        <f>IFERROR(DEM!H9,)</f>
        <v>0</v>
      </c>
      <c r="Y170" s="661"/>
      <c r="Z170" s="660">
        <f>IFERROR(DEM!I9,)</f>
        <v>0</v>
      </c>
      <c r="AA170" s="661"/>
      <c r="AB170" s="660">
        <f>IFERROR(DEM!J9,)</f>
        <v>0</v>
      </c>
      <c r="AC170" s="661"/>
      <c r="AD170" s="81"/>
      <c r="AE170" s="81"/>
      <c r="AF170" s="81"/>
      <c r="AG170" s="81"/>
      <c r="AH170" s="81"/>
      <c r="AI170" s="81"/>
    </row>
    <row r="171" spans="1:35" s="2" customFormat="1" ht="16.5" customHeight="1">
      <c r="A171" s="78"/>
      <c r="B171" s="137"/>
      <c r="C171" s="694" t="s">
        <v>9647</v>
      </c>
      <c r="D171" s="695"/>
      <c r="E171" s="695"/>
      <c r="F171" s="695"/>
      <c r="G171" s="695"/>
      <c r="H171" s="695"/>
      <c r="I171" s="695"/>
      <c r="J171" s="696"/>
      <c r="K171" s="688" t="str">
        <f>IFERROR(VLOOKUP(C171,BD!$B$3:$C$13,2,FALSE),"")</f>
        <v>Atención</v>
      </c>
      <c r="L171" s="689"/>
      <c r="M171" s="690"/>
      <c r="N171" s="660">
        <f>IFERROR(DEM!C11,)</f>
        <v>0</v>
      </c>
      <c r="O171" s="661"/>
      <c r="P171" s="660">
        <f>IFERROR(DEM!D11,)</f>
        <v>0</v>
      </c>
      <c r="Q171" s="661"/>
      <c r="R171" s="660">
        <f>IFERROR(DEM!E11,)</f>
        <v>0</v>
      </c>
      <c r="S171" s="661"/>
      <c r="T171" s="660">
        <f>IFERROR(DEM!F11,)</f>
        <v>0</v>
      </c>
      <c r="U171" s="661"/>
      <c r="V171" s="660">
        <f>IFERROR(DEM!G11,)</f>
        <v>0</v>
      </c>
      <c r="W171" s="661"/>
      <c r="X171" s="660">
        <f>IFERROR(DEM!H11,)</f>
        <v>0</v>
      </c>
      <c r="Y171" s="661"/>
      <c r="Z171" s="660">
        <f>IFERROR(DEM!I11,)</f>
        <v>0</v>
      </c>
      <c r="AA171" s="661"/>
      <c r="AB171" s="660">
        <f>IFERROR(DEM!J11,)</f>
        <v>0</v>
      </c>
      <c r="AC171" s="661"/>
      <c r="AD171" s="81"/>
      <c r="AE171" s="81"/>
      <c r="AF171" s="81"/>
      <c r="AG171" s="81"/>
      <c r="AH171" s="81"/>
      <c r="AI171" s="81"/>
    </row>
    <row r="172" spans="1:35" s="2" customFormat="1" ht="16.5" customHeight="1">
      <c r="A172" s="78"/>
      <c r="B172" s="137"/>
      <c r="C172" s="694" t="s">
        <v>9648</v>
      </c>
      <c r="D172" s="695"/>
      <c r="E172" s="695"/>
      <c r="F172" s="695"/>
      <c r="G172" s="695"/>
      <c r="H172" s="695"/>
      <c r="I172" s="695"/>
      <c r="J172" s="696"/>
      <c r="K172" s="688" t="str">
        <f>IFERROR(VLOOKUP(C172,BD!$B$3:$C$13,2,FALSE),"")</f>
        <v>Atención</v>
      </c>
      <c r="L172" s="689"/>
      <c r="M172" s="690"/>
      <c r="N172" s="660">
        <f>IFERROR(DEM!C12,)</f>
        <v>0</v>
      </c>
      <c r="O172" s="661"/>
      <c r="P172" s="660">
        <f>IFERROR(DEM!D12,)</f>
        <v>0</v>
      </c>
      <c r="Q172" s="661"/>
      <c r="R172" s="660">
        <f>IFERROR(DEM!E12,)</f>
        <v>0</v>
      </c>
      <c r="S172" s="661"/>
      <c r="T172" s="660">
        <f>IFERROR(DEM!F12,)</f>
        <v>0</v>
      </c>
      <c r="U172" s="661"/>
      <c r="V172" s="660">
        <f>IFERROR(DEM!G12,)</f>
        <v>0</v>
      </c>
      <c r="W172" s="661"/>
      <c r="X172" s="660">
        <f>IFERROR(DEM!H12,)</f>
        <v>0</v>
      </c>
      <c r="Y172" s="661"/>
      <c r="Z172" s="660">
        <f>IFERROR(DEM!I12,)</f>
        <v>0</v>
      </c>
      <c r="AA172" s="661"/>
      <c r="AB172" s="660">
        <f>IFERROR(DEM!J12,)</f>
        <v>0</v>
      </c>
      <c r="AC172" s="661"/>
      <c r="AD172" s="81"/>
      <c r="AE172" s="81"/>
      <c r="AF172" s="81"/>
      <c r="AG172" s="81"/>
      <c r="AH172" s="81"/>
      <c r="AI172" s="81"/>
    </row>
    <row r="173" spans="1:35" s="2" customFormat="1" ht="21.75" customHeight="1">
      <c r="A173" s="78"/>
      <c r="B173" s="137"/>
      <c r="C173" s="694" t="s">
        <v>9649</v>
      </c>
      <c r="D173" s="695"/>
      <c r="E173" s="695"/>
      <c r="F173" s="695"/>
      <c r="G173" s="695"/>
      <c r="H173" s="695"/>
      <c r="I173" s="695"/>
      <c r="J173" s="696"/>
      <c r="K173" s="688" t="str">
        <f>IFERROR(VLOOKUP(C173,BD!$B$3:$C$13,2,FALSE),"")</f>
        <v>Egreso</v>
      </c>
      <c r="L173" s="689"/>
      <c r="M173" s="690"/>
      <c r="N173" s="660">
        <f>IFERROR(DEM!C13,)</f>
        <v>0</v>
      </c>
      <c r="O173" s="661"/>
      <c r="P173" s="660">
        <f>IFERROR(DEM!D13,)</f>
        <v>0</v>
      </c>
      <c r="Q173" s="661"/>
      <c r="R173" s="660">
        <f>IFERROR(DEM!E13,)</f>
        <v>0</v>
      </c>
      <c r="S173" s="661"/>
      <c r="T173" s="660">
        <f>IFERROR(DEM!F13,)</f>
        <v>0</v>
      </c>
      <c r="U173" s="661"/>
      <c r="V173" s="660">
        <f>IFERROR(DEM!G13,)</f>
        <v>0</v>
      </c>
      <c r="W173" s="661"/>
      <c r="X173" s="660">
        <f>IFERROR(DEM!H13,)</f>
        <v>0</v>
      </c>
      <c r="Y173" s="661"/>
      <c r="Z173" s="660">
        <f>IFERROR(DEM!I13,)</f>
        <v>0</v>
      </c>
      <c r="AA173" s="661"/>
      <c r="AB173" s="660">
        <f>IFERROR(DEM!J13,)</f>
        <v>0</v>
      </c>
      <c r="AC173" s="661"/>
      <c r="AD173" s="81"/>
      <c r="AE173" s="81"/>
      <c r="AF173" s="81"/>
      <c r="AG173" s="81"/>
      <c r="AH173" s="81"/>
      <c r="AI173" s="81"/>
    </row>
    <row r="174" spans="1:35" s="2" customFormat="1" ht="16.5" customHeight="1">
      <c r="A174" s="78"/>
      <c r="B174" s="137"/>
      <c r="C174" s="694" t="s">
        <v>9652</v>
      </c>
      <c r="D174" s="695"/>
      <c r="E174" s="695"/>
      <c r="F174" s="695"/>
      <c r="G174" s="695"/>
      <c r="H174" s="695"/>
      <c r="I174" s="695"/>
      <c r="J174" s="696"/>
      <c r="K174" s="688" t="str">
        <f>IFERROR(VLOOKUP(C174,BD!$B$3:$C$13,2,FALSE),"")</f>
        <v>Examen</v>
      </c>
      <c r="L174" s="689"/>
      <c r="M174" s="690"/>
      <c r="N174" s="660">
        <f>IFERROR(DEM!C15,)</f>
        <v>0</v>
      </c>
      <c r="O174" s="661"/>
      <c r="P174" s="660">
        <f>IFERROR(DEM!D15,)</f>
        <v>0</v>
      </c>
      <c r="Q174" s="661"/>
      <c r="R174" s="660">
        <f>IFERROR(DEM!E15,)</f>
        <v>0</v>
      </c>
      <c r="S174" s="661"/>
      <c r="T174" s="660">
        <f>IFERROR(DEM!F15,)</f>
        <v>0</v>
      </c>
      <c r="U174" s="661"/>
      <c r="V174" s="660">
        <f>IFERROR(DEM!G15,)</f>
        <v>0</v>
      </c>
      <c r="W174" s="661"/>
      <c r="X174" s="660">
        <f>IFERROR(DEM!H15,)</f>
        <v>0</v>
      </c>
      <c r="Y174" s="661"/>
      <c r="Z174" s="660">
        <f>IFERROR(DEM!I15,)</f>
        <v>0</v>
      </c>
      <c r="AA174" s="661"/>
      <c r="AB174" s="660">
        <f>IFERROR(DEM!J15,)</f>
        <v>0</v>
      </c>
      <c r="AC174" s="661"/>
      <c r="AD174" s="81"/>
      <c r="AE174" s="81"/>
      <c r="AF174" s="81"/>
      <c r="AG174" s="81"/>
      <c r="AH174" s="81"/>
      <c r="AI174" s="81"/>
    </row>
    <row r="175" spans="1:35" s="2" customFormat="1" ht="20.25" customHeight="1">
      <c r="A175" s="78"/>
      <c r="B175" s="137"/>
      <c r="C175" s="694" t="s">
        <v>9637</v>
      </c>
      <c r="D175" s="695"/>
      <c r="E175" s="695"/>
      <c r="F175" s="695"/>
      <c r="G175" s="695"/>
      <c r="H175" s="695"/>
      <c r="I175" s="695"/>
      <c r="J175" s="696"/>
      <c r="K175" s="688" t="str">
        <f>IFERROR(VLOOKUP(C175,BD!$B$3:$C$13,2,FALSE),"")</f>
        <v>Examen</v>
      </c>
      <c r="L175" s="689"/>
      <c r="M175" s="690"/>
      <c r="N175" s="660">
        <f>IFERROR(DEM!C16,)</f>
        <v>0</v>
      </c>
      <c r="O175" s="661"/>
      <c r="P175" s="660">
        <f>IFERROR(DEM!D16,)</f>
        <v>0</v>
      </c>
      <c r="Q175" s="661"/>
      <c r="R175" s="660">
        <f>IFERROR(DEM!E16,)</f>
        <v>0</v>
      </c>
      <c r="S175" s="661"/>
      <c r="T175" s="660">
        <f>IFERROR(DEM!F16,)</f>
        <v>0</v>
      </c>
      <c r="U175" s="661"/>
      <c r="V175" s="660">
        <f>IFERROR(DEM!G16,)</f>
        <v>0</v>
      </c>
      <c r="W175" s="661"/>
      <c r="X175" s="660">
        <f>IFERROR(DEM!H16,)</f>
        <v>0</v>
      </c>
      <c r="Y175" s="661"/>
      <c r="Z175" s="660">
        <f>IFERROR(DEM!I16,)</f>
        <v>0</v>
      </c>
      <c r="AA175" s="661"/>
      <c r="AB175" s="660">
        <f>IFERROR(DEM!J16,)</f>
        <v>0</v>
      </c>
      <c r="AC175" s="661"/>
      <c r="AD175" s="81"/>
      <c r="AE175" s="81"/>
      <c r="AF175" s="81"/>
      <c r="AG175" s="81"/>
      <c r="AH175" s="81"/>
      <c r="AI175" s="81"/>
    </row>
    <row r="176" spans="1:35" s="2" customFormat="1" ht="16.5" customHeight="1">
      <c r="A176" s="78"/>
      <c r="B176" s="137"/>
      <c r="C176" s="694" t="s">
        <v>9650</v>
      </c>
      <c r="D176" s="695"/>
      <c r="E176" s="695"/>
      <c r="F176" s="695"/>
      <c r="G176" s="695"/>
      <c r="H176" s="695"/>
      <c r="I176" s="695"/>
      <c r="J176" s="696"/>
      <c r="K176" s="688" t="str">
        <f>IFERROR(VLOOKUP(C176,BD!$B$3:$C$13,2,FALSE),"")</f>
        <v>Muestra</v>
      </c>
      <c r="L176" s="689"/>
      <c r="M176" s="690"/>
      <c r="N176" s="660">
        <f>IFERROR(DEM!C18,)</f>
        <v>0</v>
      </c>
      <c r="O176" s="661"/>
      <c r="P176" s="660">
        <f>IFERROR(DEM!D18,)</f>
        <v>0</v>
      </c>
      <c r="Q176" s="661"/>
      <c r="R176" s="660">
        <f>IFERROR(DEM!E18,)</f>
        <v>0</v>
      </c>
      <c r="S176" s="661"/>
      <c r="T176" s="660">
        <f>IFERROR(DEM!F18,)</f>
        <v>0</v>
      </c>
      <c r="U176" s="661"/>
      <c r="V176" s="660">
        <f>IFERROR(DEM!G18,)</f>
        <v>0</v>
      </c>
      <c r="W176" s="661"/>
      <c r="X176" s="660">
        <f>IFERROR(DEM!H18,)</f>
        <v>0</v>
      </c>
      <c r="Y176" s="661"/>
      <c r="Z176" s="660">
        <f>IFERROR(DEM!I18,)</f>
        <v>0</v>
      </c>
      <c r="AA176" s="661"/>
      <c r="AB176" s="660">
        <f>IFERROR(DEM!J18,)</f>
        <v>0</v>
      </c>
      <c r="AC176" s="661"/>
      <c r="AD176" s="81"/>
      <c r="AE176" s="81"/>
      <c r="AF176" s="81"/>
      <c r="AG176" s="81"/>
      <c r="AH176" s="81"/>
      <c r="AI176" s="81"/>
    </row>
    <row r="177" spans="1:35" s="2" customFormat="1" ht="12.75" customHeight="1">
      <c r="A177" s="78"/>
      <c r="B177" s="137"/>
      <c r="C177" s="694" t="s">
        <v>6</v>
      </c>
      <c r="D177" s="695"/>
      <c r="E177" s="695"/>
      <c r="F177" s="695"/>
      <c r="G177" s="695"/>
      <c r="H177" s="695"/>
      <c r="I177" s="695"/>
      <c r="J177" s="696"/>
      <c r="K177" s="688" t="str">
        <f>IFERROR(VLOOKUP(C177,BD!$B$3:$C$13,2,FALSE),"")</f>
        <v>Receta</v>
      </c>
      <c r="L177" s="689"/>
      <c r="M177" s="690"/>
      <c r="N177" s="660">
        <f>IFERROR(DEM!C20,)</f>
        <v>0</v>
      </c>
      <c r="O177" s="661"/>
      <c r="P177" s="660">
        <f>IFERROR(DEM!D20,)</f>
        <v>0</v>
      </c>
      <c r="Q177" s="661"/>
      <c r="R177" s="660">
        <f>IFERROR(DEM!E20,)</f>
        <v>0</v>
      </c>
      <c r="S177" s="661"/>
      <c r="T177" s="660">
        <f>IFERROR(DEM!F20,)</f>
        <v>0</v>
      </c>
      <c r="U177" s="661"/>
      <c r="V177" s="660">
        <f>IFERROR(DEM!G20,)</f>
        <v>0</v>
      </c>
      <c r="W177" s="661"/>
      <c r="X177" s="660">
        <f>IFERROR(DEM!H20,)</f>
        <v>0</v>
      </c>
      <c r="Y177" s="661"/>
      <c r="Z177" s="660">
        <f>IFERROR(DEM!I20,)</f>
        <v>0</v>
      </c>
      <c r="AA177" s="661"/>
      <c r="AB177" s="660">
        <f>IFERROR(DEM!J20,)</f>
        <v>0</v>
      </c>
      <c r="AC177" s="661"/>
      <c r="AD177" s="81"/>
      <c r="AE177" s="81"/>
      <c r="AF177" s="81"/>
      <c r="AG177" s="81"/>
      <c r="AH177" s="81"/>
      <c r="AI177" s="81"/>
    </row>
    <row r="178" spans="1:35" s="2" customFormat="1" ht="18" customHeight="1">
      <c r="A178" s="78"/>
      <c r="B178" s="137"/>
      <c r="C178" s="694" t="s">
        <v>9651</v>
      </c>
      <c r="D178" s="695"/>
      <c r="E178" s="695"/>
      <c r="F178" s="695"/>
      <c r="G178" s="695"/>
      <c r="H178" s="695"/>
      <c r="I178" s="695"/>
      <c r="J178" s="696"/>
      <c r="K178" s="688" t="str">
        <f>IFERROR(VLOOKUP(C178,BD!$B$3:$C$13,2,FALSE),"")</f>
        <v>Unidad Esterilizada</v>
      </c>
      <c r="L178" s="689"/>
      <c r="M178" s="690"/>
      <c r="N178" s="660">
        <f>IFERROR(DEM!C22,)</f>
        <v>0</v>
      </c>
      <c r="O178" s="661"/>
      <c r="P178" s="660">
        <f>IFERROR(DEM!D22,)</f>
        <v>0</v>
      </c>
      <c r="Q178" s="661"/>
      <c r="R178" s="660">
        <f>IFERROR(DEM!E22,)</f>
        <v>0</v>
      </c>
      <c r="S178" s="661"/>
      <c r="T178" s="660">
        <f>IFERROR(DEM!F22,)</f>
        <v>0</v>
      </c>
      <c r="U178" s="661"/>
      <c r="V178" s="660">
        <f>IFERROR(DEM!G22,)</f>
        <v>0</v>
      </c>
      <c r="W178" s="661"/>
      <c r="X178" s="660">
        <f>IFERROR(DEM!H22,)</f>
        <v>0</v>
      </c>
      <c r="Y178" s="661"/>
      <c r="Z178" s="660">
        <f>IFERROR(DEM!I22,)</f>
        <v>0</v>
      </c>
      <c r="AA178" s="661"/>
      <c r="AB178" s="660">
        <f>IFERROR(DEM!J22,)</f>
        <v>0</v>
      </c>
      <c r="AC178" s="661"/>
      <c r="AD178" s="81"/>
      <c r="AE178" s="81"/>
      <c r="AF178" s="81"/>
      <c r="AG178" s="81"/>
      <c r="AH178" s="81"/>
      <c r="AI178" s="81"/>
    </row>
    <row r="179" spans="1:35" s="2" customFormat="1" ht="19.5" customHeight="1">
      <c r="A179" s="78"/>
      <c r="B179" s="137"/>
      <c r="C179" s="137"/>
      <c r="D179" s="137"/>
      <c r="E179" s="137"/>
      <c r="F179" s="137"/>
      <c r="G179" s="137"/>
      <c r="H179" s="137"/>
      <c r="I179" s="137"/>
      <c r="J179" s="137"/>
      <c r="K179" s="137"/>
      <c r="L179" s="137"/>
      <c r="M179" s="137"/>
      <c r="N179" s="137"/>
      <c r="O179" s="137"/>
      <c r="P179" s="137"/>
      <c r="Q179" s="137"/>
      <c r="R179" s="137"/>
      <c r="S179" s="137"/>
      <c r="T179" s="137"/>
      <c r="U179" s="137"/>
      <c r="V179" s="137"/>
      <c r="W179" s="137"/>
      <c r="X179" s="137"/>
      <c r="Y179" s="137"/>
      <c r="Z179" s="137"/>
      <c r="AA179" s="137"/>
      <c r="AB179" s="137"/>
      <c r="AC179" s="137"/>
      <c r="AD179" s="137"/>
      <c r="AE179" s="137"/>
      <c r="AF179" s="137"/>
      <c r="AG179" s="137"/>
      <c r="AH179" s="137"/>
      <c r="AI179" s="137"/>
    </row>
    <row r="180" spans="1:35" s="2" customFormat="1" ht="12.75" customHeight="1">
      <c r="A180" s="78"/>
      <c r="C180" s="701" t="s">
        <v>8646</v>
      </c>
      <c r="D180" s="701"/>
      <c r="E180" s="701"/>
      <c r="F180" s="701"/>
      <c r="G180" s="701"/>
      <c r="H180" s="701"/>
      <c r="I180" s="701"/>
      <c r="J180" s="701"/>
      <c r="K180" s="701"/>
      <c r="L180" s="701"/>
      <c r="M180" s="701"/>
      <c r="N180" s="701"/>
      <c r="O180" s="701"/>
      <c r="P180" s="701"/>
      <c r="Q180" s="701"/>
      <c r="R180" s="701"/>
      <c r="S180" s="701"/>
      <c r="T180" s="701"/>
      <c r="U180" s="701"/>
      <c r="V180" s="701"/>
      <c r="W180" s="701"/>
      <c r="X180" s="701"/>
      <c r="Y180" s="701"/>
      <c r="Z180" s="701"/>
      <c r="AA180" s="701"/>
      <c r="AB180" s="701"/>
      <c r="AC180" s="701"/>
      <c r="AD180" s="701"/>
      <c r="AE180" s="701"/>
      <c r="AF180" s="701"/>
      <c r="AG180" s="701"/>
      <c r="AH180" s="701"/>
      <c r="AI180" s="701"/>
    </row>
    <row r="181" spans="1:35" s="2" customFormat="1" ht="15.75" customHeight="1">
      <c r="A181" s="78"/>
      <c r="C181" s="702" t="s">
        <v>8647</v>
      </c>
      <c r="D181" s="703"/>
      <c r="E181" s="703"/>
      <c r="F181" s="703"/>
      <c r="G181" s="703"/>
      <c r="H181" s="703"/>
      <c r="I181" s="703"/>
      <c r="J181" s="703"/>
      <c r="K181" s="703"/>
      <c r="L181" s="703"/>
      <c r="M181" s="703"/>
      <c r="N181" s="703"/>
      <c r="O181" s="703"/>
      <c r="P181" s="703"/>
      <c r="Q181" s="703"/>
      <c r="R181" s="703"/>
      <c r="S181" s="703"/>
      <c r="T181" s="703"/>
      <c r="U181" s="703"/>
      <c r="V181" s="703"/>
      <c r="W181" s="703"/>
      <c r="X181" s="703"/>
      <c r="Y181" s="703"/>
      <c r="Z181" s="703"/>
      <c r="AA181" s="703"/>
      <c r="AB181" s="703"/>
      <c r="AC181" s="703"/>
      <c r="AD181" s="703"/>
      <c r="AE181" s="703"/>
      <c r="AF181" s="703"/>
      <c r="AG181" s="703"/>
      <c r="AH181" s="703"/>
      <c r="AI181" s="704"/>
    </row>
    <row r="182" spans="1:35" s="2" customFormat="1" ht="8.25" customHeight="1">
      <c r="A182" s="78"/>
      <c r="C182" s="705"/>
      <c r="D182" s="706"/>
      <c r="E182" s="706"/>
      <c r="F182" s="706"/>
      <c r="G182" s="706"/>
      <c r="H182" s="706"/>
      <c r="I182" s="706"/>
      <c r="J182" s="706"/>
      <c r="K182" s="706"/>
      <c r="L182" s="706"/>
      <c r="M182" s="706"/>
      <c r="N182" s="706"/>
      <c r="O182" s="706"/>
      <c r="P182" s="706"/>
      <c r="Q182" s="706"/>
      <c r="R182" s="706"/>
      <c r="S182" s="706"/>
      <c r="T182" s="706"/>
      <c r="U182" s="706"/>
      <c r="V182" s="706"/>
      <c r="W182" s="706"/>
      <c r="X182" s="706"/>
      <c r="Y182" s="706"/>
      <c r="Z182" s="706"/>
      <c r="AA182" s="706"/>
      <c r="AB182" s="706"/>
      <c r="AC182" s="706"/>
      <c r="AD182" s="706"/>
      <c r="AE182" s="706"/>
      <c r="AF182" s="706"/>
      <c r="AG182" s="706"/>
      <c r="AH182" s="706"/>
      <c r="AI182" s="707"/>
    </row>
    <row r="183" spans="1:35" s="2" customFormat="1" ht="7.5" customHeight="1">
      <c r="A183" s="78"/>
      <c r="C183" s="708"/>
      <c r="D183" s="706"/>
      <c r="E183" s="706"/>
      <c r="F183" s="706"/>
      <c r="G183" s="706"/>
      <c r="H183" s="706"/>
      <c r="I183" s="706"/>
      <c r="J183" s="706"/>
      <c r="K183" s="706"/>
      <c r="L183" s="706"/>
      <c r="M183" s="706"/>
      <c r="N183" s="706"/>
      <c r="O183" s="706"/>
      <c r="P183" s="706"/>
      <c r="Q183" s="706"/>
      <c r="R183" s="706"/>
      <c r="S183" s="706"/>
      <c r="T183" s="706"/>
      <c r="U183" s="706"/>
      <c r="V183" s="706"/>
      <c r="W183" s="706"/>
      <c r="X183" s="706"/>
      <c r="Y183" s="706"/>
      <c r="Z183" s="706"/>
      <c r="AA183" s="706"/>
      <c r="AB183" s="706"/>
      <c r="AC183" s="706"/>
      <c r="AD183" s="706"/>
      <c r="AE183" s="706"/>
      <c r="AF183" s="706"/>
      <c r="AG183" s="706"/>
      <c r="AH183" s="706"/>
      <c r="AI183" s="707"/>
    </row>
    <row r="184" spans="1:35" s="2" customFormat="1" ht="12.75">
      <c r="A184" s="78"/>
      <c r="C184" s="709"/>
      <c r="D184" s="710"/>
      <c r="E184" s="710"/>
      <c r="F184" s="710"/>
      <c r="G184" s="710"/>
      <c r="H184" s="710"/>
      <c r="I184" s="710"/>
      <c r="J184" s="710"/>
      <c r="K184" s="710"/>
      <c r="L184" s="710"/>
      <c r="M184" s="710"/>
      <c r="N184" s="710"/>
      <c r="O184" s="710"/>
      <c r="P184" s="710"/>
      <c r="Q184" s="710"/>
      <c r="R184" s="710"/>
      <c r="S184" s="710"/>
      <c r="T184" s="710"/>
      <c r="U184" s="710"/>
      <c r="V184" s="710"/>
      <c r="W184" s="710"/>
      <c r="X184" s="710"/>
      <c r="Y184" s="710"/>
      <c r="Z184" s="710"/>
      <c r="AA184" s="710"/>
      <c r="AB184" s="710"/>
      <c r="AC184" s="710"/>
      <c r="AD184" s="710"/>
      <c r="AE184" s="710"/>
      <c r="AF184" s="710"/>
      <c r="AG184" s="710"/>
      <c r="AH184" s="710"/>
      <c r="AI184" s="711"/>
    </row>
    <row r="185" spans="1:35" s="2" customFormat="1" ht="12.75">
      <c r="A185" s="78"/>
      <c r="C185" s="712"/>
      <c r="D185" s="712"/>
      <c r="E185" s="712"/>
      <c r="F185" s="712"/>
      <c r="G185" s="712"/>
      <c r="H185" s="138"/>
      <c r="I185" s="138"/>
      <c r="J185" s="138"/>
      <c r="K185" s="138"/>
      <c r="L185" s="138"/>
      <c r="M185" s="138"/>
      <c r="N185" s="138"/>
      <c r="O185" s="138"/>
      <c r="P185" s="138"/>
      <c r="Q185" s="138"/>
      <c r="R185" s="138"/>
      <c r="S185" s="138"/>
      <c r="T185" s="138"/>
      <c r="U185" s="138"/>
      <c r="V185" s="138"/>
      <c r="W185" s="138"/>
      <c r="X185" s="138"/>
      <c r="Y185" s="138"/>
      <c r="Z185" s="138"/>
      <c r="AA185" s="138"/>
      <c r="AB185" s="138"/>
      <c r="AC185" s="138"/>
      <c r="AD185" s="138"/>
      <c r="AE185" s="138"/>
      <c r="AF185" s="138"/>
      <c r="AG185" s="138"/>
      <c r="AH185" s="138"/>
      <c r="AI185" s="138"/>
    </row>
    <row r="186" spans="1:35" s="2" customFormat="1" ht="12.75">
      <c r="A186" s="78"/>
      <c r="C186" s="79" t="s">
        <v>8648</v>
      </c>
      <c r="D186" s="80"/>
      <c r="E186" s="80"/>
      <c r="F186" s="80"/>
      <c r="G186" s="80"/>
      <c r="H186" s="80"/>
      <c r="I186" s="80"/>
      <c r="J186" s="80"/>
      <c r="K186" s="80"/>
      <c r="L186" s="80"/>
      <c r="M186" s="81"/>
      <c r="N186" s="81"/>
      <c r="O186" s="81"/>
      <c r="P186" s="81"/>
      <c r="Q186" s="81"/>
      <c r="R186" s="81"/>
      <c r="S186" s="81"/>
      <c r="T186" s="81"/>
      <c r="U186" s="81"/>
      <c r="V186" s="81"/>
      <c r="W186" s="81"/>
      <c r="X186" s="81"/>
      <c r="Y186" s="81"/>
      <c r="Z186" s="81"/>
      <c r="AA186" s="81"/>
      <c r="AB186" s="81"/>
      <c r="AC186" s="81"/>
      <c r="AD186" s="81"/>
      <c r="AE186" s="81"/>
      <c r="AF186" s="81"/>
      <c r="AG186" s="81"/>
      <c r="AH186" s="81"/>
      <c r="AI186" s="81"/>
    </row>
    <row r="187" spans="1:35" s="2" customFormat="1" ht="8.65" customHeight="1">
      <c r="A187" s="78"/>
      <c r="C187" s="713" t="s">
        <v>8649</v>
      </c>
      <c r="D187" s="703"/>
      <c r="E187" s="703"/>
      <c r="F187" s="703"/>
      <c r="G187" s="703"/>
      <c r="H187" s="703"/>
      <c r="I187" s="703"/>
      <c r="J187" s="703"/>
      <c r="K187" s="703"/>
      <c r="L187" s="703"/>
      <c r="M187" s="703"/>
      <c r="N187" s="703"/>
      <c r="O187" s="703"/>
      <c r="P187" s="703"/>
      <c r="Q187" s="703"/>
      <c r="R187" s="703"/>
      <c r="S187" s="703"/>
      <c r="T187" s="703"/>
      <c r="U187" s="703"/>
      <c r="V187" s="703"/>
      <c r="W187" s="703"/>
      <c r="X187" s="703"/>
      <c r="Y187" s="703"/>
      <c r="Z187" s="703"/>
      <c r="AA187" s="703"/>
      <c r="AB187" s="703"/>
      <c r="AC187" s="703"/>
      <c r="AD187" s="703"/>
      <c r="AE187" s="703"/>
      <c r="AF187" s="703"/>
      <c r="AG187" s="703"/>
      <c r="AH187" s="703"/>
      <c r="AI187" s="704"/>
    </row>
    <row r="188" spans="1:35" s="2" customFormat="1" ht="21.4" customHeight="1">
      <c r="A188" s="78"/>
      <c r="C188" s="709"/>
      <c r="D188" s="710"/>
      <c r="E188" s="710"/>
      <c r="F188" s="710"/>
      <c r="G188" s="710"/>
      <c r="H188" s="710"/>
      <c r="I188" s="710"/>
      <c r="J188" s="710"/>
      <c r="K188" s="710"/>
      <c r="L188" s="710"/>
      <c r="M188" s="710"/>
      <c r="N188" s="710"/>
      <c r="O188" s="710"/>
      <c r="P188" s="710"/>
      <c r="Q188" s="710"/>
      <c r="R188" s="710"/>
      <c r="S188" s="710"/>
      <c r="T188" s="710"/>
      <c r="U188" s="710"/>
      <c r="V188" s="710"/>
      <c r="W188" s="710"/>
      <c r="X188" s="710"/>
      <c r="Y188" s="710"/>
      <c r="Z188" s="710"/>
      <c r="AA188" s="710"/>
      <c r="AB188" s="710"/>
      <c r="AC188" s="710"/>
      <c r="AD188" s="710"/>
      <c r="AE188" s="710"/>
      <c r="AF188" s="710"/>
      <c r="AG188" s="710"/>
      <c r="AH188" s="710"/>
      <c r="AI188" s="711"/>
    </row>
    <row r="189" spans="1:35" s="2" customFormat="1" ht="14.65" customHeight="1">
      <c r="A189" s="78"/>
      <c r="B189" s="80"/>
      <c r="C189" s="109"/>
      <c r="D189" s="109"/>
      <c r="E189" s="109"/>
      <c r="F189" s="109"/>
      <c r="G189" s="80"/>
      <c r="H189" s="80"/>
      <c r="I189" s="80"/>
      <c r="J189" s="80"/>
      <c r="K189" s="80"/>
      <c r="L189" s="80"/>
      <c r="M189" s="81"/>
      <c r="N189" s="81"/>
      <c r="O189" s="81"/>
      <c r="P189" s="81"/>
      <c r="Q189" s="81"/>
      <c r="R189" s="81"/>
      <c r="S189" s="81"/>
      <c r="T189" s="81"/>
      <c r="U189" s="81"/>
      <c r="V189" s="81"/>
      <c r="W189" s="81"/>
      <c r="X189" s="81"/>
      <c r="Y189" s="81"/>
      <c r="Z189" s="81"/>
      <c r="AA189" s="81"/>
      <c r="AB189" s="81"/>
      <c r="AC189" s="81"/>
      <c r="AD189" s="81"/>
      <c r="AE189" s="81"/>
      <c r="AF189" s="81"/>
      <c r="AG189" s="81"/>
      <c r="AH189" s="81"/>
      <c r="AI189" s="81"/>
    </row>
    <row r="190" spans="1:35" s="2" customFormat="1" ht="16.5" customHeight="1">
      <c r="A190" s="78"/>
      <c r="B190" s="79" t="s">
        <v>20043</v>
      </c>
      <c r="C190" s="80"/>
      <c r="D190" s="80"/>
      <c r="E190" s="80"/>
      <c r="F190" s="80"/>
      <c r="G190" s="80"/>
      <c r="H190" s="80"/>
      <c r="I190" s="80"/>
      <c r="J190" s="80"/>
      <c r="K190" s="80"/>
      <c r="L190" s="80"/>
      <c r="M190" s="81"/>
      <c r="N190" s="81"/>
      <c r="O190" s="81"/>
      <c r="P190" s="81"/>
      <c r="Q190" s="81"/>
      <c r="R190" s="81"/>
      <c r="S190" s="81"/>
      <c r="T190" s="81"/>
      <c r="U190" s="81"/>
      <c r="V190" s="81"/>
      <c r="W190" s="81"/>
      <c r="X190" s="81"/>
      <c r="Y190" s="81"/>
      <c r="Z190" s="81"/>
      <c r="AA190" s="81"/>
      <c r="AB190" s="81"/>
      <c r="AC190" s="81"/>
      <c r="AD190" s="81"/>
      <c r="AE190" s="81"/>
      <c r="AF190" s="81"/>
      <c r="AG190" s="81"/>
      <c r="AH190" s="81"/>
      <c r="AI190" s="81"/>
    </row>
    <row r="191" spans="1:35" s="2" customFormat="1" ht="16.5" customHeight="1">
      <c r="A191" s="78"/>
      <c r="B191" s="137"/>
      <c r="C191" s="725" t="s">
        <v>258</v>
      </c>
      <c r="D191" s="726"/>
      <c r="E191" s="726"/>
      <c r="F191" s="726"/>
      <c r="G191" s="726"/>
      <c r="H191" s="726"/>
      <c r="I191" s="726"/>
      <c r="J191" s="727"/>
      <c r="K191" s="1041" t="s">
        <v>1</v>
      </c>
      <c r="L191" s="1042"/>
      <c r="M191" s="1043"/>
      <c r="N191" s="647" t="s">
        <v>9604</v>
      </c>
      <c r="O191" s="481"/>
      <c r="P191" s="479" t="s">
        <v>9580</v>
      </c>
      <c r="Q191" s="481"/>
      <c r="R191" s="647" t="s">
        <v>9581</v>
      </c>
      <c r="S191" s="481"/>
      <c r="T191" s="479" t="s">
        <v>247</v>
      </c>
      <c r="U191" s="481"/>
      <c r="V191" s="647" t="s">
        <v>248</v>
      </c>
      <c r="W191" s="481"/>
      <c r="X191" s="479" t="s">
        <v>249</v>
      </c>
      <c r="Y191" s="481"/>
      <c r="Z191" s="647" t="s">
        <v>250</v>
      </c>
      <c r="AA191" s="481"/>
      <c r="AB191" s="479" t="s">
        <v>251</v>
      </c>
      <c r="AC191" s="481"/>
      <c r="AD191" s="81"/>
      <c r="AE191" s="81"/>
      <c r="AF191" s="81"/>
      <c r="AG191" s="81"/>
      <c r="AH191" s="81"/>
      <c r="AI191" s="81"/>
    </row>
    <row r="192" spans="1:35" s="2" customFormat="1" ht="16.5" customHeight="1">
      <c r="A192" s="78"/>
      <c r="B192" s="137"/>
      <c r="C192" s="983" t="str">
        <f t="shared" ref="C192:C202" si="2">C168</f>
        <v>Medicina General</v>
      </c>
      <c r="D192" s="984"/>
      <c r="E192" s="984"/>
      <c r="F192" s="984"/>
      <c r="G192" s="984"/>
      <c r="H192" s="984"/>
      <c r="I192" s="984"/>
      <c r="J192" s="985"/>
      <c r="K192" s="791" t="str">
        <f t="shared" ref="K192:K202" si="3">K168</f>
        <v>Atención</v>
      </c>
      <c r="L192" s="792"/>
      <c r="M192" s="793"/>
      <c r="N192" s="716">
        <f t="shared" ref="N192:N202" si="4">N168-N90</f>
        <v>0</v>
      </c>
      <c r="O192" s="717"/>
      <c r="P192" s="716">
        <f t="shared" ref="P192:P202" si="5">P168-P90</f>
        <v>0</v>
      </c>
      <c r="Q192" s="717"/>
      <c r="R192" s="716">
        <f t="shared" ref="R192:R202" si="6">R168-R90</f>
        <v>0</v>
      </c>
      <c r="S192" s="717"/>
      <c r="T192" s="716">
        <f t="shared" ref="T192:T202" si="7">T168-T90</f>
        <v>0</v>
      </c>
      <c r="U192" s="717"/>
      <c r="V192" s="716">
        <f t="shared" ref="V192:V202" si="8">V168-V90</f>
        <v>0</v>
      </c>
      <c r="W192" s="717"/>
      <c r="X192" s="716">
        <f t="shared" ref="X192:X202" si="9">X168-X90</f>
        <v>0</v>
      </c>
      <c r="Y192" s="717"/>
      <c r="Z192" s="743">
        <f t="shared" ref="Z192:Z202" si="10">Z168-Z90</f>
        <v>0</v>
      </c>
      <c r="AA192" s="744"/>
      <c r="AB192" s="743">
        <f t="shared" ref="AB192:AB202" si="11">AB168-AB90</f>
        <v>0</v>
      </c>
      <c r="AC192" s="744"/>
      <c r="AD192" s="81"/>
      <c r="AE192" s="81"/>
      <c r="AF192" s="81"/>
      <c r="AG192" s="81"/>
      <c r="AH192" s="81"/>
      <c r="AI192" s="81"/>
    </row>
    <row r="193" spans="1:41" s="2" customFormat="1" ht="16.5" customHeight="1">
      <c r="A193" s="78"/>
      <c r="B193" s="137"/>
      <c r="C193" s="983" t="str">
        <f t="shared" si="2"/>
        <v>Teleconsulta Médica</v>
      </c>
      <c r="D193" s="984"/>
      <c r="E193" s="984"/>
      <c r="F193" s="984"/>
      <c r="G193" s="984"/>
      <c r="H193" s="984"/>
      <c r="I193" s="984"/>
      <c r="J193" s="985"/>
      <c r="K193" s="791" t="str">
        <f t="shared" si="3"/>
        <v>Atención</v>
      </c>
      <c r="L193" s="792"/>
      <c r="M193" s="793"/>
      <c r="N193" s="716">
        <f t="shared" si="4"/>
        <v>0</v>
      </c>
      <c r="O193" s="717"/>
      <c r="P193" s="716">
        <f t="shared" si="5"/>
        <v>0</v>
      </c>
      <c r="Q193" s="717"/>
      <c r="R193" s="716">
        <f t="shared" si="6"/>
        <v>0</v>
      </c>
      <c r="S193" s="717"/>
      <c r="T193" s="716">
        <f t="shared" si="7"/>
        <v>0</v>
      </c>
      <c r="U193" s="717"/>
      <c r="V193" s="716">
        <f t="shared" si="8"/>
        <v>0</v>
      </c>
      <c r="W193" s="717"/>
      <c r="X193" s="716">
        <f t="shared" si="9"/>
        <v>0</v>
      </c>
      <c r="Y193" s="717"/>
      <c r="Z193" s="743">
        <f t="shared" si="10"/>
        <v>0</v>
      </c>
      <c r="AA193" s="744"/>
      <c r="AB193" s="743">
        <f t="shared" si="11"/>
        <v>0</v>
      </c>
      <c r="AC193" s="744"/>
      <c r="AD193" s="81"/>
      <c r="AE193" s="81"/>
      <c r="AF193" s="81"/>
      <c r="AG193" s="81"/>
      <c r="AH193" s="81"/>
      <c r="AI193" s="81"/>
    </row>
    <row r="194" spans="1:41" s="2" customFormat="1" ht="16.5" customHeight="1">
      <c r="A194" s="78"/>
      <c r="B194" s="137"/>
      <c r="C194" s="983" t="str">
        <f t="shared" si="2"/>
        <v xml:space="preserve">Consultorio Multifuncional </v>
      </c>
      <c r="D194" s="984"/>
      <c r="E194" s="984"/>
      <c r="F194" s="984"/>
      <c r="G194" s="984"/>
      <c r="H194" s="984"/>
      <c r="I194" s="984"/>
      <c r="J194" s="985"/>
      <c r="K194" s="791" t="str">
        <f t="shared" si="3"/>
        <v>Atención</v>
      </c>
      <c r="L194" s="792"/>
      <c r="M194" s="793"/>
      <c r="N194" s="716">
        <f t="shared" si="4"/>
        <v>0</v>
      </c>
      <c r="O194" s="717"/>
      <c r="P194" s="716">
        <f t="shared" si="5"/>
        <v>0</v>
      </c>
      <c r="Q194" s="717"/>
      <c r="R194" s="716">
        <f t="shared" si="6"/>
        <v>0</v>
      </c>
      <c r="S194" s="717"/>
      <c r="T194" s="716">
        <f t="shared" si="7"/>
        <v>0</v>
      </c>
      <c r="U194" s="717"/>
      <c r="V194" s="716">
        <f t="shared" si="8"/>
        <v>0</v>
      </c>
      <c r="W194" s="717"/>
      <c r="X194" s="716">
        <f t="shared" si="9"/>
        <v>0</v>
      </c>
      <c r="Y194" s="717"/>
      <c r="Z194" s="743">
        <f t="shared" si="10"/>
        <v>0</v>
      </c>
      <c r="AA194" s="744"/>
      <c r="AB194" s="743">
        <f t="shared" si="11"/>
        <v>0</v>
      </c>
      <c r="AC194" s="744"/>
      <c r="AD194" s="81"/>
      <c r="AE194" s="81"/>
      <c r="AF194" s="81"/>
      <c r="AG194" s="81"/>
      <c r="AH194" s="81"/>
      <c r="AI194" s="81"/>
    </row>
    <row r="195" spans="1:41" s="2" customFormat="1" ht="16.5" customHeight="1">
      <c r="A195" s="78"/>
      <c r="B195" s="137"/>
      <c r="C195" s="983" t="str">
        <f t="shared" si="2"/>
        <v>Sala de Procedimiento de Enfermería</v>
      </c>
      <c r="D195" s="984"/>
      <c r="E195" s="984"/>
      <c r="F195" s="984"/>
      <c r="G195" s="984"/>
      <c r="H195" s="984"/>
      <c r="I195" s="984"/>
      <c r="J195" s="985"/>
      <c r="K195" s="791" t="str">
        <f t="shared" si="3"/>
        <v>Atención</v>
      </c>
      <c r="L195" s="792"/>
      <c r="M195" s="793"/>
      <c r="N195" s="716">
        <f t="shared" si="4"/>
        <v>0</v>
      </c>
      <c r="O195" s="717"/>
      <c r="P195" s="716">
        <f t="shared" si="5"/>
        <v>0</v>
      </c>
      <c r="Q195" s="717"/>
      <c r="R195" s="716">
        <f t="shared" si="6"/>
        <v>0</v>
      </c>
      <c r="S195" s="717"/>
      <c r="T195" s="716">
        <f t="shared" si="7"/>
        <v>0</v>
      </c>
      <c r="U195" s="717"/>
      <c r="V195" s="716">
        <f t="shared" si="8"/>
        <v>0</v>
      </c>
      <c r="W195" s="717"/>
      <c r="X195" s="716">
        <f t="shared" si="9"/>
        <v>0</v>
      </c>
      <c r="Y195" s="717"/>
      <c r="Z195" s="743">
        <f t="shared" si="10"/>
        <v>0</v>
      </c>
      <c r="AA195" s="744"/>
      <c r="AB195" s="743">
        <f t="shared" si="11"/>
        <v>0</v>
      </c>
      <c r="AC195" s="744"/>
      <c r="AD195" s="81"/>
      <c r="AE195" s="81"/>
      <c r="AF195" s="81"/>
      <c r="AG195" s="81"/>
      <c r="AH195" s="81"/>
      <c r="AI195" s="81"/>
    </row>
    <row r="196" spans="1:41" s="2" customFormat="1" ht="16.5" customHeight="1">
      <c r="A196" s="78"/>
      <c r="B196" s="137"/>
      <c r="C196" s="983" t="str">
        <f t="shared" si="2"/>
        <v xml:space="preserve">Topico de Urgencia y Emergencia </v>
      </c>
      <c r="D196" s="984"/>
      <c r="E196" s="984"/>
      <c r="F196" s="984"/>
      <c r="G196" s="984"/>
      <c r="H196" s="984"/>
      <c r="I196" s="984"/>
      <c r="J196" s="985"/>
      <c r="K196" s="791" t="str">
        <f t="shared" si="3"/>
        <v>Atención</v>
      </c>
      <c r="L196" s="792"/>
      <c r="M196" s="793"/>
      <c r="N196" s="716">
        <f t="shared" si="4"/>
        <v>0</v>
      </c>
      <c r="O196" s="717"/>
      <c r="P196" s="716">
        <f t="shared" si="5"/>
        <v>0</v>
      </c>
      <c r="Q196" s="717"/>
      <c r="R196" s="716">
        <f t="shared" si="6"/>
        <v>0</v>
      </c>
      <c r="S196" s="717"/>
      <c r="T196" s="716">
        <f t="shared" si="7"/>
        <v>0</v>
      </c>
      <c r="U196" s="717"/>
      <c r="V196" s="716">
        <f t="shared" si="8"/>
        <v>0</v>
      </c>
      <c r="W196" s="717"/>
      <c r="X196" s="716">
        <f t="shared" si="9"/>
        <v>0</v>
      </c>
      <c r="Y196" s="717"/>
      <c r="Z196" s="743">
        <f t="shared" si="10"/>
        <v>0</v>
      </c>
      <c r="AA196" s="744"/>
      <c r="AB196" s="743">
        <f t="shared" si="11"/>
        <v>0</v>
      </c>
      <c r="AC196" s="744"/>
      <c r="AD196" s="81"/>
      <c r="AE196" s="81"/>
      <c r="AF196" s="81"/>
      <c r="AG196" s="81"/>
      <c r="AH196" s="81"/>
      <c r="AI196" s="81"/>
    </row>
    <row r="197" spans="1:41" s="2" customFormat="1" ht="22.5" customHeight="1">
      <c r="A197" s="78"/>
      <c r="B197" s="137"/>
      <c r="C197" s="983" t="str">
        <f t="shared" si="2"/>
        <v xml:space="preserve">Sala de Observación </v>
      </c>
      <c r="D197" s="984"/>
      <c r="E197" s="984"/>
      <c r="F197" s="984"/>
      <c r="G197" s="984"/>
      <c r="H197" s="984"/>
      <c r="I197" s="984"/>
      <c r="J197" s="985"/>
      <c r="K197" s="791" t="str">
        <f t="shared" si="3"/>
        <v>Egreso</v>
      </c>
      <c r="L197" s="792"/>
      <c r="M197" s="793"/>
      <c r="N197" s="716">
        <f t="shared" si="4"/>
        <v>0</v>
      </c>
      <c r="O197" s="717"/>
      <c r="P197" s="716">
        <f t="shared" si="5"/>
        <v>0</v>
      </c>
      <c r="Q197" s="717"/>
      <c r="R197" s="716">
        <f t="shared" si="6"/>
        <v>0</v>
      </c>
      <c r="S197" s="717"/>
      <c r="T197" s="716">
        <f t="shared" si="7"/>
        <v>0</v>
      </c>
      <c r="U197" s="717"/>
      <c r="V197" s="716">
        <f t="shared" si="8"/>
        <v>0</v>
      </c>
      <c r="W197" s="717"/>
      <c r="X197" s="716">
        <f t="shared" si="9"/>
        <v>0</v>
      </c>
      <c r="Y197" s="717"/>
      <c r="Z197" s="743">
        <f t="shared" si="10"/>
        <v>0</v>
      </c>
      <c r="AA197" s="744"/>
      <c r="AB197" s="743">
        <f t="shared" si="11"/>
        <v>0</v>
      </c>
      <c r="AC197" s="744"/>
      <c r="AD197" s="81"/>
      <c r="AE197" s="81"/>
      <c r="AF197" s="81"/>
      <c r="AG197" s="81"/>
      <c r="AH197" s="81"/>
      <c r="AI197" s="81"/>
    </row>
    <row r="198" spans="1:41" s="2" customFormat="1" ht="16.5" customHeight="1">
      <c r="A198" s="78"/>
      <c r="B198" s="137"/>
      <c r="C198" s="983" t="str">
        <f t="shared" si="2"/>
        <v>Ecografía General</v>
      </c>
      <c r="D198" s="984"/>
      <c r="E198" s="984"/>
      <c r="F198" s="984"/>
      <c r="G198" s="984"/>
      <c r="H198" s="984"/>
      <c r="I198" s="984"/>
      <c r="J198" s="985"/>
      <c r="K198" s="791" t="str">
        <f t="shared" si="3"/>
        <v>Examen</v>
      </c>
      <c r="L198" s="792"/>
      <c r="M198" s="793"/>
      <c r="N198" s="716">
        <f t="shared" si="4"/>
        <v>0</v>
      </c>
      <c r="O198" s="717"/>
      <c r="P198" s="716">
        <f t="shared" si="5"/>
        <v>0</v>
      </c>
      <c r="Q198" s="717"/>
      <c r="R198" s="716">
        <f t="shared" si="6"/>
        <v>0</v>
      </c>
      <c r="S198" s="717"/>
      <c r="T198" s="716">
        <f t="shared" si="7"/>
        <v>0</v>
      </c>
      <c r="U198" s="717"/>
      <c r="V198" s="716">
        <f t="shared" si="8"/>
        <v>0</v>
      </c>
      <c r="W198" s="717"/>
      <c r="X198" s="716">
        <f t="shared" si="9"/>
        <v>0</v>
      </c>
      <c r="Y198" s="717"/>
      <c r="Z198" s="743">
        <f t="shared" si="10"/>
        <v>0</v>
      </c>
      <c r="AA198" s="744"/>
      <c r="AB198" s="743">
        <f t="shared" si="11"/>
        <v>0</v>
      </c>
      <c r="AC198" s="744"/>
      <c r="AD198" s="81"/>
      <c r="AE198" s="81"/>
      <c r="AF198" s="81"/>
      <c r="AG198" s="81"/>
      <c r="AH198" s="81"/>
      <c r="AI198" s="81"/>
    </row>
    <row r="199" spans="1:41" s="2" customFormat="1" ht="21" customHeight="1">
      <c r="A199" s="78"/>
      <c r="B199" s="137"/>
      <c r="C199" s="983" t="str">
        <f t="shared" si="2"/>
        <v>Radiografía</v>
      </c>
      <c r="D199" s="984"/>
      <c r="E199" s="984"/>
      <c r="F199" s="984"/>
      <c r="G199" s="984"/>
      <c r="H199" s="984"/>
      <c r="I199" s="984"/>
      <c r="J199" s="985"/>
      <c r="K199" s="791" t="str">
        <f t="shared" si="3"/>
        <v>Examen</v>
      </c>
      <c r="L199" s="792"/>
      <c r="M199" s="793"/>
      <c r="N199" s="716">
        <f t="shared" si="4"/>
        <v>0</v>
      </c>
      <c r="O199" s="717"/>
      <c r="P199" s="716">
        <f t="shared" si="5"/>
        <v>0</v>
      </c>
      <c r="Q199" s="717"/>
      <c r="R199" s="716">
        <f t="shared" si="6"/>
        <v>0</v>
      </c>
      <c r="S199" s="717"/>
      <c r="T199" s="716">
        <f t="shared" si="7"/>
        <v>0</v>
      </c>
      <c r="U199" s="717"/>
      <c r="V199" s="716">
        <f t="shared" si="8"/>
        <v>0</v>
      </c>
      <c r="W199" s="717"/>
      <c r="X199" s="716">
        <f t="shared" si="9"/>
        <v>0</v>
      </c>
      <c r="Y199" s="717"/>
      <c r="Z199" s="743">
        <f t="shared" si="10"/>
        <v>0</v>
      </c>
      <c r="AA199" s="744"/>
      <c r="AB199" s="743">
        <f t="shared" si="11"/>
        <v>0</v>
      </c>
      <c r="AC199" s="744"/>
      <c r="AD199" s="81"/>
      <c r="AE199" s="81"/>
      <c r="AF199" s="81"/>
      <c r="AG199" s="81"/>
      <c r="AH199" s="81"/>
      <c r="AI199" s="81"/>
    </row>
    <row r="200" spans="1:41" s="2" customFormat="1" ht="16.5" customHeight="1">
      <c r="A200" s="78"/>
      <c r="B200" s="137"/>
      <c r="C200" s="983" t="str">
        <f t="shared" si="2"/>
        <v>Laboratorio</v>
      </c>
      <c r="D200" s="984"/>
      <c r="E200" s="984"/>
      <c r="F200" s="984"/>
      <c r="G200" s="984"/>
      <c r="H200" s="984"/>
      <c r="I200" s="984"/>
      <c r="J200" s="985"/>
      <c r="K200" s="791" t="str">
        <f t="shared" si="3"/>
        <v>Muestra</v>
      </c>
      <c r="L200" s="792"/>
      <c r="M200" s="793"/>
      <c r="N200" s="716">
        <f t="shared" si="4"/>
        <v>0</v>
      </c>
      <c r="O200" s="717"/>
      <c r="P200" s="716">
        <f t="shared" si="5"/>
        <v>0</v>
      </c>
      <c r="Q200" s="717"/>
      <c r="R200" s="716">
        <f t="shared" si="6"/>
        <v>0</v>
      </c>
      <c r="S200" s="717"/>
      <c r="T200" s="716">
        <f t="shared" si="7"/>
        <v>0</v>
      </c>
      <c r="U200" s="717"/>
      <c r="V200" s="716">
        <f t="shared" si="8"/>
        <v>0</v>
      </c>
      <c r="W200" s="717"/>
      <c r="X200" s="716">
        <f t="shared" si="9"/>
        <v>0</v>
      </c>
      <c r="Y200" s="717"/>
      <c r="Z200" s="743">
        <f t="shared" si="10"/>
        <v>0</v>
      </c>
      <c r="AA200" s="744"/>
      <c r="AB200" s="743">
        <f t="shared" si="11"/>
        <v>0</v>
      </c>
      <c r="AC200" s="744"/>
      <c r="AD200" s="81"/>
      <c r="AE200" s="81"/>
      <c r="AF200" s="81"/>
      <c r="AG200" s="81"/>
      <c r="AH200" s="81"/>
      <c r="AI200" s="81"/>
    </row>
    <row r="201" spans="1:41" s="2" customFormat="1" ht="14.65" customHeight="1">
      <c r="A201" s="78"/>
      <c r="B201" s="137"/>
      <c r="C201" s="983" t="str">
        <f t="shared" si="2"/>
        <v>Farmacia</v>
      </c>
      <c r="D201" s="984"/>
      <c r="E201" s="984"/>
      <c r="F201" s="984"/>
      <c r="G201" s="984"/>
      <c r="H201" s="984"/>
      <c r="I201" s="984"/>
      <c r="J201" s="985"/>
      <c r="K201" s="791" t="str">
        <f t="shared" si="3"/>
        <v>Receta</v>
      </c>
      <c r="L201" s="792"/>
      <c r="M201" s="793"/>
      <c r="N201" s="716">
        <f t="shared" si="4"/>
        <v>0</v>
      </c>
      <c r="O201" s="717"/>
      <c r="P201" s="716">
        <f t="shared" si="5"/>
        <v>0</v>
      </c>
      <c r="Q201" s="717"/>
      <c r="R201" s="716">
        <f t="shared" si="6"/>
        <v>0</v>
      </c>
      <c r="S201" s="717"/>
      <c r="T201" s="716">
        <f t="shared" si="7"/>
        <v>0</v>
      </c>
      <c r="U201" s="717"/>
      <c r="V201" s="716">
        <f t="shared" si="8"/>
        <v>0</v>
      </c>
      <c r="W201" s="717"/>
      <c r="X201" s="716">
        <f t="shared" si="9"/>
        <v>0</v>
      </c>
      <c r="Y201" s="717"/>
      <c r="Z201" s="743">
        <f t="shared" si="10"/>
        <v>0</v>
      </c>
      <c r="AA201" s="744"/>
      <c r="AB201" s="743">
        <f t="shared" si="11"/>
        <v>0</v>
      </c>
      <c r="AC201" s="744"/>
      <c r="AD201" s="81"/>
      <c r="AE201" s="81"/>
      <c r="AF201" s="81"/>
      <c r="AG201" s="81"/>
      <c r="AH201" s="81"/>
      <c r="AI201" s="81"/>
    </row>
    <row r="202" spans="1:41" s="2" customFormat="1" ht="12.75">
      <c r="A202" s="78"/>
      <c r="B202" s="137"/>
      <c r="C202" s="983" t="str">
        <f t="shared" si="2"/>
        <v xml:space="preserve">Desinfección y Esterilización </v>
      </c>
      <c r="D202" s="984"/>
      <c r="E202" s="984"/>
      <c r="F202" s="984"/>
      <c r="G202" s="984"/>
      <c r="H202" s="984"/>
      <c r="I202" s="984"/>
      <c r="J202" s="985"/>
      <c r="K202" s="791" t="str">
        <f t="shared" si="3"/>
        <v>Unidad Esterilizada</v>
      </c>
      <c r="L202" s="792"/>
      <c r="M202" s="793"/>
      <c r="N202" s="716">
        <f t="shared" si="4"/>
        <v>0</v>
      </c>
      <c r="O202" s="717"/>
      <c r="P202" s="716">
        <f t="shared" si="5"/>
        <v>0</v>
      </c>
      <c r="Q202" s="717"/>
      <c r="R202" s="716">
        <f t="shared" si="6"/>
        <v>0</v>
      </c>
      <c r="S202" s="717"/>
      <c r="T202" s="716">
        <f t="shared" si="7"/>
        <v>0</v>
      </c>
      <c r="U202" s="717"/>
      <c r="V202" s="716">
        <f t="shared" si="8"/>
        <v>0</v>
      </c>
      <c r="W202" s="717"/>
      <c r="X202" s="716">
        <f t="shared" si="9"/>
        <v>0</v>
      </c>
      <c r="Y202" s="717"/>
      <c r="Z202" s="743">
        <f t="shared" si="10"/>
        <v>0</v>
      </c>
      <c r="AA202" s="744"/>
      <c r="AB202" s="743">
        <f t="shared" si="11"/>
        <v>0</v>
      </c>
      <c r="AC202" s="744"/>
      <c r="AD202" s="81"/>
      <c r="AE202" s="81"/>
      <c r="AF202" s="81"/>
      <c r="AG202" s="81"/>
      <c r="AH202" s="81"/>
      <c r="AI202" s="81"/>
    </row>
    <row r="203" spans="1:41" s="2" customFormat="1" ht="12.75">
      <c r="A203" s="78"/>
      <c r="B203" s="137"/>
      <c r="C203" s="137"/>
      <c r="D203" s="137"/>
      <c r="E203" s="137"/>
      <c r="F203" s="137"/>
      <c r="G203" s="137"/>
      <c r="H203" s="137"/>
      <c r="I203" s="137"/>
      <c r="J203" s="137"/>
      <c r="K203" s="137"/>
      <c r="L203" s="137"/>
      <c r="M203" s="137"/>
      <c r="N203" s="137"/>
      <c r="O203" s="137"/>
      <c r="P203" s="137"/>
      <c r="Q203" s="137"/>
      <c r="R203" s="137"/>
      <c r="S203" s="137"/>
      <c r="T203" s="137"/>
      <c r="U203" s="137"/>
      <c r="V203" s="137"/>
      <c r="W203" s="137"/>
      <c r="X203" s="137"/>
      <c r="Y203" s="137"/>
      <c r="Z203" s="137"/>
      <c r="AA203" s="137"/>
      <c r="AB203" s="137"/>
      <c r="AC203" s="137"/>
      <c r="AD203" s="137"/>
      <c r="AE203" s="137"/>
      <c r="AF203" s="137"/>
      <c r="AG203" s="137"/>
      <c r="AH203" s="137"/>
      <c r="AI203" s="137"/>
    </row>
    <row r="204" spans="1:41" s="2" customFormat="1" ht="23.65" customHeight="1">
      <c r="A204" s="78"/>
      <c r="B204" s="79" t="s">
        <v>20044</v>
      </c>
      <c r="C204" s="110"/>
      <c r="D204" s="110"/>
      <c r="E204" s="110"/>
      <c r="F204" s="110"/>
      <c r="G204" s="110"/>
      <c r="H204" s="110"/>
      <c r="I204" s="110"/>
      <c r="J204" s="110"/>
      <c r="K204" s="110"/>
      <c r="L204" s="110"/>
      <c r="M204" s="110"/>
      <c r="N204" s="110"/>
      <c r="O204" s="110"/>
      <c r="P204" s="110"/>
      <c r="Q204" s="110"/>
      <c r="R204" s="110"/>
      <c r="S204" s="110"/>
      <c r="T204" s="110"/>
      <c r="U204" s="110"/>
      <c r="V204" s="110"/>
      <c r="W204" s="110"/>
      <c r="X204" s="110"/>
      <c r="Y204" s="110"/>
      <c r="Z204" s="110"/>
      <c r="AA204" s="110"/>
      <c r="AB204" s="110"/>
      <c r="AC204" s="110"/>
      <c r="AD204" s="110"/>
      <c r="AE204" s="110"/>
      <c r="AF204" s="110"/>
      <c r="AG204" s="110"/>
      <c r="AH204" s="110"/>
      <c r="AI204" s="110"/>
    </row>
    <row r="205" spans="1:41" s="79" customFormat="1" ht="16.899999999999999" customHeight="1">
      <c r="B205" s="79" t="s">
        <v>20045</v>
      </c>
    </row>
    <row r="206" spans="1:41" s="112" customFormat="1" ht="14.25" customHeight="1">
      <c r="A206" s="78"/>
      <c r="B206" s="110"/>
      <c r="C206" s="110"/>
      <c r="D206" s="110"/>
      <c r="E206" s="110"/>
      <c r="F206" s="110"/>
      <c r="G206" s="110"/>
      <c r="H206" s="110"/>
      <c r="I206" s="110"/>
      <c r="J206" s="110"/>
      <c r="K206" s="110"/>
      <c r="L206" s="110"/>
      <c r="M206" s="110"/>
      <c r="N206" s="110"/>
      <c r="O206" s="110"/>
      <c r="P206" s="110"/>
      <c r="Q206" s="110"/>
      <c r="R206" s="110"/>
      <c r="S206" s="110"/>
      <c r="T206" s="110"/>
      <c r="U206" s="110"/>
      <c r="V206" s="110"/>
      <c r="W206" s="110"/>
      <c r="X206" s="110"/>
      <c r="Y206" s="110"/>
      <c r="Z206" s="110"/>
      <c r="AA206" s="110"/>
      <c r="AB206" s="110"/>
      <c r="AC206" s="110"/>
      <c r="AD206" s="110"/>
      <c r="AE206" s="110"/>
      <c r="AF206" s="110"/>
      <c r="AG206" s="110"/>
      <c r="AH206" s="110"/>
      <c r="AI206" s="110"/>
      <c r="AJ206" s="2"/>
      <c r="AK206" s="2"/>
      <c r="AL206" s="2"/>
      <c r="AM206" s="2"/>
      <c r="AN206" s="2"/>
      <c r="AO206" s="2"/>
    </row>
    <row r="207" spans="1:41" s="112" customFormat="1" ht="20.65" customHeight="1">
      <c r="A207" s="78"/>
      <c r="B207" s="760" t="s">
        <v>133</v>
      </c>
      <c r="C207" s="761"/>
      <c r="D207" s="761"/>
      <c r="E207" s="761"/>
      <c r="F207" s="761"/>
      <c r="G207" s="761"/>
      <c r="H207" s="761"/>
      <c r="I207" s="761"/>
      <c r="J207" s="761"/>
      <c r="K207" s="761"/>
      <c r="L207" s="761"/>
      <c r="M207" s="761"/>
      <c r="N207" s="762" t="s">
        <v>11332</v>
      </c>
      <c r="O207" s="583"/>
      <c r="P207" s="763"/>
      <c r="Q207" s="762" t="s">
        <v>259</v>
      </c>
      <c r="R207" s="583"/>
      <c r="S207" s="583"/>
      <c r="T207" s="425" t="s">
        <v>260</v>
      </c>
      <c r="U207" s="585" t="s">
        <v>134</v>
      </c>
      <c r="V207" s="585"/>
      <c r="W207" s="585"/>
      <c r="X207" s="585"/>
      <c r="Y207" s="585"/>
      <c r="Z207" s="585"/>
      <c r="AA207" s="585"/>
      <c r="AB207" s="583" t="s">
        <v>261</v>
      </c>
      <c r="AC207" s="584"/>
      <c r="AD207" s="585" t="s">
        <v>209</v>
      </c>
      <c r="AE207" s="585"/>
      <c r="AF207" s="585"/>
      <c r="AG207" s="585"/>
      <c r="AH207" s="585"/>
      <c r="AI207" s="585"/>
      <c r="AJ207" s="2"/>
      <c r="AK207" s="2"/>
      <c r="AL207" s="2"/>
      <c r="AM207" s="2"/>
      <c r="AN207" s="2"/>
      <c r="AO207" s="2"/>
    </row>
    <row r="208" spans="1:41" s="112" customFormat="1" ht="14.25" customHeight="1">
      <c r="A208" s="111"/>
      <c r="B208" s="751" t="s">
        <v>12</v>
      </c>
      <c r="C208" s="752"/>
      <c r="D208" s="752"/>
      <c r="E208" s="752"/>
      <c r="F208" s="752"/>
      <c r="G208" s="752"/>
      <c r="H208" s="752"/>
      <c r="I208" s="752"/>
      <c r="J208" s="752"/>
      <c r="K208" s="752"/>
      <c r="L208" s="752"/>
      <c r="M208" s="752"/>
      <c r="N208" s="281"/>
      <c r="O208" s="282"/>
      <c r="P208" s="282"/>
      <c r="Q208" s="282"/>
      <c r="R208" s="282"/>
      <c r="S208" s="282"/>
      <c r="T208" s="282"/>
      <c r="U208" s="282"/>
      <c r="V208" s="282"/>
      <c r="W208" s="282"/>
      <c r="X208" s="282"/>
      <c r="Y208" s="282"/>
      <c r="Z208" s="282"/>
      <c r="AA208" s="282"/>
      <c r="AB208" s="282"/>
      <c r="AC208" s="282"/>
      <c r="AD208" s="282"/>
      <c r="AE208" s="282"/>
      <c r="AF208" s="282"/>
      <c r="AG208" s="282"/>
      <c r="AH208" s="282"/>
      <c r="AI208" s="283"/>
    </row>
    <row r="209" spans="1:35" s="112" customFormat="1" ht="18.600000000000001" customHeight="1">
      <c r="A209" s="295"/>
      <c r="B209" s="753" t="s">
        <v>2</v>
      </c>
      <c r="C209" s="753"/>
      <c r="D209" s="753"/>
      <c r="E209" s="753"/>
      <c r="F209" s="753"/>
      <c r="G209" s="753"/>
      <c r="H209" s="753"/>
      <c r="I209" s="753"/>
      <c r="J209" s="753"/>
      <c r="K209" s="753"/>
      <c r="L209" s="753"/>
      <c r="M209" s="753"/>
      <c r="N209" s="754">
        <f>AB192</f>
        <v>0</v>
      </c>
      <c r="O209" s="755"/>
      <c r="P209" s="755"/>
      <c r="Q209" s="745">
        <v>14400</v>
      </c>
      <c r="R209" s="746"/>
      <c r="S209" s="747"/>
      <c r="T209" s="276">
        <f>+N209/Q209</f>
        <v>0</v>
      </c>
      <c r="U209" s="748" t="s">
        <v>9666</v>
      </c>
      <c r="V209" s="749"/>
      <c r="W209" s="749"/>
      <c r="X209" s="749"/>
      <c r="Y209" s="749"/>
      <c r="Z209" s="749"/>
      <c r="AA209" s="750"/>
      <c r="AB209" s="758">
        <f>IF(T209&gt;=0.25,1,IF(T209&gt;=1.5,2,IF(T209&gt;=2.5,3,IF(T209&gt;=3.5,4,0))))</f>
        <v>0</v>
      </c>
      <c r="AC209" s="759"/>
      <c r="AD209" s="797"/>
      <c r="AE209" s="798"/>
      <c r="AF209" s="798"/>
      <c r="AG209" s="798"/>
      <c r="AH209" s="798"/>
      <c r="AI209" s="799"/>
    </row>
    <row r="210" spans="1:35" s="112" customFormat="1" ht="22.15" customHeight="1">
      <c r="A210" s="111"/>
      <c r="B210" s="748" t="s">
        <v>9597</v>
      </c>
      <c r="C210" s="749"/>
      <c r="D210" s="749"/>
      <c r="E210" s="749"/>
      <c r="F210" s="749"/>
      <c r="G210" s="749"/>
      <c r="H210" s="749"/>
      <c r="I210" s="749"/>
      <c r="J210" s="749"/>
      <c r="K210" s="749"/>
      <c r="L210" s="749"/>
      <c r="M210" s="750"/>
      <c r="N210" s="754">
        <f>AB193</f>
        <v>0</v>
      </c>
      <c r="O210" s="755"/>
      <c r="P210" s="755"/>
      <c r="Q210" s="745">
        <v>7200</v>
      </c>
      <c r="R210" s="746"/>
      <c r="S210" s="747"/>
      <c r="T210" s="276">
        <f t="shared" ref="T210:T211" si="12">+N210/Q210</f>
        <v>0</v>
      </c>
      <c r="U210" s="748" t="s">
        <v>9667</v>
      </c>
      <c r="V210" s="749"/>
      <c r="W210" s="749"/>
      <c r="X210" s="749"/>
      <c r="Y210" s="749"/>
      <c r="Z210" s="749"/>
      <c r="AA210" s="750"/>
      <c r="AB210" s="764"/>
      <c r="AC210" s="765"/>
      <c r="AD210" s="794" t="s">
        <v>20080</v>
      </c>
      <c r="AE210" s="795"/>
      <c r="AF210" s="795"/>
      <c r="AG210" s="795"/>
      <c r="AH210" s="795"/>
      <c r="AI210" s="796"/>
    </row>
    <row r="211" spans="1:35" s="112" customFormat="1" ht="20.45" customHeight="1">
      <c r="A211" s="111"/>
      <c r="B211" s="753" t="s">
        <v>9668</v>
      </c>
      <c r="C211" s="753"/>
      <c r="D211" s="753"/>
      <c r="E211" s="753"/>
      <c r="F211" s="753"/>
      <c r="G211" s="753"/>
      <c r="H211" s="753"/>
      <c r="I211" s="753"/>
      <c r="J211" s="753"/>
      <c r="K211" s="753"/>
      <c r="L211" s="753"/>
      <c r="M211" s="753"/>
      <c r="N211" s="754">
        <f>AB194</f>
        <v>0</v>
      </c>
      <c r="O211" s="755"/>
      <c r="P211" s="755"/>
      <c r="Q211" s="745">
        <v>14400</v>
      </c>
      <c r="R211" s="746"/>
      <c r="S211" s="747"/>
      <c r="T211" s="278">
        <f t="shared" si="12"/>
        <v>0</v>
      </c>
      <c r="U211" s="756" t="s">
        <v>9646</v>
      </c>
      <c r="V211" s="757"/>
      <c r="W211" s="757"/>
      <c r="X211" s="757"/>
      <c r="Y211" s="757"/>
      <c r="Z211" s="757"/>
      <c r="AA211" s="757"/>
      <c r="AB211" s="758">
        <f>IF(T211&gt;=0.25,1,IF(T211&gt;=1.5,2,IF(T211&gt;=2.5,3,IF(T211&gt;=3.5,4,0))))</f>
        <v>0</v>
      </c>
      <c r="AC211" s="759"/>
      <c r="AD211" s="768" t="s">
        <v>9669</v>
      </c>
      <c r="AE211" s="836"/>
      <c r="AF211" s="836"/>
      <c r="AG211" s="836"/>
      <c r="AH211" s="836"/>
      <c r="AI211" s="836"/>
    </row>
    <row r="212" spans="1:35" s="112" customFormat="1" ht="14.25" customHeight="1">
      <c r="A212" s="111"/>
      <c r="B212" s="840" t="s">
        <v>9670</v>
      </c>
      <c r="C212" s="841"/>
      <c r="D212" s="841"/>
      <c r="E212" s="841"/>
      <c r="F212" s="841"/>
      <c r="G212" s="841"/>
      <c r="H212" s="841"/>
      <c r="I212" s="841"/>
      <c r="J212" s="841"/>
      <c r="K212" s="841"/>
      <c r="L212" s="841"/>
      <c r="M212" s="841"/>
      <c r="N212" s="788"/>
      <c r="O212" s="789"/>
      <c r="P212" s="789"/>
      <c r="Q212" s="995"/>
      <c r="R212" s="995"/>
      <c r="S212" s="995"/>
      <c r="T212" s="284"/>
      <c r="U212" s="996"/>
      <c r="V212" s="996"/>
      <c r="W212" s="996"/>
      <c r="X212" s="996"/>
      <c r="Y212" s="996"/>
      <c r="Z212" s="996"/>
      <c r="AA212" s="996"/>
      <c r="AB212" s="994"/>
      <c r="AC212" s="994"/>
      <c r="AD212" s="830"/>
      <c r="AE212" s="830"/>
      <c r="AF212" s="830"/>
      <c r="AG212" s="830"/>
      <c r="AH212" s="830"/>
      <c r="AI212" s="831"/>
    </row>
    <row r="213" spans="1:35" s="112" customFormat="1" ht="54" customHeight="1">
      <c r="A213" s="111"/>
      <c r="B213" s="800" t="s">
        <v>9671</v>
      </c>
      <c r="C213" s="801"/>
      <c r="D213" s="801"/>
      <c r="E213" s="801"/>
      <c r="F213" s="801"/>
      <c r="G213" s="801"/>
      <c r="H213" s="801"/>
      <c r="I213" s="801"/>
      <c r="J213" s="801"/>
      <c r="K213" s="801"/>
      <c r="L213" s="801"/>
      <c r="M213" s="802"/>
      <c r="N213" s="772">
        <f>AB195</f>
        <v>0</v>
      </c>
      <c r="O213" s="773"/>
      <c r="P213" s="773"/>
      <c r="Q213" s="745">
        <v>17520</v>
      </c>
      <c r="R213" s="746"/>
      <c r="S213" s="747"/>
      <c r="T213" s="277">
        <f>+N213/Q213</f>
        <v>0</v>
      </c>
      <c r="U213" s="787" t="s">
        <v>9672</v>
      </c>
      <c r="V213" s="787"/>
      <c r="W213" s="787"/>
      <c r="X213" s="787"/>
      <c r="Y213" s="787"/>
      <c r="Z213" s="787"/>
      <c r="AA213" s="787"/>
      <c r="AB213" s="758">
        <f>IF(T213&gt;=0.25,1,IF(T213&gt;=1.5,2,IF(T213&gt;=2.5,3,IF(T213&gt;=3.5,4,0))))</f>
        <v>0</v>
      </c>
      <c r="AC213" s="759"/>
      <c r="AD213" s="780"/>
      <c r="AE213" s="780"/>
      <c r="AF213" s="780"/>
      <c r="AG213" s="780"/>
      <c r="AH213" s="780"/>
      <c r="AI213" s="780"/>
    </row>
    <row r="214" spans="1:35" s="112" customFormat="1" ht="14.25" customHeight="1">
      <c r="A214" s="111"/>
      <c r="B214" s="806"/>
      <c r="C214" s="807"/>
      <c r="D214" s="807"/>
      <c r="E214" s="807"/>
      <c r="F214" s="807"/>
      <c r="G214" s="807"/>
      <c r="H214" s="807"/>
      <c r="I214" s="807"/>
      <c r="J214" s="807"/>
      <c r="K214" s="807"/>
      <c r="L214" s="807"/>
      <c r="M214" s="808"/>
      <c r="N214" s="1003">
        <f>AB196</f>
        <v>0</v>
      </c>
      <c r="O214" s="1004"/>
      <c r="P214" s="1005"/>
      <c r="Q214" s="745">
        <v>17520</v>
      </c>
      <c r="R214" s="746"/>
      <c r="S214" s="747"/>
      <c r="T214" s="277">
        <f>+N214/Q214</f>
        <v>0</v>
      </c>
      <c r="U214" s="787" t="s">
        <v>9673</v>
      </c>
      <c r="V214" s="787"/>
      <c r="W214" s="787"/>
      <c r="X214" s="787"/>
      <c r="Y214" s="787"/>
      <c r="Z214" s="787"/>
      <c r="AA214" s="787"/>
      <c r="AB214" s="758">
        <f>IF(T214&gt;=0.25,1,IF(T214&gt;=1.5,2,IF(T214&gt;=2.5,3,IF(T214&gt;=3.5,4,0))))</f>
        <v>0</v>
      </c>
      <c r="AC214" s="759"/>
      <c r="AD214" s="471"/>
      <c r="AE214" s="472"/>
      <c r="AF214" s="472"/>
      <c r="AG214" s="472"/>
      <c r="AH214" s="472"/>
      <c r="AI214" s="473"/>
    </row>
    <row r="215" spans="1:35" s="112" customFormat="1" ht="51.6" customHeight="1">
      <c r="A215" s="111"/>
      <c r="B215" s="832" t="s">
        <v>5</v>
      </c>
      <c r="C215" s="833"/>
      <c r="D215" s="833"/>
      <c r="E215" s="833"/>
      <c r="F215" s="833"/>
      <c r="G215" s="833"/>
      <c r="H215" s="833"/>
      <c r="I215" s="833"/>
      <c r="J215" s="833"/>
      <c r="K215" s="833"/>
      <c r="L215" s="833"/>
      <c r="M215" s="834"/>
      <c r="N215" s="781">
        <f>AB197</f>
        <v>0</v>
      </c>
      <c r="O215" s="782"/>
      <c r="P215" s="783"/>
      <c r="Q215" s="784">
        <v>292</v>
      </c>
      <c r="R215" s="785"/>
      <c r="S215" s="786"/>
      <c r="T215" s="277">
        <f t="shared" ref="T215" si="13">+N215/Q215</f>
        <v>0</v>
      </c>
      <c r="U215" s="787" t="s">
        <v>9649</v>
      </c>
      <c r="V215" s="787"/>
      <c r="W215" s="787"/>
      <c r="X215" s="787"/>
      <c r="Y215" s="787"/>
      <c r="Z215" s="787"/>
      <c r="AA215" s="787"/>
      <c r="AB215" s="758">
        <f>IF(T215&gt;=0.25,1,IF(T215&gt;=1.5,2,IF(T215&gt;=2.5,3,IF(T215&gt;=3.5,4,0))))</f>
        <v>0</v>
      </c>
      <c r="AC215" s="759"/>
      <c r="AD215" s="766" t="s">
        <v>20081</v>
      </c>
      <c r="AE215" s="767"/>
      <c r="AF215" s="767"/>
      <c r="AG215" s="767"/>
      <c r="AH215" s="767"/>
      <c r="AI215" s="768"/>
    </row>
    <row r="216" spans="1:35" s="112" customFormat="1" ht="14.25" customHeight="1">
      <c r="A216" s="111"/>
      <c r="B216" s="751" t="s">
        <v>9674</v>
      </c>
      <c r="C216" s="752"/>
      <c r="D216" s="752"/>
      <c r="E216" s="752"/>
      <c r="F216" s="752"/>
      <c r="G216" s="752"/>
      <c r="H216" s="752"/>
      <c r="I216" s="752"/>
      <c r="J216" s="752"/>
      <c r="K216" s="752"/>
      <c r="L216" s="752"/>
      <c r="M216" s="752"/>
      <c r="N216" s="788"/>
      <c r="O216" s="789"/>
      <c r="P216" s="789"/>
      <c r="Q216" s="790"/>
      <c r="R216" s="790"/>
      <c r="S216" s="790"/>
      <c r="T216" s="284"/>
      <c r="U216" s="993"/>
      <c r="V216" s="993"/>
      <c r="W216" s="993"/>
      <c r="X216" s="993"/>
      <c r="Y216" s="993"/>
      <c r="Z216" s="993"/>
      <c r="AA216" s="993"/>
      <c r="AB216" s="994"/>
      <c r="AC216" s="994"/>
      <c r="AD216" s="830"/>
      <c r="AE216" s="830"/>
      <c r="AF216" s="830"/>
      <c r="AG216" s="830"/>
      <c r="AH216" s="830"/>
      <c r="AI216" s="831"/>
    </row>
    <row r="217" spans="1:35" s="112" customFormat="1" ht="17.45" customHeight="1">
      <c r="A217" s="111"/>
      <c r="B217" s="769" t="s">
        <v>9675</v>
      </c>
      <c r="C217" s="770"/>
      <c r="D217" s="770"/>
      <c r="E217" s="770"/>
      <c r="F217" s="770"/>
      <c r="G217" s="770"/>
      <c r="H217" s="770"/>
      <c r="I217" s="770"/>
      <c r="J217" s="770"/>
      <c r="K217" s="770"/>
      <c r="L217" s="770"/>
      <c r="M217" s="771"/>
      <c r="N217" s="772" t="s">
        <v>136</v>
      </c>
      <c r="O217" s="773"/>
      <c r="P217" s="773"/>
      <c r="Q217" s="774" t="s">
        <v>136</v>
      </c>
      <c r="R217" s="775"/>
      <c r="S217" s="776"/>
      <c r="T217" s="823">
        <v>0</v>
      </c>
      <c r="U217" s="777" t="s">
        <v>9676</v>
      </c>
      <c r="V217" s="778"/>
      <c r="W217" s="778"/>
      <c r="X217" s="778"/>
      <c r="Y217" s="778"/>
      <c r="Z217" s="778"/>
      <c r="AA217" s="779"/>
      <c r="AB217" s="758">
        <f>IF(T217&gt;=0.25,1,IF(T217&gt;=1.5,2,IF(T217&gt;=2.5,3,IF(T217&gt;=3.5,4,0))))</f>
        <v>0</v>
      </c>
      <c r="AC217" s="759"/>
      <c r="AD217" s="1006" t="s">
        <v>20085</v>
      </c>
      <c r="AE217" s="1007"/>
      <c r="AF217" s="1007"/>
      <c r="AG217" s="1007"/>
      <c r="AH217" s="1007"/>
      <c r="AI217" s="1008"/>
    </row>
    <row r="218" spans="1:35" s="112" customFormat="1" ht="18" customHeight="1">
      <c r="A218" s="111"/>
      <c r="B218" s="753" t="s">
        <v>9677</v>
      </c>
      <c r="C218" s="753"/>
      <c r="D218" s="753"/>
      <c r="E218" s="753"/>
      <c r="F218" s="753"/>
      <c r="G218" s="753"/>
      <c r="H218" s="753"/>
      <c r="I218" s="753"/>
      <c r="J218" s="753"/>
      <c r="K218" s="753"/>
      <c r="L218" s="753"/>
      <c r="M218" s="753"/>
      <c r="N218" s="754" t="s">
        <v>136</v>
      </c>
      <c r="O218" s="755"/>
      <c r="P218" s="755"/>
      <c r="Q218" s="774" t="s">
        <v>136</v>
      </c>
      <c r="R218" s="775"/>
      <c r="S218" s="776"/>
      <c r="T218" s="825"/>
      <c r="U218" s="1012" t="s">
        <v>9678</v>
      </c>
      <c r="V218" s="1013"/>
      <c r="W218" s="1013"/>
      <c r="X218" s="1013"/>
      <c r="Y218" s="1013"/>
      <c r="Z218" s="1013"/>
      <c r="AA218" s="1014"/>
      <c r="AB218" s="764"/>
      <c r="AC218" s="765"/>
      <c r="AD218" s="1009"/>
      <c r="AE218" s="1010"/>
      <c r="AF218" s="1010"/>
      <c r="AG218" s="1010"/>
      <c r="AH218" s="1010"/>
      <c r="AI218" s="1011"/>
    </row>
    <row r="219" spans="1:35" s="112" customFormat="1" ht="14.25" customHeight="1">
      <c r="A219" s="111"/>
      <c r="B219" s="992" t="s">
        <v>262</v>
      </c>
      <c r="C219" s="992"/>
      <c r="D219" s="992"/>
      <c r="E219" s="992"/>
      <c r="F219" s="992"/>
      <c r="G219" s="992"/>
      <c r="H219" s="992"/>
      <c r="I219" s="992"/>
      <c r="J219" s="992"/>
      <c r="K219" s="992"/>
      <c r="L219" s="992"/>
      <c r="M219" s="992"/>
      <c r="N219" s="285"/>
      <c r="O219" s="286"/>
      <c r="P219" s="286"/>
      <c r="Q219" s="282"/>
      <c r="R219" s="282"/>
      <c r="S219" s="282"/>
      <c r="T219" s="287"/>
      <c r="U219" s="288"/>
      <c r="V219" s="288"/>
      <c r="W219" s="288"/>
      <c r="X219" s="288"/>
      <c r="Y219" s="288"/>
      <c r="Z219" s="288"/>
      <c r="AA219" s="288"/>
      <c r="AB219" s="288"/>
      <c r="AC219" s="288"/>
      <c r="AD219" s="474"/>
      <c r="AE219" s="474"/>
      <c r="AF219" s="474"/>
      <c r="AG219" s="474"/>
      <c r="AH219" s="474"/>
      <c r="AI219" s="475"/>
    </row>
    <row r="220" spans="1:35" s="112" customFormat="1" ht="14.25" customHeight="1">
      <c r="A220" s="111"/>
      <c r="B220" s="800" t="s">
        <v>263</v>
      </c>
      <c r="C220" s="801"/>
      <c r="D220" s="801"/>
      <c r="E220" s="801"/>
      <c r="F220" s="801"/>
      <c r="G220" s="801"/>
      <c r="H220" s="801"/>
      <c r="I220" s="801"/>
      <c r="J220" s="801"/>
      <c r="K220" s="801"/>
      <c r="L220" s="801"/>
      <c r="M220" s="802"/>
      <c r="N220" s="781">
        <f>AB200</f>
        <v>0</v>
      </c>
      <c r="O220" s="809"/>
      <c r="P220" s="810"/>
      <c r="Q220" s="745">
        <v>21600</v>
      </c>
      <c r="R220" s="746"/>
      <c r="S220" s="747"/>
      <c r="T220" s="279">
        <f>+N220/Q220</f>
        <v>0</v>
      </c>
      <c r="U220" s="837" t="s">
        <v>210</v>
      </c>
      <c r="V220" s="838"/>
      <c r="W220" s="838"/>
      <c r="X220" s="838"/>
      <c r="Y220" s="838"/>
      <c r="Z220" s="838"/>
      <c r="AA220" s="839"/>
      <c r="AB220" s="758">
        <f>IF(T220&gt;=0.25,1,IF(T220&gt;=1.5,2,IF(T220&gt;=2.5,3,IF(T220&gt;=3.5,4,0))))</f>
        <v>0</v>
      </c>
      <c r="AC220" s="759"/>
      <c r="AD220" s="836"/>
      <c r="AE220" s="836"/>
      <c r="AF220" s="836"/>
      <c r="AG220" s="836"/>
      <c r="AH220" s="836"/>
      <c r="AI220" s="836"/>
    </row>
    <row r="221" spans="1:35" s="112" customFormat="1" ht="14.25" customHeight="1">
      <c r="A221" s="111"/>
      <c r="B221" s="803"/>
      <c r="C221" s="1015"/>
      <c r="D221" s="1015"/>
      <c r="E221" s="1015"/>
      <c r="F221" s="1015"/>
      <c r="G221" s="1015"/>
      <c r="H221" s="1015"/>
      <c r="I221" s="1015"/>
      <c r="J221" s="1015"/>
      <c r="K221" s="1015"/>
      <c r="L221" s="1015"/>
      <c r="M221" s="805"/>
      <c r="N221" s="811"/>
      <c r="O221" s="1016"/>
      <c r="P221" s="813"/>
      <c r="Q221" s="817"/>
      <c r="R221" s="1017"/>
      <c r="S221" s="819"/>
      <c r="T221" s="279">
        <f>+N220/Q220</f>
        <v>0</v>
      </c>
      <c r="U221" s="837" t="s">
        <v>257</v>
      </c>
      <c r="V221" s="838"/>
      <c r="W221" s="838"/>
      <c r="X221" s="838"/>
      <c r="Y221" s="838"/>
      <c r="Z221" s="838"/>
      <c r="AA221" s="839"/>
      <c r="AB221" s="758">
        <f>IF(T221&gt;=0.25,1,IF(T221&gt;=1.5,2,IF(T221&gt;=2.5,3,IF(T221&gt;=3.5,4,0))))</f>
        <v>0</v>
      </c>
      <c r="AC221" s="759"/>
      <c r="AD221" s="836"/>
      <c r="AE221" s="836"/>
      <c r="AF221" s="836"/>
      <c r="AG221" s="836"/>
      <c r="AH221" s="836"/>
      <c r="AI221" s="836"/>
    </row>
    <row r="222" spans="1:35" s="112" customFormat="1" ht="14.25" customHeight="1">
      <c r="A222" s="111"/>
      <c r="B222" s="806"/>
      <c r="C222" s="807"/>
      <c r="D222" s="807"/>
      <c r="E222" s="807"/>
      <c r="F222" s="807"/>
      <c r="G222" s="807"/>
      <c r="H222" s="807"/>
      <c r="I222" s="807"/>
      <c r="J222" s="807"/>
      <c r="K222" s="807"/>
      <c r="L222" s="807"/>
      <c r="M222" s="808"/>
      <c r="N222" s="814"/>
      <c r="O222" s="815"/>
      <c r="P222" s="816"/>
      <c r="Q222" s="820"/>
      <c r="R222" s="821"/>
      <c r="S222" s="822"/>
      <c r="T222" s="279">
        <f>+N220/Q220</f>
        <v>0</v>
      </c>
      <c r="U222" s="837" t="s">
        <v>264</v>
      </c>
      <c r="V222" s="838"/>
      <c r="W222" s="838"/>
      <c r="X222" s="838"/>
      <c r="Y222" s="838"/>
      <c r="Z222" s="838"/>
      <c r="AA222" s="839"/>
      <c r="AB222" s="758">
        <f t="shared" ref="AB222" si="14">IF(T222&gt;=0.25,1,IF(T222&gt;=1.5,2,IF(T222&gt;=2.5,3,IF(T222&gt;=3.5,4,0))))</f>
        <v>0</v>
      </c>
      <c r="AC222" s="759"/>
      <c r="AD222" s="836"/>
      <c r="AE222" s="836"/>
      <c r="AF222" s="836"/>
      <c r="AG222" s="836"/>
      <c r="AH222" s="836"/>
      <c r="AI222" s="836"/>
    </row>
    <row r="223" spans="1:35" s="112" customFormat="1" ht="22.15" customHeight="1">
      <c r="A223" s="111"/>
      <c r="B223" s="840" t="s">
        <v>9721</v>
      </c>
      <c r="C223" s="841"/>
      <c r="D223" s="841"/>
      <c r="E223" s="841"/>
      <c r="F223" s="841"/>
      <c r="G223" s="841"/>
      <c r="H223" s="841"/>
      <c r="I223" s="841"/>
      <c r="J223" s="841"/>
      <c r="K223" s="841"/>
      <c r="L223" s="841"/>
      <c r="M223" s="842"/>
      <c r="N223" s="843"/>
      <c r="O223" s="789"/>
      <c r="P223" s="789"/>
      <c r="Q223" s="290"/>
      <c r="R223" s="290"/>
      <c r="S223" s="290"/>
      <c r="T223" s="284"/>
      <c r="U223" s="291"/>
      <c r="V223" s="291"/>
      <c r="W223" s="291"/>
      <c r="X223" s="291"/>
      <c r="Y223" s="291"/>
      <c r="Z223" s="291"/>
      <c r="AA223" s="291"/>
      <c r="AB223" s="292"/>
      <c r="AC223" s="292"/>
      <c r="AD223" s="474"/>
      <c r="AE223" s="474"/>
      <c r="AF223" s="474"/>
      <c r="AG223" s="474"/>
      <c r="AH223" s="474"/>
      <c r="AI223" s="475"/>
    </row>
    <row r="224" spans="1:35" s="112" customFormat="1" ht="27" customHeight="1">
      <c r="A224" s="111"/>
      <c r="B224" s="832" t="s">
        <v>9720</v>
      </c>
      <c r="C224" s="833"/>
      <c r="D224" s="833"/>
      <c r="E224" s="833"/>
      <c r="F224" s="833"/>
      <c r="G224" s="833"/>
      <c r="H224" s="833"/>
      <c r="I224" s="833"/>
      <c r="J224" s="833"/>
      <c r="K224" s="833"/>
      <c r="L224" s="833"/>
      <c r="M224" s="834"/>
      <c r="N224" s="754">
        <f>AB198</f>
        <v>0</v>
      </c>
      <c r="O224" s="755"/>
      <c r="P224" s="755"/>
      <c r="Q224" s="784">
        <v>8640</v>
      </c>
      <c r="R224" s="785"/>
      <c r="S224" s="786"/>
      <c r="T224" s="279">
        <f t="shared" ref="T224:T225" si="15">+N224/Q224</f>
        <v>0</v>
      </c>
      <c r="U224" s="837" t="s">
        <v>9679</v>
      </c>
      <c r="V224" s="838"/>
      <c r="W224" s="838"/>
      <c r="X224" s="838"/>
      <c r="Y224" s="838"/>
      <c r="Z224" s="838"/>
      <c r="AA224" s="839"/>
      <c r="AB224" s="758">
        <f>IF(T224&gt;=0.25,1,IF(T224&gt;=1.5,2,IF(T224&gt;=2.5,3,IF(T224&gt;=3.5,4,0))))</f>
        <v>0</v>
      </c>
      <c r="AC224" s="759"/>
      <c r="AD224" s="766" t="s">
        <v>20082</v>
      </c>
      <c r="AE224" s="767"/>
      <c r="AF224" s="767"/>
      <c r="AG224" s="767"/>
      <c r="AH224" s="767"/>
      <c r="AI224" s="768"/>
    </row>
    <row r="225" spans="1:44" s="112" customFormat="1" ht="28.15" customHeight="1">
      <c r="A225" s="111"/>
      <c r="B225" s="832" t="s">
        <v>9719</v>
      </c>
      <c r="C225" s="833"/>
      <c r="D225" s="833"/>
      <c r="E225" s="833"/>
      <c r="F225" s="833"/>
      <c r="G225" s="833"/>
      <c r="H225" s="833"/>
      <c r="I225" s="833"/>
      <c r="J225" s="833"/>
      <c r="K225" s="833"/>
      <c r="L225" s="833"/>
      <c r="M225" s="834"/>
      <c r="N225" s="754">
        <f>AB199</f>
        <v>0</v>
      </c>
      <c r="O225" s="755"/>
      <c r="P225" s="755"/>
      <c r="Q225" s="784">
        <v>14400</v>
      </c>
      <c r="R225" s="785"/>
      <c r="S225" s="786"/>
      <c r="T225" s="279">
        <f t="shared" si="15"/>
        <v>0</v>
      </c>
      <c r="U225" s="837" t="s">
        <v>9680</v>
      </c>
      <c r="V225" s="838"/>
      <c r="W225" s="838"/>
      <c r="X225" s="838"/>
      <c r="Y225" s="838"/>
      <c r="Z225" s="838"/>
      <c r="AA225" s="839"/>
      <c r="AB225" s="758">
        <f>IF(T225&gt;=0.25,1,IF(T225&gt;=1.5,2,IF(T225&gt;=2.5,3,IF(T225&gt;=3.5,4,0))))</f>
        <v>0</v>
      </c>
      <c r="AC225" s="759"/>
      <c r="AD225" s="766" t="s">
        <v>9681</v>
      </c>
      <c r="AE225" s="767"/>
      <c r="AF225" s="767"/>
      <c r="AG225" s="767"/>
      <c r="AH225" s="767"/>
      <c r="AI225" s="768"/>
    </row>
    <row r="226" spans="1:44" s="2" customFormat="1" ht="14.25" customHeight="1">
      <c r="A226" s="111"/>
      <c r="B226" s="751" t="s">
        <v>265</v>
      </c>
      <c r="C226" s="752"/>
      <c r="D226" s="752"/>
      <c r="E226" s="752"/>
      <c r="F226" s="752"/>
      <c r="G226" s="752"/>
      <c r="H226" s="752"/>
      <c r="I226" s="752"/>
      <c r="J226" s="752"/>
      <c r="K226" s="752"/>
      <c r="L226" s="752"/>
      <c r="M226" s="835"/>
      <c r="N226" s="285"/>
      <c r="O226" s="286"/>
      <c r="P226" s="286"/>
      <c r="Q226" s="282"/>
      <c r="R226" s="282"/>
      <c r="S226" s="282"/>
      <c r="T226" s="293"/>
      <c r="U226" s="288"/>
      <c r="V226" s="288"/>
      <c r="W226" s="288"/>
      <c r="X226" s="288"/>
      <c r="Y226" s="288"/>
      <c r="Z226" s="288"/>
      <c r="AA226" s="288"/>
      <c r="AB226" s="288"/>
      <c r="AC226" s="288"/>
      <c r="AD226" s="288"/>
      <c r="AE226" s="288"/>
      <c r="AF226" s="288"/>
      <c r="AG226" s="288"/>
      <c r="AH226" s="288"/>
      <c r="AI226" s="289"/>
      <c r="AJ226" s="112"/>
      <c r="AK226" s="112"/>
      <c r="AL226" s="112"/>
      <c r="AM226" s="112"/>
      <c r="AN226" s="112"/>
      <c r="AO226" s="112"/>
    </row>
    <row r="227" spans="1:44" s="2" customFormat="1" ht="19.899999999999999" customHeight="1">
      <c r="A227" s="111"/>
      <c r="B227" s="997" t="s">
        <v>135</v>
      </c>
      <c r="C227" s="998"/>
      <c r="D227" s="998"/>
      <c r="E227" s="998"/>
      <c r="F227" s="998"/>
      <c r="G227" s="998"/>
      <c r="H227" s="998"/>
      <c r="I227" s="998"/>
      <c r="J227" s="998"/>
      <c r="K227" s="998"/>
      <c r="L227" s="998"/>
      <c r="M227" s="999"/>
      <c r="N227" s="781">
        <f>AB201</f>
        <v>0</v>
      </c>
      <c r="O227" s="782"/>
      <c r="P227" s="783"/>
      <c r="Q227" s="755" t="s">
        <v>136</v>
      </c>
      <c r="R227" s="755"/>
      <c r="S227" s="755"/>
      <c r="T227" s="823">
        <v>1</v>
      </c>
      <c r="U227" s="826" t="s">
        <v>266</v>
      </c>
      <c r="V227" s="827"/>
      <c r="W227" s="827"/>
      <c r="X227" s="827"/>
      <c r="Y227" s="827"/>
      <c r="Z227" s="827"/>
      <c r="AA227" s="828"/>
      <c r="AB227" s="758">
        <f>IF(T227&gt;=0.25,1,IF(T227&gt;=1.5,2,IF(T227&gt;=2.5,3,IF(T227&gt;=3.5,4,0))))</f>
        <v>1</v>
      </c>
      <c r="AC227" s="759"/>
      <c r="AD227" s="829"/>
      <c r="AE227" s="829"/>
      <c r="AF227" s="829"/>
      <c r="AG227" s="829"/>
      <c r="AH227" s="829"/>
      <c r="AI227" s="829"/>
      <c r="AJ227" s="112"/>
      <c r="AK227" s="112"/>
      <c r="AL227" s="112"/>
      <c r="AM227" s="112"/>
      <c r="AN227" s="112"/>
      <c r="AO227" s="112"/>
    </row>
    <row r="228" spans="1:44" s="2" customFormat="1" ht="14.25" customHeight="1">
      <c r="A228" s="78"/>
      <c r="B228" s="1000"/>
      <c r="C228" s="1001"/>
      <c r="D228" s="1001"/>
      <c r="E228" s="1001"/>
      <c r="F228" s="1001"/>
      <c r="G228" s="1001"/>
      <c r="H228" s="1001"/>
      <c r="I228" s="1001"/>
      <c r="J228" s="1001"/>
      <c r="K228" s="1001"/>
      <c r="L228" s="1001"/>
      <c r="M228" s="1002"/>
      <c r="N228" s="1018"/>
      <c r="O228" s="1019"/>
      <c r="P228" s="1020"/>
      <c r="Q228" s="755" t="s">
        <v>136</v>
      </c>
      <c r="R228" s="755"/>
      <c r="S228" s="755"/>
      <c r="T228" s="825"/>
      <c r="U228" s="826" t="s">
        <v>9682</v>
      </c>
      <c r="V228" s="827"/>
      <c r="W228" s="827"/>
      <c r="X228" s="827"/>
      <c r="Y228" s="827"/>
      <c r="Z228" s="827"/>
      <c r="AA228" s="828"/>
      <c r="AB228" s="758">
        <f>IF(T227&gt;=0.25,1,IF(T227&gt;=1.5,2,IF(T227&gt;=2.5,3,IF(T227&gt;=3.5,4,0))))</f>
        <v>1</v>
      </c>
      <c r="AC228" s="759"/>
      <c r="AD228" s="829"/>
      <c r="AE228" s="829"/>
      <c r="AF228" s="829"/>
      <c r="AG228" s="829"/>
      <c r="AH228" s="829"/>
      <c r="AI228" s="829"/>
    </row>
    <row r="229" spans="1:44" s="2" customFormat="1" ht="14.25" customHeight="1">
      <c r="A229" s="78"/>
      <c r="B229" s="751" t="s">
        <v>11</v>
      </c>
      <c r="C229" s="752"/>
      <c r="D229" s="752"/>
      <c r="E229" s="752"/>
      <c r="F229" s="752"/>
      <c r="G229" s="752"/>
      <c r="H229" s="752"/>
      <c r="I229" s="752"/>
      <c r="J229" s="752"/>
      <c r="K229" s="752"/>
      <c r="L229" s="752"/>
      <c r="M229" s="835"/>
      <c r="N229" s="285"/>
      <c r="O229" s="286"/>
      <c r="P229" s="286"/>
      <c r="Q229" s="282"/>
      <c r="R229" s="282"/>
      <c r="S229" s="282"/>
      <c r="T229" s="293"/>
      <c r="U229" s="288"/>
      <c r="V229" s="288"/>
      <c r="W229" s="288"/>
      <c r="X229" s="288"/>
      <c r="Y229" s="288"/>
      <c r="Z229" s="288"/>
      <c r="AA229" s="288"/>
      <c r="AB229" s="288"/>
      <c r="AC229" s="288"/>
      <c r="AD229" s="288"/>
      <c r="AE229" s="288"/>
      <c r="AF229" s="288"/>
      <c r="AG229" s="288"/>
      <c r="AH229" s="288"/>
      <c r="AI229" s="289"/>
    </row>
    <row r="230" spans="1:44" s="2" customFormat="1" ht="14.25" customHeight="1">
      <c r="A230" s="78"/>
      <c r="B230" s="800" t="s">
        <v>7</v>
      </c>
      <c r="C230" s="801"/>
      <c r="D230" s="801"/>
      <c r="E230" s="801"/>
      <c r="F230" s="801"/>
      <c r="G230" s="801"/>
      <c r="H230" s="801"/>
      <c r="I230" s="801"/>
      <c r="J230" s="801"/>
      <c r="K230" s="801"/>
      <c r="L230" s="801"/>
      <c r="M230" s="802"/>
      <c r="N230" s="781">
        <f>AB202</f>
        <v>0</v>
      </c>
      <c r="O230" s="809"/>
      <c r="P230" s="810"/>
      <c r="Q230" s="745" t="s">
        <v>136</v>
      </c>
      <c r="R230" s="746"/>
      <c r="S230" s="747"/>
      <c r="T230" s="823">
        <v>1</v>
      </c>
      <c r="U230" s="826" t="s">
        <v>137</v>
      </c>
      <c r="V230" s="827"/>
      <c r="W230" s="827"/>
      <c r="X230" s="827"/>
      <c r="Y230" s="827"/>
      <c r="Z230" s="827"/>
      <c r="AA230" s="828"/>
      <c r="AB230" s="758">
        <f>IF(T230&gt;=0.25,1,IF(T230&gt;=1.5,2,IF(T230&gt;=2.5,3,IF(T230&gt;=3.5,4,0))))</f>
        <v>1</v>
      </c>
      <c r="AC230" s="759"/>
      <c r="AD230" s="829"/>
      <c r="AE230" s="829"/>
      <c r="AF230" s="829"/>
      <c r="AG230" s="829"/>
      <c r="AH230" s="829"/>
      <c r="AI230" s="829"/>
    </row>
    <row r="231" spans="1:44" s="2" customFormat="1" ht="14.25" customHeight="1">
      <c r="A231" s="78"/>
      <c r="B231" s="803"/>
      <c r="C231" s="804"/>
      <c r="D231" s="804"/>
      <c r="E231" s="804"/>
      <c r="F231" s="804"/>
      <c r="G231" s="804"/>
      <c r="H231" s="804"/>
      <c r="I231" s="804"/>
      <c r="J231" s="804"/>
      <c r="K231" s="804"/>
      <c r="L231" s="804"/>
      <c r="M231" s="805"/>
      <c r="N231" s="811"/>
      <c r="O231" s="812"/>
      <c r="P231" s="813"/>
      <c r="Q231" s="817"/>
      <c r="R231" s="818"/>
      <c r="S231" s="819"/>
      <c r="T231" s="824"/>
      <c r="U231" s="826" t="s">
        <v>138</v>
      </c>
      <c r="V231" s="827"/>
      <c r="W231" s="827"/>
      <c r="X231" s="827"/>
      <c r="Y231" s="827"/>
      <c r="Z231" s="827"/>
      <c r="AA231" s="828"/>
      <c r="AB231" s="758">
        <f>IF(T230&gt;=0.25,1,IF(T230&gt;=1.5,2,IF(T230&gt;=2.5,3,IF(T230&gt;=3.5,4,0))))</f>
        <v>1</v>
      </c>
      <c r="AC231" s="759"/>
      <c r="AD231" s="829"/>
      <c r="AE231" s="829"/>
      <c r="AF231" s="829"/>
      <c r="AG231" s="829"/>
      <c r="AH231" s="829"/>
      <c r="AI231" s="829"/>
    </row>
    <row r="232" spans="1:44" s="2" customFormat="1" ht="14.25" customHeight="1">
      <c r="A232" s="78"/>
      <c r="B232" s="803"/>
      <c r="C232" s="804"/>
      <c r="D232" s="804"/>
      <c r="E232" s="804"/>
      <c r="F232" s="804"/>
      <c r="G232" s="804"/>
      <c r="H232" s="804"/>
      <c r="I232" s="804"/>
      <c r="J232" s="804"/>
      <c r="K232" s="804"/>
      <c r="L232" s="804"/>
      <c r="M232" s="805"/>
      <c r="N232" s="811"/>
      <c r="O232" s="812"/>
      <c r="P232" s="813"/>
      <c r="Q232" s="817"/>
      <c r="R232" s="818"/>
      <c r="S232" s="819"/>
      <c r="T232" s="824"/>
      <c r="U232" s="826" t="s">
        <v>139</v>
      </c>
      <c r="V232" s="827"/>
      <c r="W232" s="827"/>
      <c r="X232" s="827"/>
      <c r="Y232" s="827"/>
      <c r="Z232" s="827"/>
      <c r="AA232" s="828"/>
      <c r="AB232" s="758">
        <f>IF(T230&gt;=0.25,1,IF(T230&gt;=1.5,2,IF(T230&gt;=2.5,3,IF(T230&gt;=3.5,4,0))))</f>
        <v>1</v>
      </c>
      <c r="AC232" s="759"/>
      <c r="AD232" s="829"/>
      <c r="AE232" s="829"/>
      <c r="AF232" s="829"/>
      <c r="AG232" s="829"/>
      <c r="AH232" s="829"/>
      <c r="AI232" s="829"/>
    </row>
    <row r="233" spans="1:44" s="2" customFormat="1" ht="21.4" customHeight="1">
      <c r="A233" s="78"/>
      <c r="B233" s="806"/>
      <c r="C233" s="807"/>
      <c r="D233" s="807"/>
      <c r="E233" s="807"/>
      <c r="F233" s="807"/>
      <c r="G233" s="807"/>
      <c r="H233" s="807"/>
      <c r="I233" s="807"/>
      <c r="J233" s="807"/>
      <c r="K233" s="807"/>
      <c r="L233" s="807"/>
      <c r="M233" s="808"/>
      <c r="N233" s="814"/>
      <c r="O233" s="815"/>
      <c r="P233" s="816"/>
      <c r="Q233" s="820"/>
      <c r="R233" s="821"/>
      <c r="S233" s="822"/>
      <c r="T233" s="825"/>
      <c r="U233" s="826" t="s">
        <v>140</v>
      </c>
      <c r="V233" s="827"/>
      <c r="W233" s="827"/>
      <c r="X233" s="827"/>
      <c r="Y233" s="827"/>
      <c r="Z233" s="827"/>
      <c r="AA233" s="828"/>
      <c r="AB233" s="797">
        <f>IF(T230&gt;=0.25,1,IF(T230&gt;=1.5,2,IF(T230&gt;=2.5,3,IF(T230&gt;=3.5,4,0))))</f>
        <v>1</v>
      </c>
      <c r="AC233" s="799"/>
      <c r="AD233" s="829"/>
      <c r="AE233" s="829"/>
      <c r="AF233" s="829"/>
      <c r="AG233" s="829"/>
      <c r="AH233" s="829"/>
      <c r="AI233" s="829"/>
      <c r="AQ233" s="113"/>
      <c r="AR233" s="113"/>
    </row>
    <row r="234" spans="1:44" s="2" customFormat="1" ht="17.25" customHeight="1">
      <c r="A234" s="78"/>
      <c r="B234" s="271"/>
      <c r="C234" s="271"/>
      <c r="D234" s="271"/>
      <c r="E234" s="271"/>
      <c r="F234" s="271"/>
      <c r="G234" s="271"/>
      <c r="H234" s="271"/>
      <c r="I234" s="271"/>
      <c r="J234" s="271"/>
      <c r="K234" s="271"/>
      <c r="L234" s="271"/>
      <c r="M234" s="271"/>
      <c r="N234" s="272"/>
      <c r="O234" s="272"/>
      <c r="P234" s="272"/>
      <c r="Q234" s="273"/>
      <c r="R234" s="273"/>
      <c r="S234" s="273"/>
      <c r="T234" s="274"/>
      <c r="U234" s="275"/>
      <c r="V234" s="275"/>
      <c r="W234" s="275"/>
      <c r="X234" s="275"/>
      <c r="Y234" s="275"/>
      <c r="Z234" s="275"/>
      <c r="AA234" s="275"/>
      <c r="AB234" s="274"/>
      <c r="AC234" s="274"/>
      <c r="AD234" s="274"/>
      <c r="AE234" s="274"/>
      <c r="AF234" s="274"/>
      <c r="AG234" s="274"/>
      <c r="AH234" s="274"/>
      <c r="AI234" s="274"/>
    </row>
    <row r="235" spans="1:44" s="2" customFormat="1" ht="12" customHeight="1">
      <c r="A235" s="78"/>
      <c r="B235" s="79" t="s">
        <v>20046</v>
      </c>
      <c r="C235" s="80"/>
      <c r="D235" s="80"/>
      <c r="E235" s="80"/>
      <c r="F235" s="80"/>
      <c r="G235" s="80"/>
      <c r="H235" s="80"/>
      <c r="I235" s="80"/>
      <c r="J235" s="80"/>
      <c r="K235" s="80"/>
      <c r="L235" s="80"/>
      <c r="M235" s="81"/>
      <c r="N235" s="81"/>
      <c r="O235" s="81"/>
      <c r="P235" s="81"/>
      <c r="Q235" s="81"/>
      <c r="R235" s="81"/>
      <c r="S235" s="81"/>
      <c r="T235" s="81"/>
      <c r="U235" s="81"/>
      <c r="V235" s="81"/>
      <c r="W235" s="81"/>
      <c r="X235" s="81"/>
      <c r="Y235" s="81"/>
      <c r="Z235" s="81"/>
      <c r="AA235" s="81"/>
      <c r="AB235" s="81"/>
      <c r="AC235" s="81"/>
      <c r="AD235" s="81"/>
      <c r="AE235" s="81"/>
      <c r="AF235" s="81"/>
      <c r="AG235" s="81"/>
      <c r="AH235" s="81"/>
      <c r="AI235" s="81"/>
    </row>
    <row r="236" spans="1:44" s="2" customFormat="1" ht="12" customHeight="1">
      <c r="A236" s="78"/>
      <c r="B236" s="79"/>
      <c r="C236" s="849" t="s">
        <v>20047</v>
      </c>
      <c r="D236" s="850"/>
      <c r="E236" s="850"/>
      <c r="F236" s="850"/>
      <c r="G236" s="850"/>
      <c r="H236" s="850"/>
      <c r="I236" s="850"/>
      <c r="J236" s="850"/>
      <c r="K236" s="850"/>
      <c r="L236" s="850"/>
      <c r="M236" s="850"/>
      <c r="N236" s="850"/>
      <c r="O236" s="850"/>
      <c r="P236" s="850"/>
      <c r="Q236" s="850"/>
      <c r="R236" s="850"/>
      <c r="S236" s="850"/>
      <c r="T236" s="850"/>
      <c r="U236" s="851"/>
      <c r="V236" s="81"/>
      <c r="W236" s="643"/>
      <c r="X236" s="643"/>
      <c r="Y236" s="643"/>
      <c r="Z236" s="643"/>
      <c r="AA236" s="643"/>
      <c r="AB236" s="643"/>
      <c r="AC236" s="643"/>
      <c r="AD236" s="643"/>
      <c r="AE236" s="643"/>
      <c r="AF236" s="643"/>
      <c r="AG236" s="643"/>
      <c r="AH236" s="643"/>
      <c r="AI236" s="643"/>
    </row>
    <row r="237" spans="1:44" s="2" customFormat="1" ht="12" customHeight="1">
      <c r="A237" s="78"/>
      <c r="B237" s="79"/>
      <c r="C237" s="80"/>
      <c r="D237" s="80"/>
      <c r="E237" s="80"/>
      <c r="F237" s="80"/>
      <c r="G237" s="80"/>
      <c r="H237" s="80"/>
      <c r="I237" s="80"/>
      <c r="J237" s="80"/>
      <c r="K237" s="80"/>
      <c r="L237" s="80"/>
      <c r="M237" s="81"/>
      <c r="N237" s="81"/>
      <c r="O237" s="81"/>
      <c r="P237" s="81"/>
      <c r="Q237" s="81"/>
      <c r="R237" s="81"/>
      <c r="S237" s="81"/>
      <c r="T237" s="81"/>
      <c r="U237" s="81"/>
      <c r="V237" s="81"/>
      <c r="W237" s="81"/>
      <c r="X237" s="81"/>
      <c r="Y237" s="81"/>
      <c r="Z237" s="81"/>
      <c r="AA237" s="81"/>
      <c r="AB237" s="81"/>
      <c r="AC237" s="81"/>
      <c r="AD237" s="81"/>
      <c r="AE237" s="81"/>
      <c r="AF237" s="81"/>
      <c r="AG237" s="81"/>
      <c r="AH237" s="81"/>
      <c r="AI237" s="81"/>
    </row>
    <row r="238" spans="1:44" s="2" customFormat="1" ht="15" customHeight="1">
      <c r="A238" s="78"/>
      <c r="C238" s="849" t="s">
        <v>243</v>
      </c>
      <c r="D238" s="850"/>
      <c r="E238" s="850"/>
      <c r="F238" s="850"/>
      <c r="G238" s="850"/>
      <c r="H238" s="850"/>
      <c r="I238" s="850"/>
      <c r="J238" s="850"/>
      <c r="K238" s="850"/>
      <c r="L238" s="850"/>
      <c r="M238" s="850"/>
      <c r="N238" s="850"/>
      <c r="O238" s="850"/>
      <c r="P238" s="850"/>
      <c r="Q238" s="850"/>
      <c r="R238" s="850"/>
      <c r="S238" s="850"/>
      <c r="T238" s="850"/>
      <c r="U238" s="851"/>
      <c r="V238" s="81"/>
      <c r="W238" s="643"/>
      <c r="X238" s="643"/>
      <c r="Y238" s="643"/>
      <c r="Z238" s="643"/>
      <c r="AA238" s="643"/>
      <c r="AB238" s="643"/>
      <c r="AC238" s="643"/>
      <c r="AD238" s="643"/>
      <c r="AE238" s="643"/>
      <c r="AF238" s="643"/>
      <c r="AG238" s="643"/>
      <c r="AH238" s="643"/>
      <c r="AI238" s="643"/>
    </row>
    <row r="239" spans="1:44" s="2" customFormat="1" ht="10.9" customHeight="1">
      <c r="A239" s="78"/>
      <c r="C239" s="79"/>
      <c r="D239" s="80"/>
      <c r="E239" s="80"/>
      <c r="F239" s="80"/>
      <c r="G239" s="80"/>
      <c r="H239" s="80"/>
      <c r="I239" s="80"/>
      <c r="J239" s="80"/>
      <c r="K239" s="80"/>
      <c r="L239" s="80"/>
      <c r="M239" s="80"/>
      <c r="N239" s="80"/>
      <c r="O239" s="80"/>
      <c r="P239" s="80"/>
      <c r="Q239" s="80"/>
      <c r="R239" s="80"/>
      <c r="S239" s="80"/>
      <c r="T239" s="80"/>
      <c r="U239" s="80"/>
      <c r="V239" s="81"/>
      <c r="W239" s="108"/>
      <c r="X239" s="108"/>
      <c r="Y239" s="108"/>
      <c r="Z239" s="108"/>
      <c r="AA239" s="108"/>
      <c r="AB239" s="108"/>
      <c r="AC239" s="108"/>
      <c r="AD239" s="108"/>
      <c r="AE239" s="108"/>
      <c r="AF239" s="108"/>
      <c r="AG239" s="108"/>
      <c r="AH239" s="108"/>
      <c r="AI239" s="108"/>
    </row>
    <row r="240" spans="1:44" s="2" customFormat="1" ht="15" customHeight="1">
      <c r="A240" s="78"/>
      <c r="C240" s="849" t="s">
        <v>244</v>
      </c>
      <c r="D240" s="850"/>
      <c r="E240" s="850"/>
      <c r="F240" s="850"/>
      <c r="G240" s="850"/>
      <c r="H240" s="850"/>
      <c r="I240" s="850"/>
      <c r="J240" s="850"/>
      <c r="K240" s="850"/>
      <c r="L240" s="850"/>
      <c r="M240" s="850"/>
      <c r="N240" s="850"/>
      <c r="O240" s="850"/>
      <c r="P240" s="850"/>
      <c r="Q240" s="850"/>
      <c r="R240" s="850"/>
      <c r="S240" s="850"/>
      <c r="T240" s="850"/>
      <c r="U240" s="851"/>
      <c r="V240" s="81"/>
      <c r="W240" s="643"/>
      <c r="X240" s="643"/>
      <c r="Y240" s="643"/>
      <c r="Z240" s="643"/>
      <c r="AA240" s="643"/>
      <c r="AB240" s="643"/>
      <c r="AC240" s="643"/>
      <c r="AD240" s="643"/>
      <c r="AE240" s="643"/>
      <c r="AF240" s="643"/>
      <c r="AG240" s="643"/>
      <c r="AH240" s="643"/>
      <c r="AI240" s="643"/>
    </row>
    <row r="241" spans="1:43" s="2" customFormat="1" ht="15" customHeight="1">
      <c r="A241" s="78"/>
      <c r="C241" s="79"/>
      <c r="D241" s="80"/>
      <c r="E241" s="80"/>
      <c r="F241" s="80"/>
      <c r="G241" s="80"/>
      <c r="H241" s="80"/>
      <c r="I241" s="80"/>
      <c r="J241" s="80"/>
      <c r="K241" s="80"/>
      <c r="L241" s="80"/>
      <c r="M241" s="80"/>
      <c r="N241" s="80"/>
      <c r="O241" s="80"/>
      <c r="P241" s="80"/>
      <c r="Q241" s="80"/>
      <c r="R241" s="80"/>
      <c r="S241" s="80"/>
      <c r="T241" s="80"/>
      <c r="U241" s="80"/>
      <c r="V241" s="81"/>
      <c r="W241" s="108"/>
      <c r="X241" s="108"/>
      <c r="Y241" s="108"/>
      <c r="Z241" s="108"/>
      <c r="AA241" s="108"/>
      <c r="AB241" s="108"/>
      <c r="AC241" s="108"/>
      <c r="AD241" s="108"/>
      <c r="AE241" s="108"/>
      <c r="AF241" s="108"/>
      <c r="AG241" s="108"/>
      <c r="AH241" s="108"/>
      <c r="AI241" s="108"/>
    </row>
    <row r="242" spans="1:43" s="2" customFormat="1" ht="13.9" customHeight="1">
      <c r="A242" s="106"/>
      <c r="C242" s="849" t="s">
        <v>245</v>
      </c>
      <c r="D242" s="850"/>
      <c r="E242" s="850"/>
      <c r="F242" s="850"/>
      <c r="G242" s="850"/>
      <c r="H242" s="850"/>
      <c r="I242" s="850"/>
      <c r="J242" s="850"/>
      <c r="K242" s="850"/>
      <c r="L242" s="850"/>
      <c r="M242" s="850"/>
      <c r="N242" s="850"/>
      <c r="O242" s="850"/>
      <c r="P242" s="850"/>
      <c r="Q242" s="850"/>
      <c r="R242" s="850"/>
      <c r="S242" s="850"/>
      <c r="T242" s="850"/>
      <c r="U242" s="851"/>
      <c r="V242" s="81"/>
      <c r="W242" s="643"/>
      <c r="X242" s="643"/>
      <c r="Y242" s="643"/>
      <c r="Z242" s="643"/>
      <c r="AA242" s="643"/>
      <c r="AB242" s="643"/>
      <c r="AC242" s="643"/>
      <c r="AD242" s="643"/>
      <c r="AE242" s="643"/>
      <c r="AF242" s="643"/>
      <c r="AG242" s="643"/>
      <c r="AH242" s="643"/>
      <c r="AI242" s="643"/>
    </row>
    <row r="243" spans="1:43" s="2" customFormat="1" ht="17.25" customHeight="1">
      <c r="A243" s="78"/>
      <c r="B243" s="271"/>
      <c r="C243" s="271"/>
      <c r="D243" s="271"/>
      <c r="E243" s="271"/>
      <c r="F243" s="271"/>
      <c r="G243" s="271"/>
      <c r="H243" s="271"/>
      <c r="I243" s="271"/>
      <c r="J243" s="271"/>
      <c r="K243" s="271"/>
      <c r="L243" s="271"/>
      <c r="M243" s="271"/>
      <c r="N243" s="272"/>
      <c r="O243" s="272"/>
      <c r="P243" s="272"/>
      <c r="Q243" s="273"/>
      <c r="R243" s="273"/>
      <c r="S243" s="273"/>
      <c r="T243" s="274"/>
      <c r="U243" s="275"/>
      <c r="V243" s="275"/>
      <c r="W243" s="275"/>
      <c r="X243" s="275"/>
      <c r="Y243" s="275"/>
      <c r="Z243" s="275"/>
      <c r="AA243" s="275"/>
      <c r="AB243" s="274"/>
      <c r="AC243" s="274"/>
      <c r="AD243" s="274"/>
      <c r="AE243" s="274"/>
      <c r="AF243" s="274"/>
      <c r="AG243" s="274"/>
      <c r="AH243" s="274"/>
      <c r="AI243" s="274"/>
    </row>
    <row r="244" spans="1:43" s="2" customFormat="1" ht="19.149999999999999" customHeight="1">
      <c r="A244" s="78"/>
      <c r="B244" s="79" t="s">
        <v>20048</v>
      </c>
      <c r="C244" s="80"/>
      <c r="D244" s="80"/>
      <c r="E244" s="80"/>
      <c r="F244" s="80"/>
      <c r="G244" s="80"/>
      <c r="H244" s="80"/>
      <c r="I244" s="80"/>
      <c r="J244" s="80"/>
      <c r="K244" s="80"/>
      <c r="L244" s="80"/>
      <c r="M244" s="81"/>
      <c r="N244" s="81"/>
      <c r="O244" s="81"/>
      <c r="P244" s="81"/>
      <c r="Q244" s="81"/>
      <c r="R244" s="81"/>
      <c r="S244" s="81"/>
      <c r="T244" s="81"/>
      <c r="U244" s="81"/>
      <c r="V244" s="81"/>
      <c r="W244" s="81"/>
      <c r="X244" s="81"/>
      <c r="Y244" s="81"/>
      <c r="Z244" s="81"/>
      <c r="AA244" s="81"/>
      <c r="AB244" s="81"/>
      <c r="AC244" s="81"/>
      <c r="AD244" s="81"/>
      <c r="AE244" s="81"/>
      <c r="AF244" s="81"/>
      <c r="AG244" s="81"/>
      <c r="AH244" s="81"/>
      <c r="AI244" s="81"/>
      <c r="AQ244" s="89"/>
    </row>
    <row r="245" spans="1:43" s="2" customFormat="1" ht="19.149999999999999" customHeight="1">
      <c r="A245" s="78"/>
      <c r="B245" s="79" t="s">
        <v>20049</v>
      </c>
      <c r="C245" s="80"/>
      <c r="D245" s="80"/>
      <c r="E245" s="80"/>
      <c r="F245" s="80"/>
      <c r="G245" s="80"/>
      <c r="H245" s="80"/>
      <c r="I245" s="80"/>
      <c r="J245" s="80"/>
      <c r="K245" s="80"/>
      <c r="L245" s="80"/>
      <c r="M245" s="81"/>
      <c r="N245" s="81"/>
      <c r="O245" s="81"/>
      <c r="P245" s="81"/>
      <c r="Q245" s="81"/>
      <c r="R245" s="81"/>
      <c r="S245" s="81"/>
      <c r="T245" s="81"/>
      <c r="U245" s="81"/>
      <c r="V245" s="81"/>
      <c r="W245" s="81"/>
      <c r="X245" s="81"/>
      <c r="Y245" s="81"/>
      <c r="Z245" s="81"/>
      <c r="AA245" s="81"/>
      <c r="AB245" s="81"/>
      <c r="AC245" s="81"/>
      <c r="AD245" s="81"/>
      <c r="AE245" s="81"/>
      <c r="AF245" s="81"/>
      <c r="AG245" s="81"/>
      <c r="AH245" s="81"/>
      <c r="AI245" s="81"/>
      <c r="AQ245" s="89"/>
    </row>
    <row r="246" spans="1:43" s="2" customFormat="1" ht="24.75" customHeight="1">
      <c r="A246" s="78"/>
      <c r="B246" s="79" t="s">
        <v>20050</v>
      </c>
      <c r="C246" s="80"/>
      <c r="D246" s="80"/>
      <c r="E246" s="80"/>
      <c r="F246" s="80"/>
      <c r="G246" s="80"/>
      <c r="H246" s="80"/>
      <c r="I246" s="80"/>
      <c r="J246" s="80"/>
      <c r="K246" s="80"/>
      <c r="L246" s="80"/>
      <c r="M246" s="81"/>
      <c r="N246" s="81"/>
      <c r="O246" s="81"/>
      <c r="P246" s="81"/>
      <c r="Q246" s="81"/>
      <c r="R246" s="81"/>
      <c r="S246" s="81"/>
      <c r="T246" s="81"/>
      <c r="U246" s="81"/>
      <c r="V246" s="81"/>
      <c r="W246" s="81"/>
      <c r="X246" s="81"/>
      <c r="Y246" s="81"/>
      <c r="Z246" s="81"/>
      <c r="AA246" s="81"/>
      <c r="AB246" s="81"/>
      <c r="AC246" s="81"/>
      <c r="AD246" s="81"/>
      <c r="AE246" s="81"/>
      <c r="AF246" s="81"/>
      <c r="AG246" s="81"/>
      <c r="AH246" s="81"/>
      <c r="AI246" s="81"/>
    </row>
    <row r="247" spans="1:43" s="2" customFormat="1" ht="25.9" customHeight="1">
      <c r="A247" s="78"/>
      <c r="B247" s="853" t="s">
        <v>9688</v>
      </c>
      <c r="C247" s="853"/>
      <c r="D247" s="853"/>
      <c r="E247" s="853"/>
      <c r="F247" s="853" t="s">
        <v>9687</v>
      </c>
      <c r="G247" s="853"/>
      <c r="H247" s="853"/>
      <c r="I247" s="853"/>
      <c r="J247" s="853"/>
      <c r="K247" s="853"/>
      <c r="L247" s="853"/>
      <c r="M247" s="853"/>
      <c r="N247" s="853"/>
      <c r="O247" s="853" t="s">
        <v>9684</v>
      </c>
      <c r="P247" s="853"/>
      <c r="Q247" s="853" t="s">
        <v>9685</v>
      </c>
      <c r="R247" s="853"/>
      <c r="S247" s="853"/>
      <c r="T247" s="853"/>
      <c r="U247" s="853" t="s">
        <v>9686</v>
      </c>
      <c r="V247" s="853"/>
      <c r="W247" s="853"/>
      <c r="X247" s="853"/>
      <c r="Y247" s="853" t="s">
        <v>267</v>
      </c>
      <c r="Z247" s="853"/>
      <c r="AA247" s="853"/>
      <c r="AB247" s="853" t="s">
        <v>9683</v>
      </c>
      <c r="AC247" s="853"/>
      <c r="AD247" s="853"/>
      <c r="AE247" s="853"/>
      <c r="AF247" s="853" t="s">
        <v>268</v>
      </c>
      <c r="AG247" s="853"/>
      <c r="AH247" s="853"/>
      <c r="AI247" s="853"/>
    </row>
    <row r="248" spans="1:43" s="2" customFormat="1" ht="21" customHeight="1">
      <c r="A248" s="78"/>
      <c r="B248" s="853"/>
      <c r="C248" s="853"/>
      <c r="D248" s="853"/>
      <c r="E248" s="853"/>
      <c r="F248" s="853"/>
      <c r="G248" s="853"/>
      <c r="H248" s="853"/>
      <c r="I248" s="853"/>
      <c r="J248" s="853"/>
      <c r="K248" s="853"/>
      <c r="L248" s="853"/>
      <c r="M248" s="853"/>
      <c r="N248" s="853"/>
      <c r="O248" s="853"/>
      <c r="P248" s="853"/>
      <c r="Q248" s="853" t="s">
        <v>269</v>
      </c>
      <c r="R248" s="853"/>
      <c r="S248" s="853" t="s">
        <v>205</v>
      </c>
      <c r="T248" s="853"/>
      <c r="U248" s="853" t="s">
        <v>269</v>
      </c>
      <c r="V248" s="853"/>
      <c r="W248" s="853" t="s">
        <v>205</v>
      </c>
      <c r="X248" s="853"/>
      <c r="Y248" s="853"/>
      <c r="Z248" s="853"/>
      <c r="AA248" s="853"/>
      <c r="AB248" s="853" t="s">
        <v>270</v>
      </c>
      <c r="AC248" s="853"/>
      <c r="AD248" s="853" t="s">
        <v>271</v>
      </c>
      <c r="AE248" s="853"/>
      <c r="AF248" s="853" t="s">
        <v>270</v>
      </c>
      <c r="AG248" s="853"/>
      <c r="AH248" s="853" t="s">
        <v>271</v>
      </c>
      <c r="AI248" s="853"/>
    </row>
    <row r="249" spans="1:43" s="2" customFormat="1" ht="12.75" customHeight="1">
      <c r="A249" s="114"/>
      <c r="B249" s="854" t="s">
        <v>9594</v>
      </c>
      <c r="C249" s="854"/>
      <c r="D249" s="854"/>
      <c r="E249" s="854"/>
      <c r="F249" s="845" t="s">
        <v>9689</v>
      </c>
      <c r="G249" s="845"/>
      <c r="H249" s="845"/>
      <c r="I249" s="845"/>
      <c r="J249" s="845"/>
      <c r="K249" s="845"/>
      <c r="L249" s="845"/>
      <c r="M249" s="845"/>
      <c r="N249" s="845"/>
      <c r="O249" s="844" t="s">
        <v>142</v>
      </c>
      <c r="P249" s="844"/>
      <c r="Q249" s="846" t="s">
        <v>272</v>
      </c>
      <c r="R249" s="846"/>
      <c r="S249" s="846"/>
      <c r="T249" s="846"/>
      <c r="U249" s="846" t="s">
        <v>8674</v>
      </c>
      <c r="V249" s="846"/>
      <c r="W249" s="847"/>
      <c r="X249" s="847"/>
      <c r="Y249" s="848">
        <f>W249*(IF($AG$44="COSTA",6000,IF($AG$44="SELVA",7000,IF($AG$44="SIERRA",6500,0))))</f>
        <v>0</v>
      </c>
      <c r="Z249" s="848"/>
      <c r="AA249" s="848"/>
      <c r="AB249" s="852"/>
      <c r="AC249" s="852"/>
      <c r="AD249" s="852"/>
      <c r="AE249" s="852"/>
      <c r="AF249" s="852"/>
      <c r="AG249" s="852"/>
      <c r="AH249" s="852"/>
      <c r="AI249" s="852"/>
      <c r="AJ249" s="102"/>
    </row>
    <row r="250" spans="1:43" s="2" customFormat="1" ht="12.75" customHeight="1">
      <c r="A250" s="114"/>
      <c r="B250" s="854"/>
      <c r="C250" s="854"/>
      <c r="D250" s="854"/>
      <c r="E250" s="854"/>
      <c r="F250" s="845" t="s">
        <v>9690</v>
      </c>
      <c r="G250" s="845"/>
      <c r="H250" s="845"/>
      <c r="I250" s="845"/>
      <c r="J250" s="845"/>
      <c r="K250" s="845"/>
      <c r="L250" s="845"/>
      <c r="M250" s="845"/>
      <c r="N250" s="845"/>
      <c r="O250" s="844" t="s">
        <v>142</v>
      </c>
      <c r="P250" s="844"/>
      <c r="Q250" s="846" t="s">
        <v>9692</v>
      </c>
      <c r="R250" s="846"/>
      <c r="S250" s="846"/>
      <c r="T250" s="846"/>
      <c r="U250" s="846" t="s">
        <v>8674</v>
      </c>
      <c r="V250" s="846"/>
      <c r="W250" s="847"/>
      <c r="X250" s="847"/>
      <c r="Y250" s="848">
        <f>W250*(IF($AG$44="COSTA",6000,IF($AG$44="SELVA",7000,IF($AG$44="SIERRA",6500,0))))</f>
        <v>0</v>
      </c>
      <c r="Z250" s="848"/>
      <c r="AA250" s="848"/>
      <c r="AB250" s="852"/>
      <c r="AC250" s="852"/>
      <c r="AD250" s="852"/>
      <c r="AE250" s="852"/>
      <c r="AF250" s="852"/>
      <c r="AG250" s="852"/>
      <c r="AH250" s="852"/>
      <c r="AI250" s="852"/>
      <c r="AJ250" s="102"/>
    </row>
    <row r="251" spans="1:43" s="2" customFormat="1" ht="12.75" customHeight="1">
      <c r="A251" s="114"/>
      <c r="B251" s="854"/>
      <c r="C251" s="854"/>
      <c r="D251" s="854"/>
      <c r="E251" s="854"/>
      <c r="F251" s="845" t="s">
        <v>9703</v>
      </c>
      <c r="G251" s="845"/>
      <c r="H251" s="845"/>
      <c r="I251" s="845"/>
      <c r="J251" s="845"/>
      <c r="K251" s="845"/>
      <c r="L251" s="845"/>
      <c r="M251" s="845"/>
      <c r="N251" s="845"/>
      <c r="O251" s="844" t="s">
        <v>142</v>
      </c>
      <c r="P251" s="844"/>
      <c r="Q251" s="846" t="s">
        <v>9692</v>
      </c>
      <c r="R251" s="846"/>
      <c r="S251" s="846"/>
      <c r="T251" s="846"/>
      <c r="U251" s="846" t="s">
        <v>8674</v>
      </c>
      <c r="V251" s="846"/>
      <c r="W251" s="847"/>
      <c r="X251" s="847"/>
      <c r="Y251" s="848">
        <f t="shared" ref="Y251:Y259" si="16">W251*(IF($AG$44="COSTA",6000,IF($AG$44="SELVA",7000,IF($AG$44="SIERRA",6500,0))))</f>
        <v>0</v>
      </c>
      <c r="Z251" s="848"/>
      <c r="AA251" s="848"/>
      <c r="AB251" s="852"/>
      <c r="AC251" s="852"/>
      <c r="AD251" s="852"/>
      <c r="AE251" s="852"/>
      <c r="AF251" s="852"/>
      <c r="AG251" s="852"/>
      <c r="AH251" s="852"/>
      <c r="AI251" s="852"/>
      <c r="AJ251" s="102"/>
    </row>
    <row r="252" spans="1:43" s="2" customFormat="1" ht="12.75" customHeight="1">
      <c r="A252" s="114"/>
      <c r="B252" s="854"/>
      <c r="C252" s="854"/>
      <c r="D252" s="854"/>
      <c r="E252" s="854"/>
      <c r="F252" s="845" t="s">
        <v>9691</v>
      </c>
      <c r="G252" s="845"/>
      <c r="H252" s="845"/>
      <c r="I252" s="845"/>
      <c r="J252" s="845"/>
      <c r="K252" s="845"/>
      <c r="L252" s="845"/>
      <c r="M252" s="845"/>
      <c r="N252" s="845"/>
      <c r="O252" s="844" t="s">
        <v>142</v>
      </c>
      <c r="P252" s="844"/>
      <c r="Q252" s="846" t="s">
        <v>11344</v>
      </c>
      <c r="R252" s="846"/>
      <c r="S252" s="846"/>
      <c r="T252" s="846"/>
      <c r="U252" s="846" t="s">
        <v>8674</v>
      </c>
      <c r="V252" s="846"/>
      <c r="W252" s="847"/>
      <c r="X252" s="847"/>
      <c r="Y252" s="848">
        <f t="shared" si="16"/>
        <v>0</v>
      </c>
      <c r="Z252" s="848"/>
      <c r="AA252" s="848"/>
      <c r="AB252" s="852"/>
      <c r="AC252" s="852"/>
      <c r="AD252" s="852"/>
      <c r="AE252" s="852"/>
      <c r="AF252" s="852"/>
      <c r="AG252" s="852"/>
      <c r="AH252" s="852"/>
      <c r="AI252" s="852"/>
      <c r="AJ252" s="102"/>
    </row>
    <row r="253" spans="1:43" s="2" customFormat="1" ht="12.75" customHeight="1">
      <c r="A253" s="114"/>
      <c r="B253" s="854"/>
      <c r="C253" s="854"/>
      <c r="D253" s="854"/>
      <c r="E253" s="854"/>
      <c r="F253" s="845" t="s">
        <v>9693</v>
      </c>
      <c r="G253" s="845"/>
      <c r="H253" s="845"/>
      <c r="I253" s="845"/>
      <c r="J253" s="845"/>
      <c r="K253" s="845"/>
      <c r="L253" s="845"/>
      <c r="M253" s="845"/>
      <c r="N253" s="845"/>
      <c r="O253" s="844" t="s">
        <v>142</v>
      </c>
      <c r="P253" s="844"/>
      <c r="Q253" s="846" t="s">
        <v>9650</v>
      </c>
      <c r="R253" s="846"/>
      <c r="S253" s="846"/>
      <c r="T253" s="846"/>
      <c r="U253" s="846" t="s">
        <v>8674</v>
      </c>
      <c r="V253" s="846"/>
      <c r="W253" s="847"/>
      <c r="X253" s="847"/>
      <c r="Y253" s="848">
        <f t="shared" si="16"/>
        <v>0</v>
      </c>
      <c r="Z253" s="848"/>
      <c r="AA253" s="848"/>
      <c r="AB253" s="852"/>
      <c r="AC253" s="852"/>
      <c r="AD253" s="852"/>
      <c r="AE253" s="852"/>
      <c r="AF253" s="852"/>
      <c r="AG253" s="852"/>
      <c r="AH253" s="852"/>
      <c r="AI253" s="852"/>
      <c r="AJ253" s="102"/>
    </row>
    <row r="254" spans="1:43" s="2" customFormat="1" ht="12.75" customHeight="1">
      <c r="A254" s="114"/>
      <c r="B254" s="854"/>
      <c r="C254" s="854"/>
      <c r="D254" s="854"/>
      <c r="E254" s="854"/>
      <c r="F254" s="845" t="s">
        <v>9694</v>
      </c>
      <c r="G254" s="845"/>
      <c r="H254" s="845"/>
      <c r="I254" s="845"/>
      <c r="J254" s="845"/>
      <c r="K254" s="845"/>
      <c r="L254" s="845"/>
      <c r="M254" s="845"/>
      <c r="N254" s="845"/>
      <c r="O254" s="844" t="s">
        <v>142</v>
      </c>
      <c r="P254" s="844"/>
      <c r="Q254" s="846" t="s">
        <v>0</v>
      </c>
      <c r="R254" s="846"/>
      <c r="S254" s="846"/>
      <c r="T254" s="846"/>
      <c r="U254" s="846" t="s">
        <v>8674</v>
      </c>
      <c r="V254" s="846"/>
      <c r="W254" s="847"/>
      <c r="X254" s="847"/>
      <c r="Y254" s="848">
        <f t="shared" si="16"/>
        <v>0</v>
      </c>
      <c r="Z254" s="848"/>
      <c r="AA254" s="848"/>
      <c r="AB254" s="852"/>
      <c r="AC254" s="852"/>
      <c r="AD254" s="852"/>
      <c r="AE254" s="852"/>
      <c r="AF254" s="852"/>
      <c r="AG254" s="852"/>
      <c r="AH254" s="852"/>
      <c r="AI254" s="852"/>
      <c r="AJ254" s="102"/>
    </row>
    <row r="255" spans="1:43" s="2" customFormat="1" ht="12.75" customHeight="1">
      <c r="A255" s="114"/>
      <c r="B255" s="854"/>
      <c r="C255" s="854"/>
      <c r="D255" s="854"/>
      <c r="E255" s="854"/>
      <c r="F255" s="845" t="s">
        <v>9695</v>
      </c>
      <c r="G255" s="845"/>
      <c r="H255" s="845"/>
      <c r="I255" s="845"/>
      <c r="J255" s="845"/>
      <c r="K255" s="845"/>
      <c r="L255" s="845"/>
      <c r="M255" s="845"/>
      <c r="N255" s="845"/>
      <c r="O255" s="844" t="s">
        <v>142</v>
      </c>
      <c r="P255" s="844"/>
      <c r="Q255" s="846" t="s">
        <v>9704</v>
      </c>
      <c r="R255" s="846"/>
      <c r="S255" s="846"/>
      <c r="T255" s="846"/>
      <c r="U255" s="846" t="s">
        <v>8674</v>
      </c>
      <c r="V255" s="846"/>
      <c r="W255" s="847"/>
      <c r="X255" s="847"/>
      <c r="Y255" s="848">
        <f t="shared" si="16"/>
        <v>0</v>
      </c>
      <c r="Z255" s="848"/>
      <c r="AA255" s="848"/>
      <c r="AB255" s="852"/>
      <c r="AC255" s="852"/>
      <c r="AD255" s="852"/>
      <c r="AE255" s="852"/>
      <c r="AF255" s="852"/>
      <c r="AG255" s="852"/>
      <c r="AH255" s="852"/>
      <c r="AI255" s="852"/>
      <c r="AJ255" s="102"/>
    </row>
    <row r="256" spans="1:43" s="2" customFormat="1" ht="12.75" customHeight="1">
      <c r="A256" s="114"/>
      <c r="B256" s="854"/>
      <c r="C256" s="854"/>
      <c r="D256" s="854"/>
      <c r="E256" s="854"/>
      <c r="F256" s="845" t="s">
        <v>9697</v>
      </c>
      <c r="G256" s="845"/>
      <c r="H256" s="845"/>
      <c r="I256" s="845"/>
      <c r="J256" s="845"/>
      <c r="K256" s="845"/>
      <c r="L256" s="845"/>
      <c r="M256" s="845"/>
      <c r="N256" s="845"/>
      <c r="O256" s="844" t="s">
        <v>142</v>
      </c>
      <c r="P256" s="844"/>
      <c r="Q256" s="846" t="s">
        <v>0</v>
      </c>
      <c r="R256" s="846"/>
      <c r="S256" s="846"/>
      <c r="T256" s="846"/>
      <c r="U256" s="846" t="s">
        <v>8674</v>
      </c>
      <c r="V256" s="846"/>
      <c r="W256" s="847"/>
      <c r="X256" s="847"/>
      <c r="Y256" s="848">
        <f t="shared" si="16"/>
        <v>0</v>
      </c>
      <c r="Z256" s="848"/>
      <c r="AA256" s="848"/>
      <c r="AB256" s="852"/>
      <c r="AC256" s="852"/>
      <c r="AD256" s="852"/>
      <c r="AE256" s="852"/>
      <c r="AF256" s="852"/>
      <c r="AG256" s="852"/>
      <c r="AH256" s="852"/>
      <c r="AI256" s="852"/>
      <c r="AJ256" s="102"/>
    </row>
    <row r="257" spans="1:36" s="2" customFormat="1" ht="12.75" customHeight="1">
      <c r="A257" s="114"/>
      <c r="B257" s="854"/>
      <c r="C257" s="854"/>
      <c r="D257" s="854"/>
      <c r="E257" s="854"/>
      <c r="F257" s="845" t="s">
        <v>9696</v>
      </c>
      <c r="G257" s="845"/>
      <c r="H257" s="845"/>
      <c r="I257" s="845"/>
      <c r="J257" s="845"/>
      <c r="K257" s="845"/>
      <c r="L257" s="845"/>
      <c r="M257" s="845"/>
      <c r="N257" s="845"/>
      <c r="O257" s="844" t="s">
        <v>142</v>
      </c>
      <c r="P257" s="844"/>
      <c r="Q257" s="846" t="s">
        <v>0</v>
      </c>
      <c r="R257" s="846"/>
      <c r="S257" s="846"/>
      <c r="T257" s="846"/>
      <c r="U257" s="846" t="s">
        <v>8674</v>
      </c>
      <c r="V257" s="846"/>
      <c r="W257" s="847"/>
      <c r="X257" s="847"/>
      <c r="Y257" s="848">
        <f t="shared" si="16"/>
        <v>0</v>
      </c>
      <c r="Z257" s="848"/>
      <c r="AA257" s="848"/>
      <c r="AB257" s="852"/>
      <c r="AC257" s="852"/>
      <c r="AD257" s="852"/>
      <c r="AE257" s="852"/>
      <c r="AF257" s="852"/>
      <c r="AG257" s="852"/>
      <c r="AH257" s="852"/>
      <c r="AI257" s="852"/>
      <c r="AJ257" s="102"/>
    </row>
    <row r="258" spans="1:36" s="2" customFormat="1" ht="12.75" customHeight="1">
      <c r="A258" s="114"/>
      <c r="B258" s="854"/>
      <c r="C258" s="854"/>
      <c r="D258" s="854"/>
      <c r="E258" s="854"/>
      <c r="F258" s="845" t="s">
        <v>9698</v>
      </c>
      <c r="G258" s="845"/>
      <c r="H258" s="845"/>
      <c r="I258" s="845"/>
      <c r="J258" s="845"/>
      <c r="K258" s="845"/>
      <c r="L258" s="845"/>
      <c r="M258" s="845"/>
      <c r="N258" s="845"/>
      <c r="O258" s="844" t="s">
        <v>142</v>
      </c>
      <c r="P258" s="844"/>
      <c r="Q258" s="846" t="s">
        <v>0</v>
      </c>
      <c r="R258" s="846"/>
      <c r="S258" s="846"/>
      <c r="T258" s="846"/>
      <c r="U258" s="846" t="s">
        <v>8674</v>
      </c>
      <c r="V258" s="846"/>
      <c r="W258" s="847"/>
      <c r="X258" s="847"/>
      <c r="Y258" s="848">
        <f t="shared" si="16"/>
        <v>0</v>
      </c>
      <c r="Z258" s="848"/>
      <c r="AA258" s="848"/>
      <c r="AB258" s="852"/>
      <c r="AC258" s="852"/>
      <c r="AD258" s="852"/>
      <c r="AE258" s="852"/>
      <c r="AF258" s="852"/>
      <c r="AG258" s="852"/>
      <c r="AH258" s="852"/>
      <c r="AI258" s="852"/>
      <c r="AJ258" s="102"/>
    </row>
    <row r="259" spans="1:36" s="2" customFormat="1" ht="12.75" customHeight="1">
      <c r="A259" s="114"/>
      <c r="B259" s="854"/>
      <c r="C259" s="854"/>
      <c r="D259" s="854"/>
      <c r="E259" s="854"/>
      <c r="F259" s="845" t="s">
        <v>9699</v>
      </c>
      <c r="G259" s="845"/>
      <c r="H259" s="845"/>
      <c r="I259" s="845"/>
      <c r="J259" s="845"/>
      <c r="K259" s="845"/>
      <c r="L259" s="845"/>
      <c r="M259" s="845"/>
      <c r="N259" s="845"/>
      <c r="O259" s="844" t="s">
        <v>142</v>
      </c>
      <c r="P259" s="844"/>
      <c r="Q259" s="846" t="s">
        <v>0</v>
      </c>
      <c r="R259" s="846"/>
      <c r="S259" s="846"/>
      <c r="T259" s="846"/>
      <c r="U259" s="846" t="s">
        <v>8674</v>
      </c>
      <c r="V259" s="846"/>
      <c r="W259" s="847"/>
      <c r="X259" s="847"/>
      <c r="Y259" s="848">
        <f t="shared" si="16"/>
        <v>0</v>
      </c>
      <c r="Z259" s="848"/>
      <c r="AA259" s="848"/>
      <c r="AB259" s="852"/>
      <c r="AC259" s="852"/>
      <c r="AD259" s="852"/>
      <c r="AE259" s="852"/>
      <c r="AF259" s="852"/>
      <c r="AG259" s="852"/>
      <c r="AH259" s="852"/>
      <c r="AI259" s="852"/>
      <c r="AJ259" s="102"/>
    </row>
    <row r="260" spans="1:36" s="2" customFormat="1" ht="12.75" customHeight="1">
      <c r="A260" s="114"/>
      <c r="B260" s="854" t="s">
        <v>9595</v>
      </c>
      <c r="C260" s="854"/>
      <c r="D260" s="854"/>
      <c r="E260" s="854"/>
      <c r="F260" s="845" t="s">
        <v>274</v>
      </c>
      <c r="G260" s="845"/>
      <c r="H260" s="845"/>
      <c r="I260" s="845"/>
      <c r="J260" s="845"/>
      <c r="K260" s="845"/>
      <c r="L260" s="845"/>
      <c r="M260" s="845"/>
      <c r="N260" s="845"/>
      <c r="O260" s="844"/>
      <c r="P260" s="844"/>
      <c r="Q260" s="846"/>
      <c r="R260" s="846"/>
      <c r="S260" s="846"/>
      <c r="T260" s="846"/>
      <c r="U260" s="846"/>
      <c r="V260" s="846"/>
      <c r="W260" s="855"/>
      <c r="X260" s="855"/>
      <c r="Y260" s="856"/>
      <c r="Z260" s="857"/>
      <c r="AA260" s="858"/>
      <c r="AB260" s="852"/>
      <c r="AC260" s="852"/>
      <c r="AD260" s="852"/>
      <c r="AE260" s="852"/>
      <c r="AF260" s="852"/>
      <c r="AG260" s="852"/>
      <c r="AH260" s="852"/>
      <c r="AI260" s="852"/>
      <c r="AJ260" s="102"/>
    </row>
    <row r="261" spans="1:36" s="2" customFormat="1" ht="12.75" customHeight="1">
      <c r="A261" s="114"/>
      <c r="B261" s="854"/>
      <c r="C261" s="854"/>
      <c r="D261" s="854"/>
      <c r="E261" s="854"/>
      <c r="F261" s="845" t="s">
        <v>276</v>
      </c>
      <c r="G261" s="845"/>
      <c r="H261" s="845"/>
      <c r="I261" s="845"/>
      <c r="J261" s="845"/>
      <c r="K261" s="845"/>
      <c r="L261" s="845"/>
      <c r="M261" s="845"/>
      <c r="N261" s="845"/>
      <c r="O261" s="844"/>
      <c r="P261" s="844"/>
      <c r="Q261" s="846"/>
      <c r="R261" s="846"/>
      <c r="S261" s="846"/>
      <c r="T261" s="846"/>
      <c r="U261" s="846"/>
      <c r="V261" s="846"/>
      <c r="W261" s="855"/>
      <c r="X261" s="855"/>
      <c r="Y261" s="856"/>
      <c r="Z261" s="857"/>
      <c r="AA261" s="858"/>
      <c r="AB261" s="852"/>
      <c r="AC261" s="852"/>
      <c r="AD261" s="852"/>
      <c r="AE261" s="852"/>
      <c r="AF261" s="852"/>
      <c r="AG261" s="852"/>
      <c r="AH261" s="852"/>
      <c r="AI261" s="852"/>
      <c r="AJ261" s="102"/>
    </row>
    <row r="262" spans="1:36" s="2" customFormat="1" ht="12.75" customHeight="1">
      <c r="A262" s="114"/>
      <c r="B262" s="854"/>
      <c r="C262" s="854"/>
      <c r="D262" s="854"/>
      <c r="E262" s="854"/>
      <c r="F262" s="845" t="s">
        <v>277</v>
      </c>
      <c r="G262" s="845"/>
      <c r="H262" s="845"/>
      <c r="I262" s="845"/>
      <c r="J262" s="845"/>
      <c r="K262" s="845"/>
      <c r="L262" s="845"/>
      <c r="M262" s="845"/>
      <c r="N262" s="845"/>
      <c r="O262" s="844"/>
      <c r="P262" s="844"/>
      <c r="Q262" s="846"/>
      <c r="R262" s="846"/>
      <c r="S262" s="846"/>
      <c r="T262" s="846"/>
      <c r="U262" s="846"/>
      <c r="V262" s="846"/>
      <c r="W262" s="855"/>
      <c r="X262" s="855"/>
      <c r="Y262" s="856"/>
      <c r="Z262" s="857"/>
      <c r="AA262" s="858"/>
      <c r="AB262" s="852"/>
      <c r="AC262" s="852"/>
      <c r="AD262" s="852"/>
      <c r="AE262" s="852"/>
      <c r="AF262" s="852"/>
      <c r="AG262" s="852"/>
      <c r="AH262" s="852"/>
      <c r="AI262" s="852"/>
      <c r="AJ262" s="102"/>
    </row>
    <row r="263" spans="1:36" s="2" customFormat="1" ht="12.75" customHeight="1">
      <c r="A263" s="114"/>
      <c r="B263" s="854"/>
      <c r="C263" s="854"/>
      <c r="D263" s="854"/>
      <c r="E263" s="854"/>
      <c r="F263" s="845" t="s">
        <v>278</v>
      </c>
      <c r="G263" s="845"/>
      <c r="H263" s="845"/>
      <c r="I263" s="845"/>
      <c r="J263" s="845"/>
      <c r="K263" s="845"/>
      <c r="L263" s="845"/>
      <c r="M263" s="845"/>
      <c r="N263" s="845"/>
      <c r="O263" s="844"/>
      <c r="P263" s="844"/>
      <c r="Q263" s="846"/>
      <c r="R263" s="846"/>
      <c r="S263" s="846"/>
      <c r="T263" s="846"/>
      <c r="U263" s="846"/>
      <c r="V263" s="846"/>
      <c r="W263" s="855"/>
      <c r="X263" s="855"/>
      <c r="Y263" s="856"/>
      <c r="Z263" s="857"/>
      <c r="AA263" s="858"/>
      <c r="AB263" s="852"/>
      <c r="AC263" s="852"/>
      <c r="AD263" s="852"/>
      <c r="AE263" s="852"/>
      <c r="AF263" s="852"/>
      <c r="AG263" s="852"/>
      <c r="AH263" s="852"/>
      <c r="AI263" s="852"/>
      <c r="AJ263" s="102"/>
    </row>
    <row r="264" spans="1:36" s="2" customFormat="1" ht="12.75" customHeight="1">
      <c r="A264" s="114"/>
      <c r="B264" s="854"/>
      <c r="C264" s="854"/>
      <c r="D264" s="854"/>
      <c r="E264" s="854"/>
      <c r="F264" s="845" t="s">
        <v>280</v>
      </c>
      <c r="G264" s="845"/>
      <c r="H264" s="845"/>
      <c r="I264" s="845"/>
      <c r="J264" s="845"/>
      <c r="K264" s="845"/>
      <c r="L264" s="845"/>
      <c r="M264" s="845"/>
      <c r="N264" s="845"/>
      <c r="O264" s="844"/>
      <c r="P264" s="844"/>
      <c r="Q264" s="846"/>
      <c r="R264" s="846"/>
      <c r="S264" s="846"/>
      <c r="T264" s="846"/>
      <c r="U264" s="846"/>
      <c r="V264" s="846"/>
      <c r="W264" s="855"/>
      <c r="X264" s="855"/>
      <c r="Y264" s="856"/>
      <c r="Z264" s="857"/>
      <c r="AA264" s="858"/>
      <c r="AB264" s="852"/>
      <c r="AC264" s="852"/>
      <c r="AD264" s="852"/>
      <c r="AE264" s="852"/>
      <c r="AF264" s="852"/>
      <c r="AG264" s="852"/>
      <c r="AH264" s="852"/>
      <c r="AI264" s="852"/>
      <c r="AJ264" s="102"/>
    </row>
    <row r="265" spans="1:36" s="2" customFormat="1" ht="12.75" customHeight="1">
      <c r="A265" s="114"/>
      <c r="B265" s="854"/>
      <c r="C265" s="854"/>
      <c r="D265" s="854"/>
      <c r="E265" s="854"/>
      <c r="F265" s="845" t="s">
        <v>281</v>
      </c>
      <c r="G265" s="845"/>
      <c r="H265" s="845"/>
      <c r="I265" s="845"/>
      <c r="J265" s="845"/>
      <c r="K265" s="845"/>
      <c r="L265" s="845"/>
      <c r="M265" s="845"/>
      <c r="N265" s="845"/>
      <c r="O265" s="844"/>
      <c r="P265" s="844"/>
      <c r="Q265" s="846"/>
      <c r="R265" s="846"/>
      <c r="S265" s="846"/>
      <c r="T265" s="846"/>
      <c r="U265" s="846"/>
      <c r="V265" s="846"/>
      <c r="W265" s="855"/>
      <c r="X265" s="855"/>
      <c r="Y265" s="856"/>
      <c r="Z265" s="857"/>
      <c r="AA265" s="858"/>
      <c r="AB265" s="852"/>
      <c r="AC265" s="852"/>
      <c r="AD265" s="852"/>
      <c r="AE265" s="852"/>
      <c r="AF265" s="852"/>
      <c r="AG265" s="852"/>
      <c r="AH265" s="852"/>
      <c r="AI265" s="852"/>
      <c r="AJ265" s="102"/>
    </row>
    <row r="266" spans="1:36" s="2" customFormat="1" ht="10.5" customHeight="1">
      <c r="A266" s="114"/>
      <c r="B266" s="854"/>
      <c r="C266" s="854"/>
      <c r="D266" s="854"/>
      <c r="E266" s="854"/>
      <c r="F266" s="845" t="s">
        <v>282</v>
      </c>
      <c r="G266" s="845"/>
      <c r="H266" s="845"/>
      <c r="I266" s="845"/>
      <c r="J266" s="845"/>
      <c r="K266" s="845"/>
      <c r="L266" s="845"/>
      <c r="M266" s="845"/>
      <c r="N266" s="845"/>
      <c r="O266" s="844"/>
      <c r="P266" s="844"/>
      <c r="Q266" s="846"/>
      <c r="R266" s="846"/>
      <c r="S266" s="846"/>
      <c r="T266" s="846"/>
      <c r="U266" s="846"/>
      <c r="V266" s="846"/>
      <c r="W266" s="855"/>
      <c r="X266" s="855"/>
      <c r="Y266" s="856"/>
      <c r="Z266" s="857"/>
      <c r="AA266" s="858"/>
      <c r="AB266" s="852"/>
      <c r="AC266" s="852"/>
      <c r="AD266" s="852"/>
      <c r="AE266" s="852"/>
      <c r="AF266" s="852"/>
      <c r="AG266" s="852"/>
      <c r="AH266" s="852"/>
      <c r="AI266" s="852"/>
      <c r="AJ266" s="102"/>
    </row>
    <row r="267" spans="1:36" s="2" customFormat="1" ht="13.5" customHeight="1">
      <c r="A267" s="114"/>
      <c r="B267" s="854"/>
      <c r="C267" s="854"/>
      <c r="D267" s="854"/>
      <c r="E267" s="854"/>
      <c r="F267" s="845" t="s">
        <v>283</v>
      </c>
      <c r="G267" s="845"/>
      <c r="H267" s="845"/>
      <c r="I267" s="845"/>
      <c r="J267" s="845"/>
      <c r="K267" s="845"/>
      <c r="L267" s="845"/>
      <c r="M267" s="845"/>
      <c r="N267" s="845"/>
      <c r="O267" s="844"/>
      <c r="P267" s="844"/>
      <c r="Q267" s="846"/>
      <c r="R267" s="846"/>
      <c r="S267" s="846"/>
      <c r="T267" s="846"/>
      <c r="U267" s="846"/>
      <c r="V267" s="846"/>
      <c r="W267" s="855"/>
      <c r="X267" s="855"/>
      <c r="Y267" s="856"/>
      <c r="Z267" s="857"/>
      <c r="AA267" s="858"/>
      <c r="AB267" s="852"/>
      <c r="AC267" s="852"/>
      <c r="AD267" s="852"/>
      <c r="AE267" s="852"/>
      <c r="AF267" s="852"/>
      <c r="AG267" s="852"/>
      <c r="AH267" s="852"/>
      <c r="AI267" s="852"/>
      <c r="AJ267" s="102"/>
    </row>
    <row r="268" spans="1:36" s="2" customFormat="1" ht="6" customHeight="1">
      <c r="A268" s="78"/>
      <c r="B268" s="115"/>
      <c r="C268" s="115"/>
      <c r="D268" s="115"/>
      <c r="E268" s="115"/>
      <c r="F268" s="115"/>
      <c r="G268" s="115"/>
      <c r="H268" s="115"/>
      <c r="I268" s="80"/>
      <c r="J268" s="80"/>
      <c r="Q268" s="86"/>
      <c r="R268" s="86"/>
      <c r="S268" s="86"/>
      <c r="T268" s="86"/>
      <c r="U268" s="86"/>
      <c r="V268" s="86"/>
      <c r="Z268" s="81"/>
      <c r="AA268" s="81"/>
      <c r="AB268" s="81"/>
      <c r="AC268" s="81"/>
      <c r="AD268" s="81"/>
      <c r="AE268" s="81"/>
      <c r="AF268" s="81"/>
      <c r="AH268" s="81"/>
      <c r="AI268" s="81"/>
    </row>
    <row r="269" spans="1:36" s="2" customFormat="1" ht="24.4" customHeight="1">
      <c r="A269" s="78"/>
      <c r="B269" s="79" t="s">
        <v>20051</v>
      </c>
      <c r="C269" s="80"/>
      <c r="D269" s="80"/>
      <c r="E269" s="80"/>
      <c r="F269" s="80"/>
      <c r="G269" s="80"/>
      <c r="H269" s="80"/>
      <c r="I269" s="80"/>
      <c r="J269" s="80"/>
      <c r="AD269" s="81"/>
      <c r="AE269" s="81"/>
      <c r="AF269" s="81"/>
      <c r="AH269" s="81"/>
      <c r="AI269" s="81"/>
    </row>
    <row r="270" spans="1:36" s="2" customFormat="1" ht="2.65" customHeight="1">
      <c r="A270" s="78"/>
      <c r="B270" s="79"/>
      <c r="C270" s="80"/>
      <c r="D270" s="80"/>
      <c r="E270" s="80"/>
      <c r="F270" s="80"/>
      <c r="G270" s="80"/>
      <c r="H270" s="80"/>
      <c r="I270" s="80"/>
      <c r="J270" s="80"/>
      <c r="K270" s="80"/>
      <c r="L270" s="80"/>
      <c r="M270" s="81"/>
      <c r="N270" s="81"/>
      <c r="O270" s="81"/>
      <c r="P270" s="81"/>
      <c r="Q270" s="81"/>
      <c r="R270" s="81"/>
      <c r="S270" s="81"/>
      <c r="T270" s="81"/>
      <c r="U270" s="81"/>
      <c r="V270" s="81"/>
      <c r="W270" s="81"/>
      <c r="X270" s="81"/>
      <c r="Y270" s="81"/>
      <c r="Z270" s="81"/>
      <c r="AA270" s="81"/>
      <c r="AB270" s="81"/>
      <c r="AC270" s="81"/>
      <c r="AD270" s="81"/>
      <c r="AE270" s="81"/>
      <c r="AF270" s="81"/>
      <c r="AH270" s="81"/>
      <c r="AI270" s="81"/>
    </row>
    <row r="271" spans="1:36" s="2" customFormat="1" ht="12.75">
      <c r="A271" s="78"/>
      <c r="B271" s="865" t="s">
        <v>11346</v>
      </c>
      <c r="C271" s="866"/>
      <c r="D271" s="866"/>
      <c r="E271" s="866"/>
      <c r="F271" s="866"/>
      <c r="G271" s="867"/>
      <c r="H271" s="865" t="s">
        <v>287</v>
      </c>
      <c r="I271" s="866"/>
      <c r="J271" s="871" t="s">
        <v>11345</v>
      </c>
      <c r="K271" s="872"/>
      <c r="L271" s="872"/>
      <c r="M271" s="872"/>
      <c r="N271" s="872"/>
      <c r="O271" s="872"/>
      <c r="P271" s="872"/>
      <c r="Q271" s="872"/>
      <c r="R271" s="872"/>
      <c r="S271" s="872"/>
      <c r="T271" s="872"/>
      <c r="U271" s="872"/>
      <c r="V271" s="872"/>
      <c r="W271" s="872"/>
      <c r="X271" s="872"/>
      <c r="Y271" s="872"/>
      <c r="Z271" s="872"/>
      <c r="AA271" s="872"/>
      <c r="AB271" s="872"/>
      <c r="AC271" s="872"/>
      <c r="AD271" s="872"/>
      <c r="AE271" s="872"/>
      <c r="AF271" s="872"/>
      <c r="AG271" s="873"/>
      <c r="AH271" s="868" t="s">
        <v>288</v>
      </c>
      <c r="AI271" s="869"/>
    </row>
    <row r="272" spans="1:36" s="2" customFormat="1" ht="19.899999999999999" customHeight="1">
      <c r="A272" s="78"/>
      <c r="B272" s="868"/>
      <c r="C272" s="869"/>
      <c r="D272" s="869"/>
      <c r="E272" s="869"/>
      <c r="F272" s="869"/>
      <c r="G272" s="870"/>
      <c r="H272" s="868"/>
      <c r="I272" s="869"/>
      <c r="J272" s="863">
        <v>1</v>
      </c>
      <c r="K272" s="864"/>
      <c r="L272" s="863">
        <v>2</v>
      </c>
      <c r="M272" s="864"/>
      <c r="N272" s="863">
        <v>3</v>
      </c>
      <c r="O272" s="864"/>
      <c r="P272" s="863">
        <v>4</v>
      </c>
      <c r="Q272" s="864"/>
      <c r="R272" s="863">
        <v>5</v>
      </c>
      <c r="S272" s="864"/>
      <c r="T272" s="863">
        <v>6</v>
      </c>
      <c r="U272" s="864"/>
      <c r="V272" s="863">
        <v>7</v>
      </c>
      <c r="W272" s="864"/>
      <c r="X272" s="863">
        <v>8</v>
      </c>
      <c r="Y272" s="864"/>
      <c r="Z272" s="863">
        <v>9</v>
      </c>
      <c r="AA272" s="864"/>
      <c r="AB272" s="863">
        <v>10</v>
      </c>
      <c r="AC272" s="864"/>
      <c r="AD272" s="863">
        <v>11</v>
      </c>
      <c r="AE272" s="864"/>
      <c r="AF272" s="863">
        <v>12</v>
      </c>
      <c r="AG272" s="864"/>
      <c r="AH272" s="868"/>
      <c r="AI272" s="869"/>
    </row>
    <row r="273" spans="1:35" s="2" customFormat="1" ht="12.75">
      <c r="A273" s="78"/>
      <c r="B273" s="859" t="s">
        <v>289</v>
      </c>
      <c r="C273" s="859"/>
      <c r="D273" s="859"/>
      <c r="E273" s="859"/>
      <c r="F273" s="859"/>
      <c r="G273" s="859"/>
      <c r="H273" s="846" t="s">
        <v>8674</v>
      </c>
      <c r="I273" s="846"/>
      <c r="J273" s="860"/>
      <c r="K273" s="861"/>
      <c r="L273" s="860"/>
      <c r="M273" s="861"/>
      <c r="N273" s="875"/>
      <c r="O273" s="876"/>
      <c r="P273" s="860"/>
      <c r="Q273" s="861"/>
      <c r="R273" s="860"/>
      <c r="S273" s="861"/>
      <c r="T273" s="860"/>
      <c r="U273" s="861"/>
      <c r="V273" s="860"/>
      <c r="W273" s="861"/>
      <c r="X273" s="860"/>
      <c r="Y273" s="861"/>
      <c r="Z273" s="860"/>
      <c r="AA273" s="861"/>
      <c r="AB273" s="860"/>
      <c r="AC273" s="861"/>
      <c r="AD273" s="860"/>
      <c r="AE273" s="861"/>
      <c r="AF273" s="860"/>
      <c r="AG273" s="861"/>
      <c r="AH273" s="875">
        <f>SUM(J273:AG273)</f>
        <v>0</v>
      </c>
      <c r="AI273" s="876"/>
    </row>
    <row r="274" spans="1:35" s="2" customFormat="1" ht="12.75">
      <c r="A274" s="78"/>
      <c r="B274" s="859" t="s">
        <v>290</v>
      </c>
      <c r="C274" s="859"/>
      <c r="D274" s="859"/>
      <c r="E274" s="859"/>
      <c r="F274" s="859"/>
      <c r="G274" s="859"/>
      <c r="H274" s="846" t="s">
        <v>275</v>
      </c>
      <c r="I274" s="846"/>
      <c r="J274" s="860"/>
      <c r="K274" s="861"/>
      <c r="L274" s="860"/>
      <c r="M274" s="861"/>
      <c r="N274" s="860"/>
      <c r="O274" s="861"/>
      <c r="P274" s="875"/>
      <c r="Q274" s="876"/>
      <c r="R274" s="860"/>
      <c r="S274" s="861"/>
      <c r="T274" s="860"/>
      <c r="U274" s="861"/>
      <c r="V274" s="860"/>
      <c r="W274" s="861"/>
      <c r="X274" s="860"/>
      <c r="Y274" s="861"/>
      <c r="Z274" s="860"/>
      <c r="AA274" s="861"/>
      <c r="AB274" s="860"/>
      <c r="AC274" s="861"/>
      <c r="AD274" s="860"/>
      <c r="AE274" s="861"/>
      <c r="AF274" s="860"/>
      <c r="AG274" s="861"/>
      <c r="AH274" s="875">
        <f t="shared" ref="AH274:AH283" si="17">SUM(J274:AG274)</f>
        <v>0</v>
      </c>
      <c r="AI274" s="876"/>
    </row>
    <row r="275" spans="1:35" s="2" customFormat="1" ht="12.75">
      <c r="A275" s="78"/>
      <c r="B275" s="859" t="s">
        <v>291</v>
      </c>
      <c r="C275" s="859"/>
      <c r="D275" s="859"/>
      <c r="E275" s="859"/>
      <c r="F275" s="859"/>
      <c r="G275" s="859"/>
      <c r="H275" s="862"/>
      <c r="I275" s="862"/>
      <c r="J275" s="860"/>
      <c r="K275" s="861"/>
      <c r="L275" s="860"/>
      <c r="M275" s="861"/>
      <c r="N275" s="860"/>
      <c r="O275" s="861"/>
      <c r="P275" s="860"/>
      <c r="Q275" s="861"/>
      <c r="R275" s="860"/>
      <c r="S275" s="861"/>
      <c r="T275" s="860"/>
      <c r="U275" s="861"/>
      <c r="V275" s="860"/>
      <c r="W275" s="861"/>
      <c r="X275" s="860"/>
      <c r="Y275" s="861"/>
      <c r="Z275" s="860"/>
      <c r="AA275" s="861"/>
      <c r="AB275" s="860"/>
      <c r="AC275" s="861"/>
      <c r="AD275" s="860"/>
      <c r="AE275" s="861"/>
      <c r="AF275" s="860"/>
      <c r="AG275" s="861"/>
      <c r="AH275" s="875"/>
      <c r="AI275" s="876"/>
    </row>
    <row r="276" spans="1:35" s="2" customFormat="1" ht="12.75">
      <c r="A276" s="78"/>
      <c r="B276" s="1049" t="s">
        <v>20070</v>
      </c>
      <c r="C276" s="1049"/>
      <c r="D276" s="1049"/>
      <c r="E276" s="1049"/>
      <c r="F276" s="1049"/>
      <c r="G276" s="1049"/>
      <c r="H276" s="862"/>
      <c r="I276" s="862"/>
      <c r="J276" s="445"/>
      <c r="K276" s="446"/>
      <c r="L276" s="445"/>
      <c r="M276" s="446"/>
      <c r="N276" s="860"/>
      <c r="O276" s="861"/>
      <c r="P276" s="445"/>
      <c r="Q276" s="446"/>
      <c r="R276" s="445"/>
      <c r="S276" s="446"/>
      <c r="T276" s="445"/>
      <c r="U276" s="446"/>
      <c r="V276" s="445"/>
      <c r="W276" s="446"/>
      <c r="X276" s="445"/>
      <c r="Y276" s="446"/>
      <c r="Z276" s="445"/>
      <c r="AA276" s="446"/>
      <c r="AB276" s="445"/>
      <c r="AC276" s="446"/>
      <c r="AD276" s="445"/>
      <c r="AE276" s="446"/>
      <c r="AF276" s="445"/>
      <c r="AG276" s="446"/>
      <c r="AH276" s="875">
        <f>SUM(J276:AG276)</f>
        <v>0</v>
      </c>
      <c r="AI276" s="876"/>
    </row>
    <row r="277" spans="1:35" s="2" customFormat="1" ht="12.75">
      <c r="A277" s="78"/>
      <c r="B277" s="874" t="s">
        <v>292</v>
      </c>
      <c r="C277" s="874"/>
      <c r="D277" s="874"/>
      <c r="E277" s="874"/>
      <c r="F277" s="874"/>
      <c r="G277" s="874"/>
      <c r="H277" s="862" t="s">
        <v>141</v>
      </c>
      <c r="I277" s="862"/>
      <c r="J277" s="875"/>
      <c r="K277" s="876"/>
      <c r="L277" s="860"/>
      <c r="M277" s="861"/>
      <c r="N277" s="860"/>
      <c r="O277" s="861"/>
      <c r="P277" s="877"/>
      <c r="Q277" s="878"/>
      <c r="R277" s="860"/>
      <c r="S277" s="861"/>
      <c r="T277" s="860"/>
      <c r="U277" s="861"/>
      <c r="V277" s="860"/>
      <c r="W277" s="861"/>
      <c r="X277" s="860"/>
      <c r="Y277" s="861"/>
      <c r="Z277" s="860"/>
      <c r="AA277" s="861"/>
      <c r="AB277" s="860"/>
      <c r="AC277" s="861"/>
      <c r="AD277" s="860"/>
      <c r="AE277" s="861"/>
      <c r="AF277" s="860"/>
      <c r="AG277" s="861"/>
      <c r="AH277" s="875">
        <f>SUM(J277:AG277)</f>
        <v>0</v>
      </c>
      <c r="AI277" s="876"/>
    </row>
    <row r="278" spans="1:35" s="2" customFormat="1" ht="12.75">
      <c r="A278" s="78"/>
      <c r="B278" s="874" t="s">
        <v>293</v>
      </c>
      <c r="C278" s="874"/>
      <c r="D278" s="874"/>
      <c r="E278" s="874"/>
      <c r="F278" s="874"/>
      <c r="G278" s="874"/>
      <c r="H278" s="862" t="s">
        <v>141</v>
      </c>
      <c r="I278" s="862"/>
      <c r="J278" s="875"/>
      <c r="K278" s="876"/>
      <c r="N278" s="877"/>
      <c r="O278" s="878"/>
      <c r="P278" s="877"/>
      <c r="Q278" s="878"/>
      <c r="R278" s="860"/>
      <c r="S278" s="861"/>
      <c r="T278" s="860"/>
      <c r="U278" s="861"/>
      <c r="V278" s="860"/>
      <c r="W278" s="861"/>
      <c r="X278" s="860"/>
      <c r="Y278" s="861"/>
      <c r="Z278" s="860"/>
      <c r="AA278" s="861"/>
      <c r="AB278" s="860"/>
      <c r="AC278" s="861"/>
      <c r="AD278" s="860"/>
      <c r="AE278" s="861"/>
      <c r="AF278" s="860"/>
      <c r="AG278" s="861"/>
      <c r="AH278" s="875">
        <f t="shared" si="17"/>
        <v>0</v>
      </c>
      <c r="AI278" s="876"/>
    </row>
    <row r="279" spans="1:35" s="2" customFormat="1" ht="12.75">
      <c r="A279" s="78"/>
      <c r="B279" s="874" t="s">
        <v>294</v>
      </c>
      <c r="C279" s="874"/>
      <c r="D279" s="874"/>
      <c r="E279" s="874"/>
      <c r="F279" s="874"/>
      <c r="G279" s="874"/>
      <c r="H279" s="862" t="s">
        <v>286</v>
      </c>
      <c r="I279" s="862"/>
      <c r="J279" s="860"/>
      <c r="K279" s="861"/>
      <c r="L279" s="875"/>
      <c r="M279" s="876"/>
      <c r="N279" s="877"/>
      <c r="O279" s="878"/>
      <c r="P279" s="877"/>
      <c r="Q279" s="878"/>
      <c r="R279" s="860"/>
      <c r="S279" s="861"/>
      <c r="T279" s="860"/>
      <c r="U279" s="861"/>
      <c r="V279" s="860"/>
      <c r="W279" s="861"/>
      <c r="X279" s="860"/>
      <c r="Y279" s="861"/>
      <c r="Z279" s="860"/>
      <c r="AA279" s="861"/>
      <c r="AB279" s="860"/>
      <c r="AC279" s="861"/>
      <c r="AD279" s="860"/>
      <c r="AE279" s="861"/>
      <c r="AF279" s="860"/>
      <c r="AG279" s="861"/>
      <c r="AH279" s="875">
        <f t="shared" si="17"/>
        <v>0</v>
      </c>
      <c r="AI279" s="876"/>
    </row>
    <row r="280" spans="1:35" s="2" customFormat="1" ht="12.75">
      <c r="A280" s="78"/>
      <c r="B280" s="874" t="s">
        <v>295</v>
      </c>
      <c r="C280" s="874"/>
      <c r="D280" s="874"/>
      <c r="E280" s="874"/>
      <c r="F280" s="874"/>
      <c r="G280" s="874"/>
      <c r="H280" s="862" t="s">
        <v>286</v>
      </c>
      <c r="I280" s="862"/>
      <c r="J280" s="860"/>
      <c r="K280" s="861"/>
      <c r="L280" s="877"/>
      <c r="M280" s="878"/>
      <c r="N280" s="877"/>
      <c r="O280" s="878"/>
      <c r="P280" s="877"/>
      <c r="Q280" s="878"/>
      <c r="R280" s="860"/>
      <c r="S280" s="861"/>
      <c r="T280" s="860"/>
      <c r="U280" s="861"/>
      <c r="V280" s="860"/>
      <c r="W280" s="861"/>
      <c r="X280" s="860"/>
      <c r="Y280" s="861"/>
      <c r="Z280" s="860"/>
      <c r="AA280" s="861"/>
      <c r="AB280" s="860"/>
      <c r="AC280" s="861"/>
      <c r="AD280" s="860"/>
      <c r="AE280" s="861"/>
      <c r="AF280" s="860"/>
      <c r="AG280" s="861"/>
      <c r="AH280" s="875">
        <f t="shared" si="17"/>
        <v>0</v>
      </c>
      <c r="AI280" s="876"/>
    </row>
    <row r="281" spans="1:35" s="2" customFormat="1" ht="12.75">
      <c r="A281" s="78"/>
      <c r="B281" s="874" t="s">
        <v>296</v>
      </c>
      <c r="C281" s="874"/>
      <c r="D281" s="874"/>
      <c r="E281" s="874"/>
      <c r="F281" s="874"/>
      <c r="G281" s="874"/>
      <c r="H281" s="862" t="s">
        <v>347</v>
      </c>
      <c r="I281" s="862"/>
      <c r="J281" s="875"/>
      <c r="K281" s="876"/>
      <c r="L281" s="877"/>
      <c r="M281" s="878"/>
      <c r="N281" s="877"/>
      <c r="O281" s="878"/>
      <c r="P281" s="877"/>
      <c r="Q281" s="878"/>
      <c r="R281" s="860"/>
      <c r="S281" s="861"/>
      <c r="T281" s="860"/>
      <c r="U281" s="861"/>
      <c r="V281" s="860"/>
      <c r="W281" s="861"/>
      <c r="X281" s="860"/>
      <c r="Y281" s="861"/>
      <c r="Z281" s="860"/>
      <c r="AA281" s="861"/>
      <c r="AB281" s="860"/>
      <c r="AC281" s="861"/>
      <c r="AD281" s="860"/>
      <c r="AE281" s="861"/>
      <c r="AF281" s="860"/>
      <c r="AG281" s="861"/>
      <c r="AH281" s="875">
        <f>SUM(J281:AG281)</f>
        <v>0</v>
      </c>
      <c r="AI281" s="876"/>
    </row>
    <row r="282" spans="1:35" s="2" customFormat="1" ht="15" customHeight="1">
      <c r="A282" s="78"/>
      <c r="B282" s="874" t="s">
        <v>297</v>
      </c>
      <c r="C282" s="874"/>
      <c r="D282" s="874"/>
      <c r="E282" s="874"/>
      <c r="F282" s="874"/>
      <c r="G282" s="874"/>
      <c r="H282" s="862" t="s">
        <v>347</v>
      </c>
      <c r="I282" s="862"/>
      <c r="J282" s="877"/>
      <c r="K282" s="878"/>
      <c r="L282" s="877"/>
      <c r="M282" s="878"/>
      <c r="N282" s="875"/>
      <c r="O282" s="876"/>
      <c r="P282" s="877"/>
      <c r="Q282" s="878"/>
      <c r="R282" s="860"/>
      <c r="S282" s="861"/>
      <c r="T282" s="860"/>
      <c r="U282" s="861"/>
      <c r="V282" s="860"/>
      <c r="W282" s="861"/>
      <c r="X282" s="860"/>
      <c r="Y282" s="861"/>
      <c r="Z282" s="860"/>
      <c r="AA282" s="861"/>
      <c r="AB282" s="860"/>
      <c r="AC282" s="861"/>
      <c r="AD282" s="860"/>
      <c r="AE282" s="861"/>
      <c r="AF282" s="860"/>
      <c r="AG282" s="861"/>
      <c r="AH282" s="875">
        <f t="shared" si="17"/>
        <v>0</v>
      </c>
      <c r="AI282" s="876"/>
    </row>
    <row r="283" spans="1:35" s="2" customFormat="1" ht="21.4" customHeight="1">
      <c r="A283" s="78"/>
      <c r="B283" s="874" t="s">
        <v>298</v>
      </c>
      <c r="C283" s="874"/>
      <c r="D283" s="874"/>
      <c r="E283" s="874"/>
      <c r="F283" s="874"/>
      <c r="G283" s="874"/>
      <c r="H283" s="862" t="s">
        <v>347</v>
      </c>
      <c r="I283" s="862"/>
      <c r="J283" s="877"/>
      <c r="K283" s="878"/>
      <c r="L283" s="877"/>
      <c r="M283" s="878"/>
      <c r="N283" s="877"/>
      <c r="O283" s="878"/>
      <c r="P283" s="875"/>
      <c r="Q283" s="876"/>
      <c r="R283" s="860"/>
      <c r="S283" s="861"/>
      <c r="T283" s="860"/>
      <c r="U283" s="861"/>
      <c r="V283" s="860"/>
      <c r="W283" s="861"/>
      <c r="X283" s="860"/>
      <c r="Y283" s="861"/>
      <c r="Z283" s="860"/>
      <c r="AA283" s="861"/>
      <c r="AB283" s="860"/>
      <c r="AC283" s="861"/>
      <c r="AD283" s="860"/>
      <c r="AE283" s="861"/>
      <c r="AF283" s="860"/>
      <c r="AG283" s="861"/>
      <c r="AH283" s="875">
        <f t="shared" si="17"/>
        <v>0</v>
      </c>
      <c r="AI283" s="876"/>
    </row>
    <row r="284" spans="1:35" s="2" customFormat="1" ht="20.25" customHeight="1">
      <c r="A284" s="78"/>
      <c r="B284" s="47"/>
      <c r="C284" s="47"/>
      <c r="D284" s="47"/>
      <c r="E284" s="47"/>
      <c r="F284" s="47"/>
      <c r="G284" s="116"/>
      <c r="H284" s="47"/>
      <c r="I284" s="117"/>
      <c r="J284" s="47"/>
      <c r="K284" s="80"/>
      <c r="L284" s="80"/>
      <c r="M284" s="81"/>
      <c r="N284" s="81"/>
      <c r="O284" s="81"/>
      <c r="P284" s="81"/>
      <c r="Q284" s="81"/>
      <c r="R284" s="81"/>
      <c r="S284" s="81"/>
      <c r="T284" s="81"/>
      <c r="U284" s="81"/>
      <c r="V284" s="81"/>
      <c r="W284" s="81"/>
      <c r="X284" s="81"/>
      <c r="Y284" s="81"/>
      <c r="Z284" s="81"/>
      <c r="AA284" s="81"/>
      <c r="AB284" s="81"/>
      <c r="AC284" s="81"/>
      <c r="AD284" s="81"/>
      <c r="AE284" s="81"/>
      <c r="AF284" s="81"/>
      <c r="AG284" s="81"/>
      <c r="AH284" s="1031"/>
      <c r="AI284" s="1031"/>
    </row>
    <row r="285" spans="1:35" s="2" customFormat="1" ht="15" customHeight="1">
      <c r="A285" s="78"/>
      <c r="B285" s="79" t="s">
        <v>20052</v>
      </c>
      <c r="C285" s="80"/>
      <c r="D285" s="80"/>
      <c r="E285" s="80"/>
      <c r="F285" s="80"/>
      <c r="G285" s="80"/>
      <c r="H285" s="80"/>
      <c r="I285" s="80"/>
      <c r="J285" s="80"/>
      <c r="K285" s="80"/>
      <c r="L285" s="80"/>
      <c r="M285" s="81"/>
      <c r="N285" s="81"/>
      <c r="O285" s="81"/>
      <c r="P285" s="81"/>
      <c r="Q285" s="81"/>
      <c r="R285" s="81"/>
      <c r="S285" s="81"/>
      <c r="T285" s="81"/>
      <c r="U285" s="81"/>
      <c r="V285" s="81"/>
      <c r="W285" s="81"/>
      <c r="X285" s="81"/>
      <c r="Y285" s="81"/>
      <c r="Z285" s="81"/>
      <c r="AA285" s="81"/>
      <c r="AB285" s="81"/>
      <c r="AC285" s="81"/>
      <c r="AD285" s="81"/>
      <c r="AE285" s="81"/>
      <c r="AF285" s="81"/>
      <c r="AG285" s="81"/>
    </row>
    <row r="286" spans="1:35" s="2" customFormat="1" ht="12.75">
      <c r="A286" s="78"/>
      <c r="B286" s="883" t="s">
        <v>11346</v>
      </c>
      <c r="C286" s="884"/>
      <c r="D286" s="884"/>
      <c r="E286" s="884"/>
      <c r="F286" s="884"/>
      <c r="G286" s="884"/>
      <c r="H286" s="884"/>
      <c r="I286" s="885"/>
      <c r="J286" s="889" t="s">
        <v>299</v>
      </c>
      <c r="K286" s="890"/>
      <c r="L286" s="890"/>
      <c r="M286" s="890"/>
      <c r="N286" s="890"/>
      <c r="O286" s="890"/>
      <c r="P286" s="890"/>
      <c r="Q286" s="890"/>
      <c r="R286" s="890"/>
      <c r="S286" s="890"/>
      <c r="T286" s="890"/>
      <c r="U286" s="890"/>
      <c r="V286" s="890"/>
      <c r="W286" s="890"/>
      <c r="X286" s="890"/>
      <c r="Y286" s="890"/>
      <c r="Z286" s="890"/>
      <c r="AA286" s="890"/>
      <c r="AB286" s="890"/>
      <c r="AC286" s="890"/>
      <c r="AD286" s="890"/>
      <c r="AE286" s="890"/>
      <c r="AF286" s="890"/>
      <c r="AG286" s="891"/>
      <c r="AH286" s="868" t="s">
        <v>9600</v>
      </c>
      <c r="AI286" s="869"/>
    </row>
    <row r="287" spans="1:35" s="2" customFormat="1" ht="12.75">
      <c r="A287" s="78"/>
      <c r="B287" s="886"/>
      <c r="C287" s="887"/>
      <c r="D287" s="887"/>
      <c r="E287" s="887"/>
      <c r="F287" s="887"/>
      <c r="G287" s="887"/>
      <c r="H287" s="887"/>
      <c r="I287" s="888"/>
      <c r="J287" s="863">
        <v>1</v>
      </c>
      <c r="K287" s="864"/>
      <c r="L287" s="863">
        <v>2</v>
      </c>
      <c r="M287" s="864"/>
      <c r="N287" s="863">
        <v>3</v>
      </c>
      <c r="O287" s="864"/>
      <c r="P287" s="863">
        <v>4</v>
      </c>
      <c r="Q287" s="864"/>
      <c r="R287" s="863">
        <v>5</v>
      </c>
      <c r="S287" s="864"/>
      <c r="T287" s="863">
        <v>6</v>
      </c>
      <c r="U287" s="864"/>
      <c r="V287" s="863">
        <v>7</v>
      </c>
      <c r="W287" s="864"/>
      <c r="X287" s="863">
        <v>8</v>
      </c>
      <c r="Y287" s="864"/>
      <c r="Z287" s="863">
        <v>9</v>
      </c>
      <c r="AA287" s="864"/>
      <c r="AB287" s="863">
        <v>10</v>
      </c>
      <c r="AC287" s="864"/>
      <c r="AD287" s="863">
        <v>11</v>
      </c>
      <c r="AE287" s="864"/>
      <c r="AF287" s="863">
        <v>12</v>
      </c>
      <c r="AG287" s="864"/>
      <c r="AH287" s="868"/>
      <c r="AI287" s="869"/>
    </row>
    <row r="288" spans="1:35" s="2" customFormat="1" ht="12.75">
      <c r="A288" s="78"/>
      <c r="B288" s="879" t="s">
        <v>300</v>
      </c>
      <c r="C288" s="879"/>
      <c r="D288" s="879"/>
      <c r="E288" s="879"/>
      <c r="F288" s="879"/>
      <c r="G288" s="879"/>
      <c r="H288" s="879"/>
      <c r="I288" s="879"/>
      <c r="J288" s="880"/>
      <c r="K288" s="881"/>
      <c r="L288" s="880"/>
      <c r="M288" s="881"/>
      <c r="N288" s="882"/>
      <c r="O288" s="881"/>
      <c r="P288" s="880"/>
      <c r="Q288" s="881"/>
      <c r="R288" s="860"/>
      <c r="S288" s="861"/>
      <c r="T288" s="860"/>
      <c r="U288" s="861"/>
      <c r="V288" s="860"/>
      <c r="W288" s="861"/>
      <c r="X288" s="860"/>
      <c r="Y288" s="861"/>
      <c r="Z288" s="860"/>
      <c r="AA288" s="861"/>
      <c r="AB288" s="860"/>
      <c r="AC288" s="861"/>
      <c r="AD288" s="860"/>
      <c r="AE288" s="861"/>
      <c r="AF288" s="860"/>
      <c r="AG288" s="861"/>
      <c r="AH288" s="892">
        <f>SUM(J288:AG288)</f>
        <v>0</v>
      </c>
      <c r="AI288" s="893"/>
    </row>
    <row r="289" spans="1:35" s="2" customFormat="1" ht="12.75">
      <c r="A289" s="78"/>
      <c r="B289" s="879" t="s">
        <v>301</v>
      </c>
      <c r="C289" s="879"/>
      <c r="D289" s="879"/>
      <c r="E289" s="879"/>
      <c r="F289" s="879"/>
      <c r="G289" s="879"/>
      <c r="H289" s="879"/>
      <c r="I289" s="879"/>
      <c r="J289" s="880"/>
      <c r="K289" s="881"/>
      <c r="L289" s="880"/>
      <c r="M289" s="881"/>
      <c r="N289" s="880"/>
      <c r="O289" s="881"/>
      <c r="P289" s="882"/>
      <c r="Q289" s="881"/>
      <c r="R289" s="860"/>
      <c r="S289" s="861"/>
      <c r="T289" s="860"/>
      <c r="U289" s="861"/>
      <c r="V289" s="860"/>
      <c r="W289" s="861"/>
      <c r="X289" s="860"/>
      <c r="Y289" s="861"/>
      <c r="Z289" s="860"/>
      <c r="AA289" s="861"/>
      <c r="AB289" s="860"/>
      <c r="AC289" s="861"/>
      <c r="AD289" s="860"/>
      <c r="AE289" s="861"/>
      <c r="AF289" s="860"/>
      <c r="AG289" s="861"/>
      <c r="AH289" s="892">
        <f t="shared" ref="AH289:AH297" si="18">SUM(J289:AG289)</f>
        <v>0</v>
      </c>
      <c r="AI289" s="893"/>
    </row>
    <row r="290" spans="1:35" s="2" customFormat="1" ht="12.75">
      <c r="A290" s="78"/>
      <c r="B290" s="879" t="s">
        <v>302</v>
      </c>
      <c r="C290" s="879"/>
      <c r="D290" s="879"/>
      <c r="E290" s="879"/>
      <c r="F290" s="879"/>
      <c r="G290" s="879"/>
      <c r="H290" s="879"/>
      <c r="I290" s="879"/>
      <c r="J290" s="880"/>
      <c r="K290" s="881"/>
      <c r="L290" s="880"/>
      <c r="M290" s="881"/>
      <c r="N290" s="880"/>
      <c r="O290" s="881"/>
      <c r="P290" s="880"/>
      <c r="Q290" s="881"/>
      <c r="R290" s="860"/>
      <c r="S290" s="861"/>
      <c r="T290" s="860"/>
      <c r="U290" s="861"/>
      <c r="V290" s="860"/>
      <c r="W290" s="861"/>
      <c r="X290" s="860"/>
      <c r="Y290" s="861"/>
      <c r="Z290" s="860"/>
      <c r="AA290" s="861"/>
      <c r="AB290" s="860"/>
      <c r="AC290" s="861"/>
      <c r="AD290" s="860"/>
      <c r="AE290" s="861"/>
      <c r="AF290" s="860"/>
      <c r="AG290" s="861"/>
      <c r="AH290" s="892">
        <f t="shared" si="18"/>
        <v>0</v>
      </c>
      <c r="AI290" s="893"/>
    </row>
    <row r="291" spans="1:35" s="2" customFormat="1" ht="12.75">
      <c r="A291" s="78"/>
      <c r="B291" s="1050" t="s">
        <v>20070</v>
      </c>
      <c r="C291" s="1051"/>
      <c r="D291" s="1051"/>
      <c r="E291" s="1051"/>
      <c r="F291" s="1051"/>
      <c r="G291" s="1051"/>
      <c r="H291" s="1051"/>
      <c r="I291" s="1052"/>
      <c r="J291" s="445"/>
      <c r="K291" s="446"/>
      <c r="L291" s="445"/>
      <c r="M291" s="446"/>
      <c r="N291" s="860"/>
      <c r="O291" s="861"/>
      <c r="P291" s="448"/>
      <c r="Q291" s="447"/>
      <c r="R291" s="445"/>
      <c r="S291" s="446"/>
      <c r="T291" s="445"/>
      <c r="U291" s="446"/>
      <c r="V291" s="445"/>
      <c r="W291" s="446"/>
      <c r="X291" s="445"/>
      <c r="Y291" s="446"/>
      <c r="Z291" s="445"/>
      <c r="AA291" s="446"/>
      <c r="AB291" s="445"/>
      <c r="AC291" s="446"/>
      <c r="AD291" s="445"/>
      <c r="AE291" s="446"/>
      <c r="AF291" s="445"/>
      <c r="AG291" s="446"/>
      <c r="AH291" s="892">
        <f t="shared" ref="AH291" si="19">SUM(J291:AG291)</f>
        <v>0</v>
      </c>
      <c r="AI291" s="893"/>
    </row>
    <row r="292" spans="1:35" s="2" customFormat="1" ht="12.75">
      <c r="A292" s="78"/>
      <c r="B292" s="894" t="s">
        <v>292</v>
      </c>
      <c r="C292" s="894"/>
      <c r="D292" s="894"/>
      <c r="E292" s="894"/>
      <c r="F292" s="894"/>
      <c r="G292" s="894"/>
      <c r="H292" s="894"/>
      <c r="I292" s="894"/>
      <c r="J292" s="882"/>
      <c r="K292" s="881"/>
      <c r="L292" s="880"/>
      <c r="M292" s="881"/>
      <c r="N292" s="112"/>
      <c r="O292" s="112"/>
      <c r="P292" s="882"/>
      <c r="Q292" s="881"/>
      <c r="R292" s="860"/>
      <c r="S292" s="861"/>
      <c r="T292" s="860"/>
      <c r="U292" s="861"/>
      <c r="V292" s="860"/>
      <c r="W292" s="861"/>
      <c r="X292" s="860"/>
      <c r="Y292" s="861"/>
      <c r="Z292" s="860"/>
      <c r="AA292" s="861"/>
      <c r="AB292" s="860"/>
      <c r="AC292" s="861"/>
      <c r="AD292" s="860"/>
      <c r="AE292" s="861"/>
      <c r="AF292" s="860"/>
      <c r="AG292" s="861"/>
      <c r="AH292" s="892">
        <f t="shared" si="18"/>
        <v>0</v>
      </c>
      <c r="AI292" s="893"/>
    </row>
    <row r="293" spans="1:35" s="2" customFormat="1" ht="12.75">
      <c r="A293" s="78"/>
      <c r="B293" s="894" t="s">
        <v>293</v>
      </c>
      <c r="C293" s="894"/>
      <c r="D293" s="894"/>
      <c r="E293" s="894"/>
      <c r="F293" s="894"/>
      <c r="G293" s="894"/>
      <c r="H293" s="894"/>
      <c r="I293" s="894"/>
      <c r="J293" s="882"/>
      <c r="K293" s="881"/>
      <c r="L293" s="112"/>
      <c r="M293" s="112"/>
      <c r="N293" s="882"/>
      <c r="O293" s="881"/>
      <c r="P293" s="882"/>
      <c r="Q293" s="881"/>
      <c r="R293" s="860"/>
      <c r="S293" s="861"/>
      <c r="T293" s="860"/>
      <c r="U293" s="861"/>
      <c r="V293" s="860"/>
      <c r="W293" s="861"/>
      <c r="X293" s="860"/>
      <c r="Y293" s="861"/>
      <c r="Z293" s="860"/>
      <c r="AA293" s="861"/>
      <c r="AB293" s="860"/>
      <c r="AC293" s="861"/>
      <c r="AD293" s="860"/>
      <c r="AE293" s="861"/>
      <c r="AF293" s="860"/>
      <c r="AG293" s="861"/>
      <c r="AH293" s="892">
        <f t="shared" si="18"/>
        <v>0</v>
      </c>
      <c r="AI293" s="893"/>
    </row>
    <row r="294" spans="1:35" s="2" customFormat="1" ht="12.75">
      <c r="A294" s="78"/>
      <c r="B294" s="894" t="s">
        <v>294</v>
      </c>
      <c r="C294" s="894"/>
      <c r="D294" s="894"/>
      <c r="E294" s="894"/>
      <c r="F294" s="894"/>
      <c r="G294" s="894"/>
      <c r="H294" s="894"/>
      <c r="I294" s="894"/>
      <c r="J294" s="880"/>
      <c r="K294" s="881"/>
      <c r="L294" s="882"/>
      <c r="M294" s="881"/>
      <c r="N294" s="882"/>
      <c r="O294" s="881"/>
      <c r="P294" s="882"/>
      <c r="Q294" s="881"/>
      <c r="R294" s="860"/>
      <c r="S294" s="861"/>
      <c r="T294" s="860"/>
      <c r="U294" s="861"/>
      <c r="V294" s="860"/>
      <c r="W294" s="861"/>
      <c r="X294" s="860"/>
      <c r="Y294" s="861"/>
      <c r="Z294" s="860"/>
      <c r="AA294" s="861"/>
      <c r="AB294" s="860"/>
      <c r="AC294" s="861"/>
      <c r="AD294" s="860"/>
      <c r="AE294" s="861"/>
      <c r="AF294" s="860"/>
      <c r="AG294" s="861"/>
      <c r="AH294" s="892">
        <f t="shared" si="18"/>
        <v>0</v>
      </c>
      <c r="AI294" s="893"/>
    </row>
    <row r="295" spans="1:35" s="2" customFormat="1" ht="12.75">
      <c r="A295" s="78"/>
      <c r="B295" s="894" t="s">
        <v>295</v>
      </c>
      <c r="C295" s="894"/>
      <c r="D295" s="894"/>
      <c r="E295" s="894"/>
      <c r="F295" s="894"/>
      <c r="G295" s="894"/>
      <c r="H295" s="894"/>
      <c r="I295" s="894"/>
      <c r="J295" s="880"/>
      <c r="K295" s="881"/>
      <c r="L295" s="882"/>
      <c r="M295" s="881"/>
      <c r="N295" s="882"/>
      <c r="O295" s="881"/>
      <c r="P295" s="882"/>
      <c r="Q295" s="881"/>
      <c r="R295" s="860"/>
      <c r="S295" s="861"/>
      <c r="T295" s="860"/>
      <c r="U295" s="861"/>
      <c r="V295" s="860"/>
      <c r="W295" s="861"/>
      <c r="X295" s="860"/>
      <c r="Y295" s="861"/>
      <c r="Z295" s="860"/>
      <c r="AA295" s="861"/>
      <c r="AB295" s="860"/>
      <c r="AC295" s="861"/>
      <c r="AD295" s="860"/>
      <c r="AE295" s="861"/>
      <c r="AF295" s="860"/>
      <c r="AG295" s="861"/>
      <c r="AH295" s="892">
        <f t="shared" si="18"/>
        <v>0</v>
      </c>
      <c r="AI295" s="893"/>
    </row>
    <row r="296" spans="1:35" s="2" customFormat="1" ht="12.75">
      <c r="A296" s="78"/>
      <c r="B296" s="894" t="s">
        <v>303</v>
      </c>
      <c r="C296" s="894"/>
      <c r="D296" s="894"/>
      <c r="E296" s="894"/>
      <c r="F296" s="894"/>
      <c r="G296" s="894"/>
      <c r="H296" s="894"/>
      <c r="I296" s="894"/>
      <c r="J296" s="882"/>
      <c r="K296" s="881"/>
      <c r="L296" s="882"/>
      <c r="M296" s="881"/>
      <c r="N296" s="882"/>
      <c r="O296" s="881"/>
      <c r="P296" s="882"/>
      <c r="Q296" s="881"/>
      <c r="R296" s="860"/>
      <c r="S296" s="861"/>
      <c r="T296" s="860"/>
      <c r="U296" s="861"/>
      <c r="V296" s="860"/>
      <c r="W296" s="861"/>
      <c r="X296" s="860"/>
      <c r="Y296" s="861"/>
      <c r="Z296" s="860"/>
      <c r="AA296" s="861"/>
      <c r="AB296" s="860"/>
      <c r="AC296" s="861"/>
      <c r="AD296" s="860"/>
      <c r="AE296" s="861"/>
      <c r="AF296" s="860"/>
      <c r="AG296" s="861"/>
      <c r="AH296" s="892">
        <f t="shared" si="18"/>
        <v>0</v>
      </c>
      <c r="AI296" s="893"/>
    </row>
    <row r="297" spans="1:35" s="2" customFormat="1" ht="12.75">
      <c r="A297" s="78"/>
      <c r="B297" s="894" t="s">
        <v>297</v>
      </c>
      <c r="C297" s="894"/>
      <c r="D297" s="894"/>
      <c r="E297" s="894"/>
      <c r="F297" s="894"/>
      <c r="G297" s="894"/>
      <c r="H297" s="894"/>
      <c r="I297" s="894"/>
      <c r="J297" s="882"/>
      <c r="K297" s="881"/>
      <c r="L297" s="882"/>
      <c r="M297" s="881"/>
      <c r="N297" s="882"/>
      <c r="O297" s="881"/>
      <c r="P297" s="882"/>
      <c r="Q297" s="881"/>
      <c r="R297" s="860"/>
      <c r="S297" s="861"/>
      <c r="T297" s="860"/>
      <c r="U297" s="861"/>
      <c r="V297" s="860"/>
      <c r="W297" s="861"/>
      <c r="X297" s="860"/>
      <c r="Y297" s="861"/>
      <c r="Z297" s="860"/>
      <c r="AA297" s="861"/>
      <c r="AB297" s="860"/>
      <c r="AC297" s="861"/>
      <c r="AD297" s="860"/>
      <c r="AE297" s="861"/>
      <c r="AF297" s="860"/>
      <c r="AG297" s="861"/>
      <c r="AH297" s="892">
        <f t="shared" si="18"/>
        <v>0</v>
      </c>
      <c r="AI297" s="893"/>
    </row>
    <row r="298" spans="1:35" s="2" customFormat="1" ht="12.4" customHeight="1">
      <c r="A298" s="78"/>
      <c r="B298" s="894" t="s">
        <v>298</v>
      </c>
      <c r="C298" s="894"/>
      <c r="D298" s="894"/>
      <c r="E298" s="894"/>
      <c r="F298" s="894"/>
      <c r="G298" s="894"/>
      <c r="H298" s="894"/>
      <c r="I298" s="894"/>
      <c r="J298" s="882"/>
      <c r="K298" s="881"/>
      <c r="L298" s="882"/>
      <c r="M298" s="881"/>
      <c r="N298" s="882"/>
      <c r="O298" s="881"/>
      <c r="P298" s="882"/>
      <c r="Q298" s="881"/>
      <c r="R298" s="860"/>
      <c r="S298" s="861"/>
      <c r="T298" s="860"/>
      <c r="U298" s="861"/>
      <c r="V298" s="860"/>
      <c r="W298" s="861"/>
      <c r="X298" s="860"/>
      <c r="Y298" s="861"/>
      <c r="Z298" s="860"/>
      <c r="AA298" s="861"/>
      <c r="AB298" s="860"/>
      <c r="AC298" s="861"/>
      <c r="AD298" s="860"/>
      <c r="AE298" s="861"/>
      <c r="AF298" s="860"/>
      <c r="AG298" s="861"/>
      <c r="AH298" s="892">
        <f t="shared" ref="AH298" si="20">SUM(J298:AG298)</f>
        <v>0</v>
      </c>
      <c r="AI298" s="893"/>
    </row>
    <row r="299" spans="1:35" s="2" customFormat="1" ht="12.4" customHeight="1">
      <c r="A299" s="78"/>
      <c r="B299" s="904" t="s">
        <v>304</v>
      </c>
      <c r="C299" s="904"/>
      <c r="D299" s="904"/>
      <c r="E299" s="904"/>
      <c r="F299" s="904"/>
      <c r="G299" s="904"/>
      <c r="H299" s="904"/>
      <c r="I299" s="904"/>
      <c r="J299" s="905">
        <f>SUM(J288:K298)</f>
        <v>0</v>
      </c>
      <c r="K299" s="906"/>
      <c r="L299" s="905">
        <f t="shared" ref="L299" si="21">SUM(L288:M298)</f>
        <v>0</v>
      </c>
      <c r="M299" s="906"/>
      <c r="N299" s="905">
        <f t="shared" ref="N299" si="22">SUM(N288:O298)</f>
        <v>0</v>
      </c>
      <c r="O299" s="906"/>
      <c r="P299" s="905">
        <f t="shared" ref="P299" si="23">SUM(P288:Q298)</f>
        <v>0</v>
      </c>
      <c r="Q299" s="906"/>
      <c r="R299" s="907">
        <f t="shared" ref="R299" si="24">SUM(R288:S298)</f>
        <v>0</v>
      </c>
      <c r="S299" s="908"/>
      <c r="T299" s="907">
        <f t="shared" ref="T299" si="25">SUM(T288:U298)</f>
        <v>0</v>
      </c>
      <c r="U299" s="908"/>
      <c r="V299" s="907">
        <f t="shared" ref="V299" si="26">SUM(V288:W298)</f>
        <v>0</v>
      </c>
      <c r="W299" s="908"/>
      <c r="X299" s="907">
        <f t="shared" ref="X299" si="27">SUM(X288:Y298)</f>
        <v>0</v>
      </c>
      <c r="Y299" s="908"/>
      <c r="Z299" s="907">
        <f t="shared" ref="Z299" si="28">SUM(Z288:AA298)</f>
        <v>0</v>
      </c>
      <c r="AA299" s="908"/>
      <c r="AB299" s="907">
        <f t="shared" ref="AB299" si="29">SUM(AB288:AC298)</f>
        <v>0</v>
      </c>
      <c r="AC299" s="908"/>
      <c r="AD299" s="907">
        <f t="shared" ref="AD299" si="30">SUM(AD288:AE298)</f>
        <v>0</v>
      </c>
      <c r="AE299" s="908"/>
      <c r="AF299" s="907">
        <f t="shared" ref="AF299" si="31">SUM(AF288:AG298)</f>
        <v>0</v>
      </c>
      <c r="AG299" s="908"/>
      <c r="AH299" s="913">
        <f>SUM(AH288:AI298)</f>
        <v>0</v>
      </c>
      <c r="AI299" s="914"/>
    </row>
    <row r="300" spans="1:35" s="2" customFormat="1" ht="8.65" customHeight="1">
      <c r="A300" s="78"/>
      <c r="B300" s="118" t="s">
        <v>305</v>
      </c>
      <c r="C300" s="119"/>
      <c r="D300" s="119"/>
      <c r="E300" s="119"/>
      <c r="F300" s="119"/>
      <c r="G300" s="119"/>
      <c r="H300" s="119"/>
      <c r="I300" s="119"/>
      <c r="J300" s="80"/>
      <c r="K300" s="80"/>
      <c r="L300" s="80"/>
      <c r="M300" s="81"/>
      <c r="N300" s="81"/>
      <c r="O300" s="81"/>
      <c r="P300" s="81"/>
      <c r="Q300" s="81"/>
      <c r="R300" s="81"/>
      <c r="S300" s="81"/>
      <c r="T300" s="81"/>
      <c r="U300" s="81"/>
      <c r="V300" s="81"/>
      <c r="W300" s="81"/>
      <c r="X300" s="81"/>
      <c r="Y300" s="81"/>
      <c r="Z300" s="81"/>
      <c r="AA300" s="81"/>
      <c r="AB300" s="81"/>
      <c r="AC300" s="81"/>
      <c r="AD300" s="81"/>
      <c r="AE300" s="81"/>
      <c r="AF300" s="81"/>
      <c r="AG300" s="81"/>
      <c r="AH300" s="81"/>
      <c r="AI300" s="81"/>
    </row>
    <row r="301" spans="1:35" s="2" customFormat="1" ht="12.75">
      <c r="A301" s="78"/>
      <c r="B301" s="118" t="s">
        <v>306</v>
      </c>
      <c r="C301" s="119"/>
      <c r="D301" s="119"/>
      <c r="E301" s="119"/>
      <c r="F301" s="80"/>
      <c r="G301" s="80"/>
      <c r="H301" s="81"/>
      <c r="I301" s="81"/>
      <c r="J301" s="81"/>
      <c r="K301" s="81"/>
      <c r="L301" s="81"/>
      <c r="M301" s="81"/>
      <c r="N301" s="81"/>
      <c r="O301" s="81"/>
      <c r="P301" s="81"/>
      <c r="Q301" s="81"/>
      <c r="R301" s="81"/>
      <c r="S301" s="81"/>
      <c r="T301" s="81"/>
      <c r="U301" s="81"/>
      <c r="V301" s="81"/>
      <c r="W301" s="81"/>
      <c r="X301" s="81"/>
      <c r="Y301" s="81"/>
      <c r="Z301" s="81"/>
      <c r="AA301" s="81"/>
      <c r="AB301" s="81"/>
      <c r="AC301" s="81"/>
      <c r="AD301" s="81"/>
      <c r="AE301" s="81"/>
      <c r="AF301" s="81"/>
      <c r="AG301" s="81"/>
      <c r="AH301" s="81"/>
      <c r="AI301" s="81"/>
    </row>
    <row r="302" spans="1:35" s="2" customFormat="1" ht="9" customHeight="1">
      <c r="A302" s="78"/>
      <c r="B302" s="81"/>
      <c r="C302" s="81"/>
      <c r="D302" s="81"/>
      <c r="E302" s="81"/>
      <c r="F302" s="81"/>
      <c r="G302" s="81"/>
      <c r="H302" s="81"/>
      <c r="I302" s="81"/>
      <c r="J302" s="81"/>
      <c r="K302" s="81"/>
      <c r="L302" s="81"/>
      <c r="M302" s="81"/>
      <c r="N302" s="81"/>
      <c r="O302" s="81"/>
      <c r="P302" s="81"/>
      <c r="Q302" s="81"/>
      <c r="R302" s="81"/>
      <c r="S302" s="81"/>
      <c r="T302" s="81"/>
      <c r="U302" s="81"/>
      <c r="V302" s="81"/>
      <c r="W302" s="81"/>
      <c r="X302" s="81"/>
      <c r="Y302" s="81"/>
      <c r="Z302" s="81"/>
      <c r="AA302" s="81"/>
      <c r="AB302" s="81"/>
      <c r="AC302" s="81"/>
      <c r="AD302" s="81"/>
      <c r="AE302" s="81"/>
      <c r="AF302" s="81"/>
      <c r="AG302" s="81"/>
      <c r="AH302" s="81"/>
      <c r="AI302" s="81"/>
    </row>
    <row r="303" spans="1:35" s="2" customFormat="1" ht="27.75" customHeight="1">
      <c r="A303" s="78"/>
      <c r="B303" s="79" t="s">
        <v>20053</v>
      </c>
      <c r="C303" s="81"/>
      <c r="D303" s="81"/>
      <c r="E303" s="81"/>
      <c r="F303" s="81"/>
      <c r="G303" s="81"/>
      <c r="H303" s="81"/>
      <c r="I303" s="81"/>
      <c r="J303" s="81"/>
      <c r="K303" s="81"/>
      <c r="L303" s="81"/>
      <c r="M303" s="81"/>
      <c r="N303" s="81"/>
      <c r="O303" s="81"/>
      <c r="P303" s="81"/>
      <c r="Q303" s="81"/>
      <c r="R303" s="81"/>
      <c r="S303" s="81"/>
      <c r="T303" s="81"/>
      <c r="U303" s="81"/>
      <c r="V303" s="81"/>
      <c r="W303" s="81"/>
      <c r="X303" s="81"/>
      <c r="Y303" s="81"/>
      <c r="Z303" s="81"/>
      <c r="AA303" s="81"/>
      <c r="AB303" s="81"/>
      <c r="AC303" s="81"/>
      <c r="AD303" s="81"/>
      <c r="AE303" s="81"/>
      <c r="AF303" s="81"/>
      <c r="AG303" s="81"/>
      <c r="AH303" s="81"/>
      <c r="AI303" s="81"/>
    </row>
    <row r="304" spans="1:35" s="2" customFormat="1" ht="18" customHeight="1">
      <c r="A304" s="78"/>
      <c r="B304" s="647" t="s">
        <v>330</v>
      </c>
      <c r="C304" s="480"/>
      <c r="D304" s="480"/>
      <c r="E304" s="480"/>
      <c r="F304" s="480"/>
      <c r="G304" s="480"/>
      <c r="H304" s="480"/>
      <c r="I304" s="1068"/>
      <c r="J304" s="479" t="s">
        <v>9580</v>
      </c>
      <c r="K304" s="481"/>
      <c r="L304" s="647" t="s">
        <v>9581</v>
      </c>
      <c r="M304" s="481"/>
      <c r="N304" s="479" t="s">
        <v>247</v>
      </c>
      <c r="O304" s="481"/>
      <c r="P304" s="647" t="s">
        <v>248</v>
      </c>
      <c r="Q304" s="481"/>
      <c r="R304" s="479" t="s">
        <v>249</v>
      </c>
      <c r="S304" s="481"/>
      <c r="T304" s="647" t="s">
        <v>250</v>
      </c>
      <c r="U304" s="481"/>
      <c r="V304" s="479" t="s">
        <v>251</v>
      </c>
      <c r="W304" s="488"/>
      <c r="X304" s="81"/>
      <c r="Y304" s="81"/>
      <c r="Z304" s="81"/>
      <c r="AA304" s="81"/>
      <c r="AB304" s="81"/>
      <c r="AC304" s="81"/>
      <c r="AD304" s="81"/>
    </row>
    <row r="305" spans="1:35" s="2" customFormat="1" ht="18" customHeight="1">
      <c r="A305" s="78"/>
      <c r="B305" s="901" t="s">
        <v>289</v>
      </c>
      <c r="C305" s="902"/>
      <c r="D305" s="902"/>
      <c r="E305" s="902"/>
      <c r="F305" s="902"/>
      <c r="G305" s="902"/>
      <c r="H305" s="902"/>
      <c r="I305" s="903"/>
      <c r="J305" s="716"/>
      <c r="K305" s="717"/>
      <c r="L305" s="716"/>
      <c r="M305" s="717"/>
      <c r="N305" s="1045">
        <f>SUM(Y249:AA259)*0.2</f>
        <v>0</v>
      </c>
      <c r="O305" s="1046"/>
      <c r="P305" s="716"/>
      <c r="Q305" s="717"/>
      <c r="R305" s="716"/>
      <c r="S305" s="717"/>
      <c r="T305" s="1045">
        <f>SUM(Y249:AA259)*0.2</f>
        <v>0</v>
      </c>
      <c r="U305" s="1046"/>
      <c r="V305" s="1045"/>
      <c r="W305" s="1046"/>
      <c r="X305" s="81"/>
      <c r="Y305" s="81"/>
      <c r="Z305" s="81"/>
      <c r="AA305" s="81"/>
      <c r="AB305" s="81"/>
      <c r="AC305" s="81"/>
      <c r="AD305" s="81"/>
    </row>
    <row r="306" spans="1:35" s="2" customFormat="1" ht="18" customHeight="1">
      <c r="A306" s="78"/>
      <c r="B306" s="901" t="s">
        <v>290</v>
      </c>
      <c r="C306" s="902"/>
      <c r="D306" s="902"/>
      <c r="E306" s="902"/>
      <c r="F306" s="902"/>
      <c r="G306" s="902"/>
      <c r="H306" s="902"/>
      <c r="I306" s="903"/>
      <c r="J306" s="716"/>
      <c r="K306" s="717"/>
      <c r="L306" s="716"/>
      <c r="M306" s="717"/>
      <c r="N306" s="716">
        <f>+SUM(Y260:AA267)*0.3</f>
        <v>0</v>
      </c>
      <c r="O306" s="717"/>
      <c r="P306" s="716"/>
      <c r="Q306" s="717"/>
      <c r="R306" s="716"/>
      <c r="S306" s="717"/>
      <c r="T306" s="716">
        <f>+SUM(Y260:AA267)*0.3</f>
        <v>0</v>
      </c>
      <c r="U306" s="717"/>
      <c r="V306" s="743"/>
      <c r="W306" s="1062"/>
      <c r="X306" s="81"/>
      <c r="Y306" s="81"/>
      <c r="Z306" s="81"/>
      <c r="AA306" s="81"/>
      <c r="AB306" s="81"/>
      <c r="AC306" s="81"/>
      <c r="AD306" s="81"/>
    </row>
    <row r="307" spans="1:35" s="2" customFormat="1" ht="18" customHeight="1">
      <c r="A307" s="78"/>
      <c r="B307" s="1063" t="s">
        <v>16</v>
      </c>
      <c r="C307" s="1064"/>
      <c r="D307" s="1064"/>
      <c r="E307" s="1064"/>
      <c r="F307" s="1064"/>
      <c r="G307" s="1064"/>
      <c r="H307" s="1064"/>
      <c r="I307" s="1065"/>
      <c r="J307" s="1066">
        <f>J305+J306</f>
        <v>0</v>
      </c>
      <c r="K307" s="1067"/>
      <c r="L307" s="1066">
        <f t="shared" ref="L307" si="32">L305+L306</f>
        <v>0</v>
      </c>
      <c r="M307" s="1067"/>
      <c r="N307" s="1066">
        <f t="shared" ref="N307" si="33">N305+N306</f>
        <v>0</v>
      </c>
      <c r="O307" s="1067"/>
      <c r="P307" s="1066">
        <f t="shared" ref="P307" si="34">P305+P306</f>
        <v>0</v>
      </c>
      <c r="Q307" s="1067"/>
      <c r="R307" s="1066">
        <f t="shared" ref="R307" si="35">R305+R306</f>
        <v>0</v>
      </c>
      <c r="S307" s="1067"/>
      <c r="T307" s="1066">
        <f t="shared" ref="T307" si="36">T305+T306</f>
        <v>0</v>
      </c>
      <c r="U307" s="1067"/>
      <c r="V307" s="1066">
        <f t="shared" ref="V307" si="37">V305+V306</f>
        <v>0</v>
      </c>
      <c r="W307" s="1067"/>
      <c r="X307" s="81"/>
      <c r="Y307" s="81"/>
      <c r="Z307" s="81"/>
      <c r="AA307" s="81"/>
      <c r="AB307" s="81"/>
      <c r="AC307" s="81"/>
      <c r="AD307" s="81"/>
    </row>
    <row r="308" spans="1:35" s="2" customFormat="1" ht="16.899999999999999" customHeight="1">
      <c r="A308" s="78"/>
      <c r="B308" s="81"/>
      <c r="C308" s="81"/>
      <c r="D308" s="81"/>
      <c r="E308" s="81"/>
      <c r="F308" s="81"/>
      <c r="G308" s="81"/>
      <c r="H308" s="81"/>
      <c r="I308" s="81"/>
      <c r="J308" s="81"/>
      <c r="K308" s="81"/>
      <c r="L308" s="81"/>
      <c r="M308" s="81"/>
      <c r="N308" s="81"/>
      <c r="O308" s="81"/>
      <c r="P308" s="81"/>
      <c r="Q308" s="81"/>
      <c r="R308" s="81"/>
      <c r="S308" s="81"/>
      <c r="T308" s="81"/>
      <c r="U308" s="81"/>
      <c r="V308" s="81"/>
      <c r="W308" s="81"/>
      <c r="X308" s="81"/>
      <c r="Y308" s="81"/>
      <c r="Z308" s="81"/>
      <c r="AA308" s="81"/>
      <c r="AB308" s="81"/>
      <c r="AC308" s="81"/>
      <c r="AD308" s="81"/>
      <c r="AE308" s="81"/>
      <c r="AF308" s="81"/>
      <c r="AG308" s="81"/>
      <c r="AH308" s="81"/>
      <c r="AI308" s="81"/>
    </row>
    <row r="309" spans="1:35" s="2" customFormat="1" ht="16.899999999999999" customHeight="1">
      <c r="A309" s="78"/>
      <c r="B309" s="101" t="s">
        <v>20054</v>
      </c>
      <c r="C309" s="81"/>
      <c r="D309" s="81"/>
      <c r="E309" s="81"/>
      <c r="F309" s="81"/>
      <c r="G309" s="81"/>
      <c r="H309" s="81"/>
      <c r="I309" s="81"/>
      <c r="J309" s="81"/>
      <c r="K309" s="81"/>
      <c r="L309" s="81"/>
      <c r="M309" s="81"/>
      <c r="N309" s="81"/>
      <c r="O309" s="81"/>
      <c r="P309" s="81"/>
      <c r="Q309" s="81"/>
      <c r="R309" s="81"/>
      <c r="S309" s="81"/>
      <c r="T309" s="81"/>
      <c r="U309" s="81"/>
      <c r="V309" s="81"/>
      <c r="W309" s="81"/>
      <c r="X309" s="81"/>
      <c r="Y309" s="81"/>
      <c r="Z309" s="81"/>
      <c r="AA309" s="81"/>
      <c r="AB309" s="81"/>
      <c r="AC309" s="81"/>
      <c r="AD309" s="81"/>
      <c r="AE309" s="81"/>
      <c r="AF309" s="81"/>
      <c r="AG309" s="81"/>
      <c r="AH309" s="81"/>
      <c r="AI309" s="81"/>
    </row>
    <row r="310" spans="1:35" s="2" customFormat="1" ht="16.899999999999999" customHeight="1">
      <c r="A310" s="106"/>
      <c r="B310" s="101" t="s">
        <v>20055</v>
      </c>
      <c r="C310" s="162"/>
      <c r="D310" s="162"/>
      <c r="E310" s="162"/>
      <c r="F310" s="162"/>
      <c r="G310" s="162"/>
      <c r="H310" s="162"/>
      <c r="I310" s="162"/>
      <c r="J310" s="162"/>
      <c r="K310" s="162"/>
      <c r="L310" s="162"/>
      <c r="M310" s="162"/>
      <c r="N310" s="164"/>
      <c r="O310" s="164"/>
      <c r="P310" s="164"/>
      <c r="Q310" s="164"/>
      <c r="R310" s="164"/>
      <c r="S310" s="164"/>
      <c r="T310" s="164"/>
      <c r="U310" s="164"/>
      <c r="V310" s="164"/>
      <c r="W310" s="164"/>
      <c r="X310" s="164"/>
      <c r="Y310" s="164"/>
      <c r="Z310" s="164"/>
      <c r="AA310" s="164"/>
      <c r="AB310" s="164"/>
      <c r="AC310" s="164"/>
      <c r="AD310" s="162"/>
      <c r="AE310" s="162"/>
      <c r="AF310" s="162"/>
      <c r="AG310" s="162"/>
      <c r="AH310" s="162"/>
      <c r="AI310" s="162"/>
    </row>
    <row r="311" spans="1:35" s="2" customFormat="1" ht="24.4" customHeight="1">
      <c r="A311" s="106"/>
      <c r="B311" s="101"/>
      <c r="C311" s="666" t="s">
        <v>8672</v>
      </c>
      <c r="D311" s="667"/>
      <c r="E311" s="667"/>
      <c r="F311" s="667"/>
      <c r="G311" s="667"/>
      <c r="H311" s="667"/>
      <c r="I311" s="667"/>
      <c r="J311" s="667"/>
      <c r="K311" s="668"/>
      <c r="L311" s="669" t="s">
        <v>205</v>
      </c>
      <c r="M311" s="669"/>
      <c r="N311" s="670" t="s">
        <v>206</v>
      </c>
      <c r="O311" s="671"/>
      <c r="P311" s="672"/>
      <c r="Q311" s="673" t="s">
        <v>8673</v>
      </c>
      <c r="R311" s="674"/>
      <c r="S311" s="675"/>
      <c r="T311" s="673" t="s">
        <v>207</v>
      </c>
      <c r="U311" s="674"/>
      <c r="V311" s="675"/>
      <c r="W311" s="673" t="s">
        <v>208</v>
      </c>
      <c r="X311" s="674"/>
      <c r="Y311" s="675"/>
      <c r="Z311" s="657" t="s">
        <v>209</v>
      </c>
      <c r="AA311" s="658"/>
      <c r="AB311" s="658"/>
      <c r="AC311" s="658"/>
      <c r="AD311" s="658"/>
      <c r="AE311" s="658"/>
      <c r="AF311" s="658"/>
      <c r="AG311" s="658"/>
      <c r="AH311" s="658"/>
      <c r="AI311" s="659"/>
    </row>
    <row r="312" spans="1:35" s="2" customFormat="1" ht="16.899999999999999" customHeight="1">
      <c r="A312" s="106"/>
      <c r="B312" s="101"/>
      <c r="C312" s="652" t="s">
        <v>9710</v>
      </c>
      <c r="D312" s="652"/>
      <c r="E312" s="652"/>
      <c r="F312" s="652"/>
      <c r="G312" s="652"/>
      <c r="H312" s="652"/>
      <c r="I312" s="652"/>
      <c r="J312" s="652"/>
      <c r="K312" s="652"/>
      <c r="L312" s="653"/>
      <c r="M312" s="653"/>
      <c r="N312" s="653"/>
      <c r="O312" s="653"/>
      <c r="P312" s="653"/>
      <c r="Q312" s="644"/>
      <c r="R312" s="645"/>
      <c r="S312" s="646"/>
      <c r="T312" s="644"/>
      <c r="U312" s="645"/>
      <c r="V312" s="646"/>
      <c r="W312" s="654">
        <f>+Q312+T312</f>
        <v>0</v>
      </c>
      <c r="X312" s="655"/>
      <c r="Y312" s="656"/>
      <c r="Z312" s="649"/>
      <c r="AA312" s="650"/>
      <c r="AB312" s="650"/>
      <c r="AC312" s="650"/>
      <c r="AD312" s="650"/>
      <c r="AE312" s="650"/>
      <c r="AF312" s="650"/>
      <c r="AG312" s="650"/>
      <c r="AH312" s="650"/>
      <c r="AI312" s="651"/>
    </row>
    <row r="313" spans="1:35" s="2" customFormat="1" ht="12.75">
      <c r="A313" s="106"/>
      <c r="B313" s="101"/>
      <c r="C313" s="652" t="s">
        <v>9713</v>
      </c>
      <c r="D313" s="652"/>
      <c r="E313" s="652"/>
      <c r="F313" s="652"/>
      <c r="G313" s="652"/>
      <c r="H313" s="652"/>
      <c r="I313" s="652"/>
      <c r="J313" s="652"/>
      <c r="K313" s="652"/>
      <c r="L313" s="653"/>
      <c r="M313" s="653"/>
      <c r="N313" s="653"/>
      <c r="O313" s="653"/>
      <c r="P313" s="653"/>
      <c r="Q313" s="644"/>
      <c r="R313" s="645"/>
      <c r="S313" s="646"/>
      <c r="T313" s="644"/>
      <c r="U313" s="645"/>
      <c r="V313" s="646"/>
      <c r="W313" s="654">
        <f t="shared" ref="W313:W320" si="38">+Q313+T313</f>
        <v>0</v>
      </c>
      <c r="X313" s="655"/>
      <c r="Y313" s="656"/>
      <c r="Z313" s="649"/>
      <c r="AA313" s="650"/>
      <c r="AB313" s="650"/>
      <c r="AC313" s="650"/>
      <c r="AD313" s="650"/>
      <c r="AE313" s="650"/>
      <c r="AF313" s="650"/>
      <c r="AG313" s="650"/>
      <c r="AH313" s="650"/>
      <c r="AI313" s="651"/>
    </row>
    <row r="314" spans="1:35" s="2" customFormat="1" ht="12.75">
      <c r="A314" s="106"/>
      <c r="B314" s="101"/>
      <c r="C314" s="652" t="s">
        <v>9711</v>
      </c>
      <c r="D314" s="652"/>
      <c r="E314" s="652"/>
      <c r="F314" s="652"/>
      <c r="G314" s="652"/>
      <c r="H314" s="652"/>
      <c r="I314" s="652"/>
      <c r="J314" s="652"/>
      <c r="K314" s="652"/>
      <c r="L314" s="653"/>
      <c r="M314" s="653"/>
      <c r="N314" s="653"/>
      <c r="O314" s="653"/>
      <c r="P314" s="653"/>
      <c r="Q314" s="644"/>
      <c r="R314" s="645"/>
      <c r="S314" s="646"/>
      <c r="T314" s="644"/>
      <c r="U314" s="645"/>
      <c r="V314" s="646"/>
      <c r="W314" s="654">
        <f t="shared" si="38"/>
        <v>0</v>
      </c>
      <c r="X314" s="655"/>
      <c r="Y314" s="656"/>
      <c r="Z314" s="649"/>
      <c r="AA314" s="650"/>
      <c r="AB314" s="650"/>
      <c r="AC314" s="650"/>
      <c r="AD314" s="650"/>
      <c r="AE314" s="650"/>
      <c r="AF314" s="650"/>
      <c r="AG314" s="650"/>
      <c r="AH314" s="650"/>
      <c r="AI314" s="651"/>
    </row>
    <row r="315" spans="1:35" s="2" customFormat="1" ht="12.75">
      <c r="A315" s="106"/>
      <c r="B315" s="101"/>
      <c r="C315" s="652" t="s">
        <v>9712</v>
      </c>
      <c r="D315" s="652"/>
      <c r="E315" s="652"/>
      <c r="F315" s="652"/>
      <c r="G315" s="652"/>
      <c r="H315" s="652"/>
      <c r="I315" s="652"/>
      <c r="J315" s="652"/>
      <c r="K315" s="652"/>
      <c r="L315" s="653"/>
      <c r="M315" s="653"/>
      <c r="N315" s="653"/>
      <c r="O315" s="653"/>
      <c r="P315" s="653"/>
      <c r="Q315" s="644"/>
      <c r="R315" s="645"/>
      <c r="S315" s="646"/>
      <c r="T315" s="644"/>
      <c r="U315" s="645"/>
      <c r="V315" s="646"/>
      <c r="W315" s="654">
        <f t="shared" si="38"/>
        <v>0</v>
      </c>
      <c r="X315" s="655"/>
      <c r="Y315" s="656"/>
      <c r="Z315" s="649"/>
      <c r="AA315" s="650"/>
      <c r="AB315" s="650"/>
      <c r="AC315" s="650"/>
      <c r="AD315" s="650"/>
      <c r="AE315" s="650"/>
      <c r="AF315" s="650"/>
      <c r="AG315" s="650"/>
      <c r="AH315" s="650"/>
      <c r="AI315" s="651"/>
    </row>
    <row r="316" spans="1:35" s="2" customFormat="1" ht="12.75">
      <c r="A316" s="106"/>
      <c r="B316" s="101"/>
      <c r="C316" s="652" t="s">
        <v>9714</v>
      </c>
      <c r="D316" s="652"/>
      <c r="E316" s="652"/>
      <c r="F316" s="652"/>
      <c r="G316" s="652"/>
      <c r="H316" s="652"/>
      <c r="I316" s="652"/>
      <c r="J316" s="652"/>
      <c r="K316" s="652"/>
      <c r="L316" s="653"/>
      <c r="M316" s="653"/>
      <c r="N316" s="653"/>
      <c r="O316" s="653"/>
      <c r="P316" s="653"/>
      <c r="Q316" s="644"/>
      <c r="R316" s="645"/>
      <c r="S316" s="646"/>
      <c r="T316" s="644"/>
      <c r="U316" s="645"/>
      <c r="V316" s="646"/>
      <c r="W316" s="654">
        <f t="shared" si="38"/>
        <v>0</v>
      </c>
      <c r="X316" s="655"/>
      <c r="Y316" s="656"/>
      <c r="Z316" s="649"/>
      <c r="AA316" s="650"/>
      <c r="AB316" s="650"/>
      <c r="AC316" s="650"/>
      <c r="AD316" s="650"/>
      <c r="AE316" s="650"/>
      <c r="AF316" s="650"/>
      <c r="AG316" s="650"/>
      <c r="AH316" s="650"/>
      <c r="AI316" s="651"/>
    </row>
    <row r="317" spans="1:35" s="2" customFormat="1" ht="12.75" customHeight="1">
      <c r="A317" s="106"/>
      <c r="B317" s="101"/>
      <c r="C317" s="652" t="s">
        <v>9715</v>
      </c>
      <c r="D317" s="652"/>
      <c r="E317" s="652"/>
      <c r="F317" s="652"/>
      <c r="G317" s="652"/>
      <c r="H317" s="652"/>
      <c r="I317" s="652"/>
      <c r="J317" s="652"/>
      <c r="K317" s="652"/>
      <c r="L317" s="653"/>
      <c r="M317" s="653"/>
      <c r="N317" s="653"/>
      <c r="O317" s="653"/>
      <c r="P317" s="653"/>
      <c r="Q317" s="644"/>
      <c r="R317" s="645"/>
      <c r="S317" s="646"/>
      <c r="T317" s="644"/>
      <c r="U317" s="645"/>
      <c r="V317" s="646"/>
      <c r="W317" s="654">
        <f t="shared" si="38"/>
        <v>0</v>
      </c>
      <c r="X317" s="655"/>
      <c r="Y317" s="656"/>
      <c r="Z317" s="649"/>
      <c r="AA317" s="650"/>
      <c r="AB317" s="650"/>
      <c r="AC317" s="650"/>
      <c r="AD317" s="650"/>
      <c r="AE317" s="650"/>
      <c r="AF317" s="650"/>
      <c r="AG317" s="650"/>
      <c r="AH317" s="650"/>
      <c r="AI317" s="651"/>
    </row>
    <row r="318" spans="1:35" s="2" customFormat="1" ht="12.75">
      <c r="A318" s="106"/>
      <c r="B318" s="101"/>
      <c r="C318" s="652" t="s">
        <v>9716</v>
      </c>
      <c r="D318" s="652"/>
      <c r="E318" s="652"/>
      <c r="F318" s="652"/>
      <c r="G318" s="652"/>
      <c r="H318" s="652"/>
      <c r="I318" s="652"/>
      <c r="J318" s="652"/>
      <c r="K318" s="652"/>
      <c r="L318" s="653"/>
      <c r="M318" s="653"/>
      <c r="N318" s="653"/>
      <c r="O318" s="653"/>
      <c r="P318" s="653"/>
      <c r="Q318" s="644"/>
      <c r="R318" s="645"/>
      <c r="S318" s="646"/>
      <c r="T318" s="644"/>
      <c r="U318" s="645"/>
      <c r="V318" s="646"/>
      <c r="W318" s="654">
        <f t="shared" si="38"/>
        <v>0</v>
      </c>
      <c r="X318" s="655"/>
      <c r="Y318" s="656"/>
      <c r="Z318" s="649"/>
      <c r="AA318" s="650"/>
      <c r="AB318" s="650"/>
      <c r="AC318" s="650"/>
      <c r="AD318" s="650"/>
      <c r="AE318" s="650"/>
      <c r="AF318" s="650"/>
      <c r="AG318" s="650"/>
      <c r="AH318" s="650"/>
      <c r="AI318" s="651"/>
    </row>
    <row r="319" spans="1:35" s="2" customFormat="1" ht="12.75">
      <c r="A319" s="106"/>
      <c r="B319" s="101"/>
      <c r="C319" s="652" t="s">
        <v>9717</v>
      </c>
      <c r="D319" s="652"/>
      <c r="E319" s="652"/>
      <c r="F319" s="652"/>
      <c r="G319" s="652"/>
      <c r="H319" s="652"/>
      <c r="I319" s="652"/>
      <c r="J319" s="652"/>
      <c r="K319" s="652"/>
      <c r="L319" s="898"/>
      <c r="M319" s="899"/>
      <c r="N319" s="898"/>
      <c r="O319" s="900"/>
      <c r="P319" s="899"/>
      <c r="Q319" s="644"/>
      <c r="R319" s="645"/>
      <c r="S319" s="646"/>
      <c r="T319" s="644"/>
      <c r="U319" s="645"/>
      <c r="V319" s="646"/>
      <c r="W319" s="654">
        <f t="shared" si="38"/>
        <v>0</v>
      </c>
      <c r="X319" s="655"/>
      <c r="Y319" s="656"/>
      <c r="Z319" s="649"/>
      <c r="AA319" s="650"/>
      <c r="AB319" s="650"/>
      <c r="AC319" s="650"/>
      <c r="AD319" s="650"/>
      <c r="AE319" s="650"/>
      <c r="AF319" s="650"/>
      <c r="AG319" s="650"/>
      <c r="AH319" s="650"/>
      <c r="AI319" s="651"/>
    </row>
    <row r="320" spans="1:35" s="2" customFormat="1" ht="12.75">
      <c r="A320" s="106"/>
      <c r="B320" s="101"/>
      <c r="C320" s="895" t="s">
        <v>9718</v>
      </c>
      <c r="D320" s="896"/>
      <c r="E320" s="896"/>
      <c r="F320" s="896"/>
      <c r="G320" s="896"/>
      <c r="H320" s="896"/>
      <c r="I320" s="896"/>
      <c r="J320" s="896"/>
      <c r="K320" s="897"/>
      <c r="L320" s="898"/>
      <c r="M320" s="899"/>
      <c r="N320" s="898"/>
      <c r="O320" s="900"/>
      <c r="P320" s="899"/>
      <c r="Q320" s="644"/>
      <c r="R320" s="645"/>
      <c r="S320" s="646"/>
      <c r="T320" s="644"/>
      <c r="U320" s="645"/>
      <c r="V320" s="646"/>
      <c r="W320" s="654">
        <f t="shared" si="38"/>
        <v>0</v>
      </c>
      <c r="X320" s="655"/>
      <c r="Y320" s="656"/>
      <c r="Z320" s="649"/>
      <c r="AA320" s="650"/>
      <c r="AB320" s="650"/>
      <c r="AC320" s="650"/>
      <c r="AD320" s="650"/>
      <c r="AE320" s="650"/>
      <c r="AF320" s="650"/>
      <c r="AG320" s="650"/>
      <c r="AH320" s="650"/>
      <c r="AI320" s="651"/>
    </row>
    <row r="321" spans="1:35" s="2" customFormat="1" ht="12.75">
      <c r="A321" s="106"/>
      <c r="B321" s="101"/>
      <c r="C321" s="662"/>
      <c r="D321" s="662"/>
      <c r="E321" s="662"/>
      <c r="F321" s="662"/>
      <c r="G321" s="662"/>
      <c r="H321" s="662"/>
      <c r="I321" s="662"/>
      <c r="J321" s="662"/>
      <c r="K321" s="662"/>
      <c r="L321" s="662"/>
      <c r="M321" s="662"/>
      <c r="N321" s="662"/>
      <c r="O321" s="662"/>
      <c r="P321" s="662"/>
      <c r="Q321" s="663"/>
      <c r="R321" s="664"/>
      <c r="S321" s="665"/>
      <c r="T321" s="663"/>
      <c r="U321" s="664"/>
      <c r="V321" s="665"/>
      <c r="W321" s="654">
        <f t="shared" ref="W321:W323" si="39">+Q321+T321</f>
        <v>0</v>
      </c>
      <c r="X321" s="655"/>
      <c r="Y321" s="656"/>
      <c r="Z321" s="649"/>
      <c r="AA321" s="650"/>
      <c r="AB321" s="650"/>
      <c r="AC321" s="650"/>
      <c r="AD321" s="650"/>
      <c r="AE321" s="650"/>
      <c r="AF321" s="650"/>
      <c r="AG321" s="650"/>
      <c r="AH321" s="650"/>
      <c r="AI321" s="651"/>
    </row>
    <row r="322" spans="1:35" s="2" customFormat="1" ht="12.75">
      <c r="A322" s="106"/>
      <c r="B322" s="101"/>
      <c r="C322" s="662"/>
      <c r="D322" s="662"/>
      <c r="E322" s="662"/>
      <c r="F322" s="662"/>
      <c r="G322" s="662"/>
      <c r="H322" s="662"/>
      <c r="I322" s="662"/>
      <c r="J322" s="662"/>
      <c r="K322" s="662"/>
      <c r="L322" s="662"/>
      <c r="M322" s="662"/>
      <c r="N322" s="662"/>
      <c r="O322" s="662"/>
      <c r="P322" s="662"/>
      <c r="Q322" s="663"/>
      <c r="R322" s="664"/>
      <c r="S322" s="665"/>
      <c r="T322" s="663"/>
      <c r="U322" s="664"/>
      <c r="V322" s="665"/>
      <c r="W322" s="654">
        <f t="shared" si="39"/>
        <v>0</v>
      </c>
      <c r="X322" s="655"/>
      <c r="Y322" s="656"/>
      <c r="Z322" s="649"/>
      <c r="AA322" s="650"/>
      <c r="AB322" s="650"/>
      <c r="AC322" s="650"/>
      <c r="AD322" s="650"/>
      <c r="AE322" s="650"/>
      <c r="AF322" s="650"/>
      <c r="AG322" s="650"/>
      <c r="AH322" s="650"/>
      <c r="AI322" s="651"/>
    </row>
    <row r="323" spans="1:35" s="2" customFormat="1" ht="12.75">
      <c r="A323" s="106"/>
      <c r="B323" s="101"/>
      <c r="C323" s="662"/>
      <c r="D323" s="662"/>
      <c r="E323" s="662"/>
      <c r="F323" s="662"/>
      <c r="G323" s="662"/>
      <c r="H323" s="662"/>
      <c r="I323" s="662"/>
      <c r="J323" s="662"/>
      <c r="K323" s="662"/>
      <c r="L323" s="662"/>
      <c r="M323" s="662"/>
      <c r="N323" s="662"/>
      <c r="O323" s="662"/>
      <c r="P323" s="662"/>
      <c r="Q323" s="663"/>
      <c r="R323" s="664"/>
      <c r="S323" s="665"/>
      <c r="T323" s="663"/>
      <c r="U323" s="664"/>
      <c r="V323" s="665"/>
      <c r="W323" s="654">
        <f t="shared" si="39"/>
        <v>0</v>
      </c>
      <c r="X323" s="655"/>
      <c r="Y323" s="656"/>
      <c r="Z323" s="649"/>
      <c r="AA323" s="650"/>
      <c r="AB323" s="650"/>
      <c r="AC323" s="650"/>
      <c r="AD323" s="650"/>
      <c r="AE323" s="650"/>
      <c r="AF323" s="650"/>
      <c r="AG323" s="650"/>
      <c r="AH323" s="650"/>
      <c r="AI323" s="651"/>
    </row>
    <row r="324" spans="1:35" s="2" customFormat="1" ht="18" customHeight="1">
      <c r="A324" s="106"/>
      <c r="B324" s="101"/>
      <c r="C324" s="162"/>
      <c r="D324" s="162"/>
      <c r="E324" s="162"/>
      <c r="F324" s="162"/>
      <c r="G324" s="162"/>
      <c r="H324" s="162"/>
      <c r="I324" s="162"/>
      <c r="J324" s="162"/>
      <c r="K324" s="162"/>
      <c r="L324" s="162"/>
      <c r="M324" s="162"/>
      <c r="N324" s="164"/>
      <c r="O324" s="164"/>
      <c r="P324" s="164"/>
      <c r="Q324" s="164"/>
      <c r="R324" s="164"/>
      <c r="S324" s="164"/>
      <c r="T324" s="164"/>
      <c r="U324" s="164"/>
      <c r="V324" s="164"/>
      <c r="W324" s="916">
        <f>SUM(W312:Y323)</f>
        <v>0</v>
      </c>
      <c r="X324" s="917"/>
      <c r="Y324" s="918"/>
      <c r="Z324" s="164"/>
      <c r="AA324" s="164"/>
      <c r="AB324" s="164"/>
      <c r="AC324" s="164"/>
      <c r="AD324" s="162"/>
      <c r="AE324" s="162"/>
      <c r="AF324" s="162"/>
      <c r="AG324" s="162"/>
      <c r="AH324" s="162"/>
      <c r="AI324" s="162"/>
    </row>
    <row r="325" spans="1:35" s="2" customFormat="1" ht="12.75">
      <c r="A325" s="78"/>
      <c r="B325" s="79" t="s">
        <v>20056</v>
      </c>
      <c r="C325" s="80"/>
      <c r="D325" s="80"/>
      <c r="E325" s="80"/>
      <c r="F325" s="80"/>
      <c r="G325" s="80"/>
      <c r="H325" s="80"/>
      <c r="I325" s="80"/>
      <c r="J325" s="80"/>
      <c r="K325" s="80"/>
      <c r="L325" s="80"/>
      <c r="M325" s="81"/>
      <c r="N325" s="81"/>
      <c r="O325" s="81"/>
      <c r="P325" s="81"/>
      <c r="Q325" s="81"/>
      <c r="R325" s="81"/>
      <c r="S325" s="81"/>
      <c r="T325" s="81"/>
      <c r="U325" s="81"/>
      <c r="V325" s="81"/>
      <c r="W325" s="81"/>
      <c r="X325" s="81"/>
      <c r="Y325" s="81"/>
      <c r="Z325" s="81"/>
      <c r="AA325" s="81"/>
      <c r="AB325" s="81"/>
      <c r="AC325" s="81"/>
      <c r="AD325" s="81"/>
      <c r="AE325" s="81"/>
      <c r="AF325" s="81"/>
      <c r="AG325" s="81"/>
      <c r="AH325" s="81"/>
      <c r="AI325" s="81"/>
    </row>
    <row r="326" spans="1:35" s="2" customFormat="1" ht="12.75">
      <c r="A326" s="78"/>
      <c r="B326" s="915" t="s">
        <v>307</v>
      </c>
      <c r="C326" s="915"/>
      <c r="D326" s="915"/>
      <c r="E326" s="915"/>
      <c r="F326" s="915"/>
      <c r="G326" s="915"/>
      <c r="H326" s="647" t="s">
        <v>9580</v>
      </c>
      <c r="I326" s="481"/>
      <c r="J326" s="479" t="s">
        <v>9581</v>
      </c>
      <c r="K326" s="481"/>
      <c r="L326" s="647" t="s">
        <v>247</v>
      </c>
      <c r="M326" s="481"/>
      <c r="N326" s="479" t="s">
        <v>248</v>
      </c>
      <c r="O326" s="481"/>
      <c r="P326" s="647" t="s">
        <v>249</v>
      </c>
      <c r="Q326" s="481"/>
      <c r="R326" s="479" t="s">
        <v>250</v>
      </c>
      <c r="S326" s="481"/>
      <c r="T326" s="647" t="s">
        <v>251</v>
      </c>
      <c r="U326" s="481"/>
      <c r="V326" s="81"/>
      <c r="W326" s="81"/>
      <c r="X326" s="81"/>
      <c r="Y326" s="81"/>
      <c r="Z326" s="81"/>
      <c r="AA326" s="81"/>
      <c r="AB326" s="81"/>
      <c r="AC326" s="81"/>
      <c r="AD326" s="81"/>
      <c r="AE326" s="81"/>
      <c r="AF326" s="81"/>
      <c r="AG326" s="81"/>
      <c r="AH326" s="81"/>
      <c r="AI326" s="81"/>
    </row>
    <row r="327" spans="1:35" s="2" customFormat="1" ht="12.75">
      <c r="A327" s="78"/>
      <c r="B327" s="910" t="s">
        <v>308</v>
      </c>
      <c r="C327" s="910"/>
      <c r="D327" s="910"/>
      <c r="E327" s="910"/>
      <c r="F327" s="910"/>
      <c r="G327" s="910"/>
      <c r="H327" s="911"/>
      <c r="I327" s="912"/>
      <c r="J327" s="909"/>
      <c r="K327" s="909"/>
      <c r="L327" s="909"/>
      <c r="M327" s="909"/>
      <c r="N327" s="909"/>
      <c r="O327" s="909"/>
      <c r="P327" s="909"/>
      <c r="Q327" s="909"/>
      <c r="R327" s="909"/>
      <c r="S327" s="909"/>
      <c r="T327" s="909"/>
      <c r="U327" s="909"/>
      <c r="V327" s="81"/>
      <c r="W327" s="81"/>
      <c r="X327" s="81"/>
      <c r="Y327" s="81"/>
      <c r="Z327" s="81"/>
      <c r="AA327" s="81"/>
      <c r="AB327" s="81"/>
      <c r="AC327" s="81"/>
      <c r="AD327" s="81"/>
      <c r="AE327" s="81"/>
      <c r="AF327" s="81"/>
      <c r="AG327" s="81"/>
      <c r="AH327" s="81"/>
      <c r="AI327" s="81"/>
    </row>
    <row r="328" spans="1:35" s="2" customFormat="1" ht="12.75">
      <c r="A328" s="78"/>
      <c r="B328" s="910" t="s">
        <v>309</v>
      </c>
      <c r="C328" s="910"/>
      <c r="D328" s="910"/>
      <c r="E328" s="910"/>
      <c r="F328" s="910"/>
      <c r="G328" s="910"/>
      <c r="H328" s="909">
        <f>H327*0.1</f>
        <v>0</v>
      </c>
      <c r="I328" s="909"/>
      <c r="J328" s="909">
        <f t="shared" ref="J328" si="40">J327*0.1</f>
        <v>0</v>
      </c>
      <c r="K328" s="909"/>
      <c r="L328" s="909">
        <f t="shared" ref="L328" si="41">L327*0.1</f>
        <v>0</v>
      </c>
      <c r="M328" s="909"/>
      <c r="N328" s="909">
        <f t="shared" ref="N328" si="42">N327*0.1</f>
        <v>0</v>
      </c>
      <c r="O328" s="909"/>
      <c r="P328" s="909">
        <f t="shared" ref="P328" si="43">P327*0.1</f>
        <v>0</v>
      </c>
      <c r="Q328" s="909"/>
      <c r="R328" s="909">
        <f t="shared" ref="R328" si="44">R327*0.1</f>
        <v>0</v>
      </c>
      <c r="S328" s="909"/>
      <c r="T328" s="909">
        <f t="shared" ref="T328" si="45">T327*0.1</f>
        <v>0</v>
      </c>
      <c r="U328" s="909"/>
      <c r="V328" s="81"/>
      <c r="W328" s="81"/>
      <c r="X328" s="81"/>
      <c r="Y328" s="81"/>
      <c r="Z328" s="81"/>
      <c r="AA328" s="81"/>
      <c r="AB328" s="81"/>
      <c r="AC328" s="81"/>
      <c r="AD328" s="81"/>
      <c r="AE328" s="81"/>
      <c r="AF328" s="81"/>
      <c r="AG328" s="81"/>
      <c r="AH328" s="81"/>
      <c r="AI328" s="81"/>
    </row>
    <row r="329" spans="1:35" s="2" customFormat="1" ht="12.75">
      <c r="A329" s="78"/>
      <c r="B329" s="910" t="s">
        <v>310</v>
      </c>
      <c r="C329" s="910"/>
      <c r="D329" s="910"/>
      <c r="E329" s="910"/>
      <c r="F329" s="910"/>
      <c r="G329" s="910"/>
      <c r="H329" s="909">
        <f>H327*0.15</f>
        <v>0</v>
      </c>
      <c r="I329" s="909"/>
      <c r="J329" s="909">
        <f t="shared" ref="J329" si="46">J327*0.15</f>
        <v>0</v>
      </c>
      <c r="K329" s="909"/>
      <c r="L329" s="909">
        <f t="shared" ref="L329" si="47">L327*0.15</f>
        <v>0</v>
      </c>
      <c r="M329" s="909"/>
      <c r="N329" s="909">
        <f t="shared" ref="N329" si="48">N327*0.15</f>
        <v>0</v>
      </c>
      <c r="O329" s="909"/>
      <c r="P329" s="909">
        <f t="shared" ref="P329" si="49">P327*0.15</f>
        <v>0</v>
      </c>
      <c r="Q329" s="909"/>
      <c r="R329" s="909">
        <f t="shared" ref="R329" si="50">R327*0.15</f>
        <v>0</v>
      </c>
      <c r="S329" s="909"/>
      <c r="T329" s="909">
        <f t="shared" ref="T329" si="51">T327*0.15</f>
        <v>0</v>
      </c>
      <c r="U329" s="909"/>
      <c r="V329" s="81"/>
      <c r="W329" s="81"/>
      <c r="X329" s="81"/>
      <c r="Y329" s="81"/>
      <c r="Z329" s="81"/>
      <c r="AA329" s="81"/>
      <c r="AB329" s="81"/>
      <c r="AC329" s="81"/>
      <c r="AD329" s="81"/>
      <c r="AE329" s="81"/>
      <c r="AF329" s="81"/>
      <c r="AG329" s="81"/>
      <c r="AH329" s="81"/>
      <c r="AI329" s="81"/>
    </row>
    <row r="330" spans="1:35" s="2" customFormat="1" ht="12.75" customHeight="1">
      <c r="A330" s="78"/>
      <c r="B330" s="920" t="s">
        <v>49</v>
      </c>
      <c r="C330" s="920"/>
      <c r="D330" s="920"/>
      <c r="E330" s="920"/>
      <c r="F330" s="920"/>
      <c r="G330" s="920"/>
      <c r="H330" s="921">
        <f>SUM(H327:I329)*0.02</f>
        <v>0</v>
      </c>
      <c r="I330" s="921"/>
      <c r="J330" s="921">
        <f t="shared" ref="J330" si="52">SUM(J327:K329)*0.02</f>
        <v>0</v>
      </c>
      <c r="K330" s="921"/>
      <c r="L330" s="921">
        <f t="shared" ref="L330" si="53">SUM(L327:M329)*0.02</f>
        <v>0</v>
      </c>
      <c r="M330" s="921"/>
      <c r="N330" s="921">
        <f t="shared" ref="N330" si="54">SUM(N327:O329)*0.02</f>
        <v>0</v>
      </c>
      <c r="O330" s="921"/>
      <c r="P330" s="921">
        <f t="shared" ref="P330" si="55">SUM(P327:Q329)*0.02</f>
        <v>0</v>
      </c>
      <c r="Q330" s="921"/>
      <c r="R330" s="921">
        <f t="shared" ref="R330" si="56">SUM(R327:S329)*0.02</f>
        <v>0</v>
      </c>
      <c r="S330" s="921"/>
      <c r="T330" s="921">
        <f t="shared" ref="T330" si="57">SUM(T327:U329)*0.02</f>
        <v>0</v>
      </c>
      <c r="U330" s="921"/>
      <c r="V330" s="81"/>
      <c r="W330" s="81"/>
      <c r="X330" s="81"/>
      <c r="Y330" s="81"/>
      <c r="Z330" s="81"/>
      <c r="AA330" s="81"/>
      <c r="AB330" s="81"/>
      <c r="AC330" s="81"/>
      <c r="AD330" s="81"/>
      <c r="AE330" s="81"/>
      <c r="AF330" s="81"/>
      <c r="AG330" s="81"/>
      <c r="AH330" s="81"/>
      <c r="AI330" s="81"/>
    </row>
    <row r="331" spans="1:35" s="2" customFormat="1" ht="16.149999999999999" customHeight="1">
      <c r="A331" s="78"/>
      <c r="B331" s="915" t="s">
        <v>311</v>
      </c>
      <c r="C331" s="915"/>
      <c r="D331" s="915"/>
      <c r="E331" s="915"/>
      <c r="F331" s="915"/>
      <c r="G331" s="915"/>
      <c r="H331" s="919">
        <f>SUM(H327:I330)</f>
        <v>0</v>
      </c>
      <c r="I331" s="919"/>
      <c r="J331" s="919">
        <f t="shared" ref="J331" si="58">SUM(J327:K330)</f>
        <v>0</v>
      </c>
      <c r="K331" s="919"/>
      <c r="L331" s="919">
        <f t="shared" ref="L331" si="59">SUM(L327:M330)</f>
        <v>0</v>
      </c>
      <c r="M331" s="919"/>
      <c r="N331" s="919">
        <f>SUM(N327:O330)</f>
        <v>0</v>
      </c>
      <c r="O331" s="919"/>
      <c r="P331" s="919">
        <f>SUM(P327:Q330)</f>
        <v>0</v>
      </c>
      <c r="Q331" s="919"/>
      <c r="R331" s="919">
        <f t="shared" ref="R331" si="60">SUM(R327:S330)</f>
        <v>0</v>
      </c>
      <c r="S331" s="919"/>
      <c r="T331" s="919">
        <f t="shared" ref="T331" si="61">SUM(T327:U330)</f>
        <v>0</v>
      </c>
      <c r="U331" s="919"/>
      <c r="V331" s="81"/>
      <c r="W331" s="81"/>
      <c r="X331" s="81"/>
      <c r="Y331" s="81"/>
      <c r="Z331" s="81"/>
      <c r="AA331" s="81"/>
      <c r="AB331" s="81"/>
      <c r="AC331" s="81"/>
      <c r="AD331" s="81"/>
      <c r="AE331" s="81"/>
      <c r="AF331" s="81"/>
      <c r="AG331" s="81"/>
      <c r="AH331" s="81"/>
      <c r="AI331" s="81"/>
    </row>
    <row r="332" spans="1:35" s="2" customFormat="1" ht="18" customHeight="1">
      <c r="A332" s="78"/>
      <c r="B332" s="915" t="s">
        <v>312</v>
      </c>
      <c r="C332" s="915"/>
      <c r="D332" s="915"/>
      <c r="E332" s="915"/>
      <c r="F332" s="915"/>
      <c r="G332" s="915"/>
      <c r="H332" s="919">
        <f>H327*0.926+SUM(H328:I330)*0.847</f>
        <v>0</v>
      </c>
      <c r="I332" s="919"/>
      <c r="J332" s="919">
        <f t="shared" ref="J332" si="62">J327*0.926+SUM(J328:K330)*0.847</f>
        <v>0</v>
      </c>
      <c r="K332" s="919"/>
      <c r="L332" s="919">
        <f t="shared" ref="L332" si="63">L327*0.926+SUM(L328:M330)*0.847</f>
        <v>0</v>
      </c>
      <c r="M332" s="919"/>
      <c r="N332" s="919">
        <f t="shared" ref="N332" si="64">N327*0.926+SUM(N328:O330)*0.847</f>
        <v>0</v>
      </c>
      <c r="O332" s="919"/>
      <c r="P332" s="919">
        <f>P327*0.926+SUM(P328:Q330)*0.847</f>
        <v>0</v>
      </c>
      <c r="Q332" s="919"/>
      <c r="R332" s="919">
        <f t="shared" ref="R332" si="65">R327*0.926+SUM(R328:S330)*0.847</f>
        <v>0</v>
      </c>
      <c r="S332" s="919"/>
      <c r="T332" s="919">
        <f>T327*0.926+SUM(T328:U330)*0.847</f>
        <v>0</v>
      </c>
      <c r="U332" s="919"/>
      <c r="V332" s="81"/>
      <c r="W332" s="81"/>
      <c r="X332" s="81"/>
      <c r="Y332" s="81"/>
      <c r="Z332" s="81"/>
      <c r="AA332" s="81"/>
      <c r="AB332" s="81"/>
      <c r="AC332" s="81"/>
      <c r="AD332" s="81"/>
      <c r="AE332" s="81"/>
      <c r="AF332" s="81"/>
      <c r="AG332" s="81"/>
      <c r="AH332" s="81"/>
      <c r="AI332" s="81"/>
    </row>
    <row r="333" spans="1:35" s="2" customFormat="1" ht="12.75">
      <c r="A333" s="78"/>
      <c r="B333" s="79"/>
      <c r="C333" s="80"/>
      <c r="D333" s="80"/>
      <c r="E333" s="80"/>
      <c r="F333" s="80"/>
      <c r="G333" s="80"/>
      <c r="H333" s="80"/>
      <c r="I333" s="80"/>
      <c r="J333" s="80"/>
      <c r="K333" s="80"/>
      <c r="L333" s="80"/>
      <c r="M333" s="81"/>
      <c r="N333" s="81"/>
      <c r="O333" s="81"/>
      <c r="P333" s="81"/>
      <c r="Q333" s="81"/>
      <c r="R333" s="81"/>
      <c r="S333" s="81"/>
      <c r="T333" s="81"/>
      <c r="U333" s="81"/>
      <c r="V333" s="81"/>
      <c r="W333" s="81"/>
      <c r="X333" s="81"/>
      <c r="Y333" s="81"/>
      <c r="Z333" s="81"/>
      <c r="AA333" s="81"/>
      <c r="AB333" s="81"/>
      <c r="AC333" s="81"/>
      <c r="AD333" s="81"/>
      <c r="AE333" s="81"/>
      <c r="AF333" s="81"/>
      <c r="AG333" s="81"/>
      <c r="AH333" s="81"/>
      <c r="AI333" s="81"/>
    </row>
    <row r="334" spans="1:35" s="2" customFormat="1" ht="12.75">
      <c r="A334" s="78"/>
      <c r="B334" s="927" t="s">
        <v>313</v>
      </c>
      <c r="C334" s="928"/>
      <c r="D334" s="928"/>
      <c r="E334" s="928"/>
      <c r="F334" s="928"/>
      <c r="G334" s="929"/>
      <c r="H334" s="930">
        <v>1</v>
      </c>
      <c r="I334" s="931"/>
      <c r="J334" s="930">
        <v>2</v>
      </c>
      <c r="K334" s="931"/>
      <c r="L334" s="930">
        <v>3</v>
      </c>
      <c r="M334" s="931"/>
      <c r="N334" s="930">
        <v>4</v>
      </c>
      <c r="O334" s="931"/>
      <c r="P334" s="930">
        <v>5</v>
      </c>
      <c r="Q334" s="931"/>
      <c r="R334" s="930">
        <v>6</v>
      </c>
      <c r="S334" s="931"/>
      <c r="T334" s="930">
        <v>7</v>
      </c>
      <c r="U334" s="931"/>
      <c r="V334" s="81"/>
      <c r="W334" s="81"/>
      <c r="X334" s="81"/>
      <c r="Y334" s="81"/>
      <c r="Z334" s="81"/>
      <c r="AA334" s="81"/>
      <c r="AB334" s="81"/>
      <c r="AC334" s="81"/>
      <c r="AD334" s="81"/>
      <c r="AE334" s="81"/>
      <c r="AF334" s="81"/>
      <c r="AG334" s="81"/>
      <c r="AH334" s="81"/>
      <c r="AI334" s="81"/>
    </row>
    <row r="335" spans="1:35" s="2" customFormat="1" ht="12.4" customHeight="1">
      <c r="A335" s="78"/>
      <c r="B335" s="922" t="s">
        <v>142</v>
      </c>
      <c r="C335" s="923"/>
      <c r="D335" s="923"/>
      <c r="E335" s="923"/>
      <c r="F335" s="923"/>
      <c r="G335" s="924"/>
      <c r="H335" s="925"/>
      <c r="I335" s="926"/>
      <c r="J335" s="925"/>
      <c r="K335" s="926"/>
      <c r="L335" s="925"/>
      <c r="M335" s="926"/>
      <c r="N335" s="925"/>
      <c r="O335" s="926"/>
      <c r="P335" s="925"/>
      <c r="Q335" s="926"/>
      <c r="R335" s="925"/>
      <c r="S335" s="926"/>
      <c r="T335" s="925"/>
      <c r="U335" s="926"/>
      <c r="V335" s="81"/>
      <c r="W335" s="81"/>
      <c r="X335" s="81"/>
      <c r="Y335" s="81"/>
      <c r="Z335" s="81"/>
      <c r="AA335" s="81"/>
      <c r="AB335" s="81"/>
      <c r="AC335" s="81"/>
      <c r="AD335" s="81"/>
      <c r="AE335" s="81"/>
      <c r="AF335" s="81"/>
      <c r="AG335" s="81"/>
      <c r="AH335" s="81"/>
      <c r="AI335" s="81"/>
    </row>
    <row r="336" spans="1:35" s="2" customFormat="1" ht="12.4" customHeight="1">
      <c r="A336" s="78"/>
      <c r="B336" s="922" t="s">
        <v>143</v>
      </c>
      <c r="C336" s="923"/>
      <c r="D336" s="923"/>
      <c r="E336" s="923"/>
      <c r="F336" s="923"/>
      <c r="G336" s="924"/>
      <c r="H336" s="925"/>
      <c r="I336" s="926"/>
      <c r="J336" s="925"/>
      <c r="K336" s="926"/>
      <c r="L336" s="925"/>
      <c r="M336" s="926"/>
      <c r="N336" s="925"/>
      <c r="O336" s="926"/>
      <c r="P336" s="925"/>
      <c r="Q336" s="926"/>
      <c r="R336" s="925"/>
      <c r="S336" s="926"/>
      <c r="T336" s="925"/>
      <c r="U336" s="926"/>
      <c r="V336" s="81"/>
      <c r="W336" s="81"/>
      <c r="X336" s="81"/>
      <c r="Y336" s="81"/>
      <c r="Z336" s="81"/>
      <c r="AA336" s="81"/>
      <c r="AB336" s="81"/>
      <c r="AC336" s="81"/>
      <c r="AD336" s="81"/>
      <c r="AE336" s="81"/>
      <c r="AF336" s="81"/>
      <c r="AG336" s="81"/>
      <c r="AH336" s="81"/>
      <c r="AI336" s="81"/>
    </row>
    <row r="337" spans="1:35" s="2" customFormat="1" ht="18" customHeight="1">
      <c r="A337" s="78"/>
      <c r="B337" s="927" t="s">
        <v>311</v>
      </c>
      <c r="C337" s="928"/>
      <c r="D337" s="928"/>
      <c r="E337" s="928"/>
      <c r="F337" s="928"/>
      <c r="G337" s="929"/>
      <c r="H337" s="932">
        <f>H335+H336</f>
        <v>0</v>
      </c>
      <c r="I337" s="933"/>
      <c r="J337" s="932">
        <f t="shared" ref="J337" si="66">J335+J336</f>
        <v>0</v>
      </c>
      <c r="K337" s="933"/>
      <c r="L337" s="932">
        <f t="shared" ref="L337" si="67">L335+L336</f>
        <v>0</v>
      </c>
      <c r="M337" s="933"/>
      <c r="N337" s="932">
        <f t="shared" ref="N337" si="68">N335+N336</f>
        <v>0</v>
      </c>
      <c r="O337" s="933"/>
      <c r="P337" s="932">
        <f t="shared" ref="P337" si="69">P335+P336</f>
        <v>0</v>
      </c>
      <c r="Q337" s="933"/>
      <c r="R337" s="932">
        <f t="shared" ref="R337" si="70">R335+R336</f>
        <v>0</v>
      </c>
      <c r="S337" s="933"/>
      <c r="T337" s="932">
        <f t="shared" ref="T337" si="71">T335+T336</f>
        <v>0</v>
      </c>
      <c r="U337" s="933"/>
      <c r="V337" s="81"/>
      <c r="W337" s="81"/>
      <c r="X337" s="81"/>
      <c r="Y337" s="81"/>
      <c r="Z337" s="81"/>
      <c r="AA337" s="81"/>
      <c r="AB337" s="81"/>
      <c r="AC337" s="81"/>
      <c r="AD337" s="81"/>
      <c r="AE337" s="81"/>
      <c r="AF337" s="81"/>
      <c r="AG337" s="81"/>
      <c r="AH337" s="81"/>
      <c r="AI337" s="81"/>
    </row>
    <row r="338" spans="1:35" s="2" customFormat="1" ht="21.4" customHeight="1">
      <c r="A338" s="78"/>
      <c r="B338" s="927" t="s">
        <v>312</v>
      </c>
      <c r="C338" s="928"/>
      <c r="D338" s="928"/>
      <c r="E338" s="928"/>
      <c r="F338" s="928"/>
      <c r="G338" s="929"/>
      <c r="H338" s="932">
        <f>H337*0.847</f>
        <v>0</v>
      </c>
      <c r="I338" s="933"/>
      <c r="J338" s="932">
        <f t="shared" ref="J338" si="72">J337*0.847</f>
        <v>0</v>
      </c>
      <c r="K338" s="933"/>
      <c r="L338" s="932">
        <f t="shared" ref="L338" si="73">L337*0.847</f>
        <v>0</v>
      </c>
      <c r="M338" s="933"/>
      <c r="N338" s="932">
        <f t="shared" ref="N338" si="74">N337*0.847</f>
        <v>0</v>
      </c>
      <c r="O338" s="933"/>
      <c r="P338" s="932">
        <f t="shared" ref="P338" si="75">P337*0.847</f>
        <v>0</v>
      </c>
      <c r="Q338" s="933"/>
      <c r="R338" s="932">
        <f t="shared" ref="R338" si="76">R337*0.847</f>
        <v>0</v>
      </c>
      <c r="S338" s="933"/>
      <c r="T338" s="932">
        <f t="shared" ref="T338" si="77">T337*0.847</f>
        <v>0</v>
      </c>
      <c r="U338" s="933"/>
      <c r="V338" s="81"/>
      <c r="W338" s="81"/>
      <c r="X338" s="81"/>
      <c r="Y338" s="81"/>
      <c r="Z338" s="81"/>
      <c r="AA338" s="81"/>
      <c r="AB338" s="81"/>
      <c r="AC338" s="81"/>
      <c r="AD338" s="81"/>
      <c r="AE338" s="81"/>
      <c r="AF338" s="81"/>
      <c r="AG338" s="81"/>
      <c r="AH338" s="81"/>
      <c r="AI338" s="81"/>
    </row>
    <row r="339" spans="1:35" s="2" customFormat="1" ht="18" customHeight="1">
      <c r="A339" s="78"/>
      <c r="B339" s="80"/>
      <c r="C339" s="80"/>
      <c r="D339" s="80"/>
      <c r="E339" s="80"/>
      <c r="F339" s="80"/>
      <c r="G339" s="80"/>
      <c r="H339" s="934"/>
      <c r="I339" s="712"/>
      <c r="J339" s="80"/>
      <c r="K339" s="80"/>
      <c r="L339" s="80"/>
      <c r="M339" s="81"/>
      <c r="N339" s="81"/>
      <c r="O339" s="81"/>
      <c r="P339" s="81"/>
      <c r="Q339" s="81"/>
      <c r="R339" s="81"/>
      <c r="S339" s="81"/>
      <c r="T339" s="81"/>
      <c r="U339" s="81"/>
      <c r="V339" s="81"/>
      <c r="W339" s="81"/>
      <c r="X339" s="81"/>
      <c r="Y339" s="81"/>
      <c r="Z339" s="81"/>
      <c r="AA339" s="81"/>
      <c r="AB339" s="81"/>
      <c r="AC339" s="81"/>
      <c r="AD339" s="81"/>
      <c r="AE339" s="81"/>
      <c r="AF339" s="81"/>
      <c r="AG339" s="81"/>
      <c r="AH339" s="81"/>
    </row>
    <row r="340" spans="1:35" s="2" customFormat="1" ht="12.75">
      <c r="A340" s="78"/>
      <c r="B340" s="79" t="s">
        <v>20057</v>
      </c>
      <c r="C340" s="80"/>
      <c r="D340" s="80"/>
      <c r="E340" s="80"/>
      <c r="F340" s="80"/>
      <c r="G340" s="80"/>
      <c r="H340" s="80"/>
      <c r="I340" s="80"/>
      <c r="J340" s="80"/>
      <c r="K340" s="80"/>
      <c r="L340" s="80"/>
      <c r="M340" s="81"/>
      <c r="N340" s="81"/>
      <c r="O340" s="81"/>
      <c r="P340" s="81"/>
      <c r="Q340" s="81"/>
      <c r="R340" s="81"/>
      <c r="S340" s="81"/>
      <c r="T340" s="81"/>
      <c r="U340" s="120"/>
      <c r="V340" s="81"/>
      <c r="X340" s="81"/>
      <c r="Y340" s="81"/>
      <c r="Z340" s="81"/>
      <c r="AA340" s="81"/>
      <c r="AB340" s="81"/>
      <c r="AC340" s="81"/>
      <c r="AD340" s="81"/>
      <c r="AE340" s="81"/>
      <c r="AF340" s="81"/>
      <c r="AG340" s="81"/>
      <c r="AH340" s="81"/>
    </row>
    <row r="341" spans="1:35" s="2" customFormat="1" ht="12.75">
      <c r="A341" s="78"/>
      <c r="B341" s="927" t="s">
        <v>314</v>
      </c>
      <c r="C341" s="928"/>
      <c r="D341" s="928"/>
      <c r="E341" s="928"/>
      <c r="F341" s="928"/>
      <c r="G341" s="929"/>
      <c r="H341" s="930">
        <v>1</v>
      </c>
      <c r="I341" s="931"/>
      <c r="J341" s="930">
        <v>2</v>
      </c>
      <c r="K341" s="931"/>
      <c r="L341" s="930">
        <v>3</v>
      </c>
      <c r="M341" s="931"/>
      <c r="N341" s="930">
        <v>4</v>
      </c>
      <c r="O341" s="931"/>
      <c r="P341" s="930">
        <v>5</v>
      </c>
      <c r="Q341" s="931"/>
      <c r="R341" s="930">
        <v>6</v>
      </c>
      <c r="S341" s="931"/>
      <c r="T341" s="930">
        <v>7</v>
      </c>
      <c r="U341" s="931"/>
      <c r="V341" s="81"/>
      <c r="X341" s="81"/>
      <c r="Y341" s="81"/>
      <c r="Z341" s="81"/>
      <c r="AA341" s="81"/>
      <c r="AB341" s="81"/>
      <c r="AC341" s="81"/>
      <c r="AD341" s="81"/>
      <c r="AE341" s="81"/>
      <c r="AF341" s="81"/>
      <c r="AG341" s="81"/>
      <c r="AH341" s="81"/>
    </row>
    <row r="342" spans="1:35" s="2" customFormat="1" ht="12.75">
      <c r="A342" s="78"/>
      <c r="B342" s="922" t="s">
        <v>308</v>
      </c>
      <c r="C342" s="923"/>
      <c r="D342" s="923"/>
      <c r="E342" s="923"/>
      <c r="F342" s="923"/>
      <c r="G342" s="924"/>
      <c r="H342" s="911">
        <f>SUM(W312:Y323)</f>
        <v>0</v>
      </c>
      <c r="I342" s="912"/>
      <c r="J342" s="909">
        <f>+H342</f>
        <v>0</v>
      </c>
      <c r="K342" s="909"/>
      <c r="L342" s="909">
        <f t="shared" ref="L342" si="78">+J342</f>
        <v>0</v>
      </c>
      <c r="M342" s="909"/>
      <c r="N342" s="909">
        <f t="shared" ref="N342" si="79">+L342</f>
        <v>0</v>
      </c>
      <c r="O342" s="909"/>
      <c r="P342" s="909">
        <f t="shared" ref="P342" si="80">+N342</f>
        <v>0</v>
      </c>
      <c r="Q342" s="909"/>
      <c r="R342" s="909">
        <f t="shared" ref="R342" si="81">+P342</f>
        <v>0</v>
      </c>
      <c r="S342" s="909"/>
      <c r="T342" s="909">
        <f>+R342</f>
        <v>0</v>
      </c>
      <c r="U342" s="909"/>
      <c r="V342" s="81"/>
      <c r="X342" s="81"/>
      <c r="Y342" s="81"/>
      <c r="Z342" s="81"/>
      <c r="AA342" s="81"/>
      <c r="AB342" s="81"/>
      <c r="AC342" s="81"/>
      <c r="AD342" s="81"/>
      <c r="AE342" s="81"/>
      <c r="AF342" s="81"/>
      <c r="AG342" s="81"/>
      <c r="AH342" s="81"/>
    </row>
    <row r="343" spans="1:35" s="2" customFormat="1" ht="12.75">
      <c r="A343" s="78"/>
      <c r="B343" s="922" t="s">
        <v>309</v>
      </c>
      <c r="C343" s="923"/>
      <c r="D343" s="923"/>
      <c r="E343" s="923"/>
      <c r="F343" s="923"/>
      <c r="G343" s="924"/>
      <c r="H343" s="909">
        <f>H342*0.1</f>
        <v>0</v>
      </c>
      <c r="I343" s="909"/>
      <c r="J343" s="909">
        <f t="shared" ref="J343" si="82">J342*0.1</f>
        <v>0</v>
      </c>
      <c r="K343" s="909"/>
      <c r="L343" s="909">
        <f t="shared" ref="L343" si="83">L342*0.1</f>
        <v>0</v>
      </c>
      <c r="M343" s="909"/>
      <c r="N343" s="909">
        <f t="shared" ref="N343" si="84">N342*0.1</f>
        <v>0</v>
      </c>
      <c r="O343" s="909"/>
      <c r="P343" s="909">
        <f t="shared" ref="P343" si="85">P342*0.1</f>
        <v>0</v>
      </c>
      <c r="Q343" s="909"/>
      <c r="R343" s="909">
        <f t="shared" ref="R343" si="86">R342*0.1</f>
        <v>0</v>
      </c>
      <c r="S343" s="909"/>
      <c r="T343" s="909">
        <f t="shared" ref="T343" si="87">T342*0.1</f>
        <v>0</v>
      </c>
      <c r="U343" s="909"/>
      <c r="V343" s="81"/>
      <c r="X343" s="81"/>
      <c r="Y343" s="81"/>
      <c r="Z343" s="81"/>
      <c r="AA343" s="81"/>
      <c r="AB343" s="81"/>
      <c r="AC343" s="81"/>
      <c r="AD343" s="81"/>
      <c r="AE343" s="81"/>
      <c r="AF343" s="81"/>
      <c r="AG343" s="81"/>
      <c r="AH343" s="81"/>
    </row>
    <row r="344" spans="1:35" s="2" customFormat="1" ht="12.75">
      <c r="A344" s="78"/>
      <c r="B344" s="922" t="s">
        <v>310</v>
      </c>
      <c r="C344" s="923"/>
      <c r="D344" s="923"/>
      <c r="E344" s="923"/>
      <c r="F344" s="923"/>
      <c r="G344" s="924"/>
      <c r="H344" s="909">
        <f>H342*0.15</f>
        <v>0</v>
      </c>
      <c r="I344" s="909"/>
      <c r="J344" s="909">
        <f t="shared" ref="J344" si="88">J342*0.15</f>
        <v>0</v>
      </c>
      <c r="K344" s="909"/>
      <c r="L344" s="909">
        <f t="shared" ref="L344" si="89">L342*0.15</f>
        <v>0</v>
      </c>
      <c r="M344" s="909"/>
      <c r="N344" s="909">
        <f t="shared" ref="N344" si="90">N342*0.15</f>
        <v>0</v>
      </c>
      <c r="O344" s="909"/>
      <c r="P344" s="909">
        <f t="shared" ref="P344" si="91">P342*0.15</f>
        <v>0</v>
      </c>
      <c r="Q344" s="909"/>
      <c r="R344" s="909">
        <f t="shared" ref="R344" si="92">R342*0.15</f>
        <v>0</v>
      </c>
      <c r="S344" s="909"/>
      <c r="T344" s="909">
        <f t="shared" ref="T344" si="93">T342*0.15</f>
        <v>0</v>
      </c>
      <c r="U344" s="909"/>
      <c r="V344" s="81"/>
      <c r="X344" s="81"/>
      <c r="Y344" s="81"/>
      <c r="Z344" s="81"/>
      <c r="AA344" s="81"/>
      <c r="AB344" s="81"/>
      <c r="AC344" s="81"/>
      <c r="AD344" s="81"/>
      <c r="AE344" s="81"/>
      <c r="AF344" s="81"/>
      <c r="AG344" s="81"/>
      <c r="AH344" s="81"/>
    </row>
    <row r="345" spans="1:35" s="2" customFormat="1" ht="12.4" customHeight="1">
      <c r="A345" s="78"/>
      <c r="B345" s="935" t="s">
        <v>49</v>
      </c>
      <c r="C345" s="936"/>
      <c r="D345" s="936"/>
      <c r="E345" s="936"/>
      <c r="F345" s="936"/>
      <c r="G345" s="937"/>
      <c r="H345" s="938">
        <f>SUM(H342:I344)*0.01</f>
        <v>0</v>
      </c>
      <c r="I345" s="939"/>
      <c r="J345" s="938">
        <f t="shared" ref="J345" si="94">SUM(J342:K344)*0.01</f>
        <v>0</v>
      </c>
      <c r="K345" s="939"/>
      <c r="L345" s="938">
        <f t="shared" ref="L345" si="95">SUM(L342:M344)*0.01</f>
        <v>0</v>
      </c>
      <c r="M345" s="939"/>
      <c r="N345" s="938">
        <f t="shared" ref="N345" si="96">SUM(N342:O344)*0.01</f>
        <v>0</v>
      </c>
      <c r="O345" s="939"/>
      <c r="P345" s="938">
        <f t="shared" ref="P345" si="97">SUM(P342:Q344)*0.01</f>
        <v>0</v>
      </c>
      <c r="Q345" s="939"/>
      <c r="R345" s="938">
        <f t="shared" ref="R345" si="98">SUM(R342:S344)*0.01</f>
        <v>0</v>
      </c>
      <c r="S345" s="939"/>
      <c r="T345" s="938">
        <f t="shared" ref="T345" si="99">SUM(T342:U344)*0.01</f>
        <v>0</v>
      </c>
      <c r="U345" s="939"/>
      <c r="V345" s="81"/>
      <c r="X345" s="81"/>
      <c r="Y345" s="81"/>
      <c r="Z345" s="81"/>
      <c r="AA345" s="81"/>
      <c r="AB345" s="81"/>
      <c r="AC345" s="81"/>
      <c r="AD345" s="81"/>
      <c r="AE345" s="81"/>
      <c r="AF345" s="81"/>
      <c r="AG345" s="81"/>
      <c r="AH345" s="81"/>
    </row>
    <row r="346" spans="1:35" s="2" customFormat="1" ht="16.899999999999999" customHeight="1">
      <c r="A346" s="78"/>
      <c r="B346" s="927" t="s">
        <v>311</v>
      </c>
      <c r="C346" s="928"/>
      <c r="D346" s="928"/>
      <c r="E346" s="928"/>
      <c r="F346" s="928"/>
      <c r="G346" s="929"/>
      <c r="H346" s="932">
        <f>SUM(H342:I345)</f>
        <v>0</v>
      </c>
      <c r="I346" s="933"/>
      <c r="J346" s="932">
        <f>SUM(J342:K345)</f>
        <v>0</v>
      </c>
      <c r="K346" s="933"/>
      <c r="L346" s="932">
        <f>SUM(L342:M345)</f>
        <v>0</v>
      </c>
      <c r="M346" s="933"/>
      <c r="N346" s="932">
        <f>SUM(N342:O345)</f>
        <v>0</v>
      </c>
      <c r="O346" s="933"/>
      <c r="P346" s="932">
        <f>SUM(P342:Q345)</f>
        <v>0</v>
      </c>
      <c r="Q346" s="933"/>
      <c r="R346" s="932">
        <f>SUM(R342:S345)</f>
        <v>0</v>
      </c>
      <c r="S346" s="933"/>
      <c r="T346" s="932">
        <f>SUM(T342:U345)</f>
        <v>0</v>
      </c>
      <c r="U346" s="933"/>
      <c r="V346" s="81"/>
      <c r="X346" s="81"/>
      <c r="Y346" s="81"/>
      <c r="Z346" s="81"/>
      <c r="AA346" s="81"/>
      <c r="AB346" s="81"/>
      <c r="AC346" s="81"/>
      <c r="AD346" s="81"/>
      <c r="AE346" s="81"/>
      <c r="AF346" s="81"/>
      <c r="AG346" s="81"/>
      <c r="AH346" s="81"/>
    </row>
    <row r="347" spans="1:35" s="2" customFormat="1" ht="18" customHeight="1">
      <c r="A347" s="78"/>
      <c r="B347" s="927" t="s">
        <v>312</v>
      </c>
      <c r="C347" s="928"/>
      <c r="D347" s="928"/>
      <c r="E347" s="928"/>
      <c r="F347" s="928"/>
      <c r="G347" s="929"/>
      <c r="H347" s="940">
        <f>H342*0.926+SUM(H343:I345)*0.847</f>
        <v>0</v>
      </c>
      <c r="I347" s="941"/>
      <c r="J347" s="940">
        <f t="shared" ref="J347" si="100">J342*0.926+SUM(J343:K345)*0.847</f>
        <v>0</v>
      </c>
      <c r="K347" s="941"/>
      <c r="L347" s="940">
        <f t="shared" ref="L347" si="101">L342*0.926+SUM(L343:M345)*0.847</f>
        <v>0</v>
      </c>
      <c r="M347" s="941"/>
      <c r="N347" s="940">
        <f t="shared" ref="N347" si="102">N342*0.926+SUM(N343:O345)*0.847</f>
        <v>0</v>
      </c>
      <c r="O347" s="941"/>
      <c r="P347" s="940">
        <f t="shared" ref="P347" si="103">P342*0.926+SUM(P343:Q345)*0.847</f>
        <v>0</v>
      </c>
      <c r="Q347" s="941"/>
      <c r="R347" s="940">
        <f t="shared" ref="R347" si="104">R342*0.926+SUM(R343:S345)*0.847</f>
        <v>0</v>
      </c>
      <c r="S347" s="941"/>
      <c r="T347" s="940">
        <f t="shared" ref="T347" si="105">T342*0.926+SUM(T343:U345)*0.847</f>
        <v>0</v>
      </c>
      <c r="U347" s="941"/>
      <c r="V347" s="81"/>
      <c r="X347" s="81"/>
      <c r="Y347" s="81"/>
      <c r="Z347" s="81"/>
      <c r="AA347" s="81"/>
      <c r="AB347" s="81"/>
      <c r="AC347" s="81"/>
      <c r="AD347" s="81"/>
      <c r="AE347" s="81"/>
      <c r="AF347" s="81"/>
      <c r="AG347" s="81"/>
      <c r="AH347" s="81"/>
    </row>
    <row r="348" spans="1:35" s="2" customFormat="1" ht="12.75">
      <c r="A348" s="78"/>
      <c r="B348" s="79"/>
      <c r="C348" s="80"/>
      <c r="D348" s="80"/>
      <c r="E348" s="80"/>
      <c r="F348" s="80"/>
      <c r="G348" s="80"/>
      <c r="H348" s="80"/>
      <c r="I348" s="80"/>
      <c r="J348" s="80"/>
      <c r="K348" s="80"/>
      <c r="L348" s="80"/>
      <c r="M348" s="81"/>
      <c r="N348" s="81"/>
      <c r="O348" s="81"/>
      <c r="P348" s="81"/>
      <c r="Q348" s="81"/>
      <c r="R348" s="81"/>
      <c r="S348" s="81"/>
      <c r="T348" s="81"/>
      <c r="U348" s="81"/>
      <c r="V348" s="81"/>
      <c r="X348" s="81"/>
      <c r="Y348" s="81"/>
      <c r="Z348" s="81"/>
      <c r="AA348" s="81"/>
      <c r="AB348" s="81"/>
      <c r="AC348" s="81"/>
      <c r="AD348" s="81"/>
      <c r="AE348" s="81"/>
      <c r="AF348" s="81"/>
      <c r="AG348" s="81"/>
      <c r="AH348" s="81"/>
    </row>
    <row r="349" spans="1:35" s="2" customFormat="1" ht="12.75">
      <c r="A349" s="78"/>
      <c r="B349" s="927" t="s">
        <v>313</v>
      </c>
      <c r="C349" s="928"/>
      <c r="D349" s="928"/>
      <c r="E349" s="928"/>
      <c r="F349" s="928"/>
      <c r="G349" s="929"/>
      <c r="H349" s="930">
        <v>1</v>
      </c>
      <c r="I349" s="931"/>
      <c r="J349" s="930">
        <v>2</v>
      </c>
      <c r="K349" s="931"/>
      <c r="L349" s="930">
        <v>3</v>
      </c>
      <c r="M349" s="931"/>
      <c r="N349" s="930">
        <v>4</v>
      </c>
      <c r="O349" s="931"/>
      <c r="P349" s="930">
        <v>5</v>
      </c>
      <c r="Q349" s="931"/>
      <c r="R349" s="930">
        <v>6</v>
      </c>
      <c r="S349" s="931"/>
      <c r="T349" s="930">
        <v>7</v>
      </c>
      <c r="U349" s="931"/>
      <c r="V349" s="81"/>
      <c r="X349" s="81"/>
      <c r="Y349" s="81"/>
      <c r="Z349" s="81"/>
      <c r="AA349" s="81"/>
      <c r="AB349" s="81"/>
      <c r="AC349" s="81"/>
      <c r="AD349" s="81"/>
      <c r="AE349" s="81"/>
      <c r="AF349" s="81"/>
      <c r="AG349" s="81"/>
      <c r="AH349" s="81"/>
    </row>
    <row r="350" spans="1:35" s="2" customFormat="1" ht="12.75">
      <c r="A350" s="78"/>
      <c r="B350" s="922" t="s">
        <v>315</v>
      </c>
      <c r="C350" s="923"/>
      <c r="D350" s="923"/>
      <c r="E350" s="923"/>
      <c r="F350" s="923"/>
      <c r="G350" s="924"/>
      <c r="H350" s="925">
        <f>AH299*0.02</f>
        <v>0</v>
      </c>
      <c r="I350" s="926"/>
      <c r="J350" s="925">
        <f>+H350</f>
        <v>0</v>
      </c>
      <c r="K350" s="926"/>
      <c r="L350" s="925">
        <f t="shared" ref="L350:L351" si="106">+J350</f>
        <v>0</v>
      </c>
      <c r="M350" s="926"/>
      <c r="N350" s="925">
        <f t="shared" ref="N350:N351" si="107">+L350</f>
        <v>0</v>
      </c>
      <c r="O350" s="926"/>
      <c r="P350" s="925">
        <f t="shared" ref="P350:P351" si="108">+N350</f>
        <v>0</v>
      </c>
      <c r="Q350" s="926"/>
      <c r="R350" s="925">
        <f t="shared" ref="R350:R351" si="109">+P350</f>
        <v>0</v>
      </c>
      <c r="S350" s="926"/>
      <c r="T350" s="925">
        <f t="shared" ref="T350:T351" si="110">+R350</f>
        <v>0</v>
      </c>
      <c r="U350" s="926"/>
      <c r="V350" s="81"/>
      <c r="X350" s="81"/>
      <c r="Y350" s="81"/>
      <c r="Z350" s="81"/>
      <c r="AA350" s="81"/>
      <c r="AB350" s="81"/>
      <c r="AC350" s="81"/>
      <c r="AD350" s="81"/>
      <c r="AE350" s="81"/>
      <c r="AF350" s="81"/>
      <c r="AG350" s="81"/>
      <c r="AH350" s="81"/>
    </row>
    <row r="351" spans="1:35" s="2" customFormat="1" ht="12.75">
      <c r="A351" s="78"/>
      <c r="B351" s="922" t="s">
        <v>316</v>
      </c>
      <c r="C351" s="923"/>
      <c r="D351" s="923"/>
      <c r="E351" s="923"/>
      <c r="F351" s="923"/>
      <c r="G351" s="924"/>
      <c r="H351" s="925">
        <f>AH299*0.06</f>
        <v>0</v>
      </c>
      <c r="I351" s="926"/>
      <c r="J351" s="925">
        <f>+H351</f>
        <v>0</v>
      </c>
      <c r="K351" s="926"/>
      <c r="L351" s="925">
        <f t="shared" si="106"/>
        <v>0</v>
      </c>
      <c r="M351" s="926"/>
      <c r="N351" s="925">
        <f t="shared" si="107"/>
        <v>0</v>
      </c>
      <c r="O351" s="926"/>
      <c r="P351" s="925">
        <f t="shared" si="108"/>
        <v>0</v>
      </c>
      <c r="Q351" s="926"/>
      <c r="R351" s="925">
        <f t="shared" si="109"/>
        <v>0</v>
      </c>
      <c r="S351" s="926"/>
      <c r="T351" s="925">
        <f t="shared" si="110"/>
        <v>0</v>
      </c>
      <c r="U351" s="926"/>
      <c r="V351" s="81"/>
      <c r="X351" s="81"/>
      <c r="Y351" s="81"/>
      <c r="Z351" s="81"/>
      <c r="AA351" s="81"/>
      <c r="AB351" s="81"/>
      <c r="AC351" s="81"/>
      <c r="AD351" s="81"/>
      <c r="AE351" s="81"/>
      <c r="AF351" s="81"/>
      <c r="AG351" s="81"/>
      <c r="AH351" s="81"/>
    </row>
    <row r="352" spans="1:35" s="2" customFormat="1" ht="16.899999999999999" customHeight="1">
      <c r="A352" s="78"/>
      <c r="B352" s="927" t="s">
        <v>311</v>
      </c>
      <c r="C352" s="928"/>
      <c r="D352" s="928"/>
      <c r="E352" s="928"/>
      <c r="F352" s="928"/>
      <c r="G352" s="929"/>
      <c r="H352" s="942">
        <f>H350+H351</f>
        <v>0</v>
      </c>
      <c r="I352" s="943"/>
      <c r="J352" s="942">
        <f>J350+J351</f>
        <v>0</v>
      </c>
      <c r="K352" s="943"/>
      <c r="L352" s="942">
        <f>L350+L351</f>
        <v>0</v>
      </c>
      <c r="M352" s="943"/>
      <c r="N352" s="942">
        <f>N350+N351</f>
        <v>0</v>
      </c>
      <c r="O352" s="943"/>
      <c r="P352" s="942">
        <f>P350+P351</f>
        <v>0</v>
      </c>
      <c r="Q352" s="943"/>
      <c r="R352" s="942">
        <f>R350+R351</f>
        <v>0</v>
      </c>
      <c r="S352" s="943"/>
      <c r="T352" s="942">
        <f>T350+T351</f>
        <v>0</v>
      </c>
      <c r="U352" s="943"/>
      <c r="V352" s="81"/>
      <c r="X352" s="81"/>
      <c r="Y352" s="81"/>
      <c r="Z352" s="81"/>
      <c r="AA352" s="81"/>
      <c r="AB352" s="81"/>
      <c r="AC352" s="81"/>
      <c r="AD352" s="81"/>
      <c r="AE352" s="81"/>
      <c r="AF352" s="81"/>
      <c r="AG352" s="81"/>
      <c r="AH352" s="81"/>
    </row>
    <row r="353" spans="1:35" s="2" customFormat="1" ht="19.899999999999999" customHeight="1">
      <c r="A353" s="78"/>
      <c r="B353" s="927" t="s">
        <v>312</v>
      </c>
      <c r="C353" s="928"/>
      <c r="D353" s="928"/>
      <c r="E353" s="928"/>
      <c r="F353" s="928"/>
      <c r="G353" s="929"/>
      <c r="H353" s="932">
        <f>H352*0.847</f>
        <v>0</v>
      </c>
      <c r="I353" s="933"/>
      <c r="J353" s="932">
        <f t="shared" ref="J353" si="111">J352*0.847</f>
        <v>0</v>
      </c>
      <c r="K353" s="933"/>
      <c r="L353" s="932">
        <f t="shared" ref="L353" si="112">L352*0.847</f>
        <v>0</v>
      </c>
      <c r="M353" s="933"/>
      <c r="N353" s="932">
        <f t="shared" ref="N353" si="113">N352*0.847</f>
        <v>0</v>
      </c>
      <c r="O353" s="933"/>
      <c r="P353" s="932">
        <f t="shared" ref="P353" si="114">P352*0.847</f>
        <v>0</v>
      </c>
      <c r="Q353" s="933"/>
      <c r="R353" s="932">
        <f t="shared" ref="R353" si="115">R352*0.847</f>
        <v>0</v>
      </c>
      <c r="S353" s="933"/>
      <c r="T353" s="932">
        <f t="shared" ref="T353" si="116">T352*0.847</f>
        <v>0</v>
      </c>
      <c r="U353" s="933"/>
      <c r="V353" s="81"/>
      <c r="X353" s="81"/>
      <c r="Y353" s="81"/>
      <c r="Z353" s="81"/>
      <c r="AA353" s="81"/>
      <c r="AB353" s="81"/>
      <c r="AC353" s="81"/>
      <c r="AD353" s="81"/>
      <c r="AE353" s="81"/>
      <c r="AF353" s="81"/>
      <c r="AG353" s="81"/>
      <c r="AH353" s="81"/>
    </row>
    <row r="354" spans="1:35" s="2" customFormat="1" ht="18" customHeight="1">
      <c r="A354" s="78"/>
      <c r="B354" s="80"/>
      <c r="C354" s="80"/>
      <c r="D354" s="80"/>
      <c r="E354" s="80"/>
      <c r="F354" s="80"/>
      <c r="G354" s="80"/>
      <c r="H354" s="80"/>
      <c r="I354" s="80"/>
      <c r="J354" s="80"/>
      <c r="K354" s="80"/>
      <c r="L354" s="80"/>
      <c r="M354" s="81"/>
      <c r="N354" s="81"/>
      <c r="O354" s="81"/>
      <c r="P354" s="81"/>
      <c r="Q354" s="81"/>
      <c r="R354" s="81"/>
      <c r="S354" s="81"/>
      <c r="T354" s="81"/>
      <c r="U354" s="81"/>
      <c r="V354" s="81"/>
      <c r="X354" s="81"/>
      <c r="Y354" s="81"/>
      <c r="Z354" s="81"/>
      <c r="AA354" s="81"/>
      <c r="AB354" s="81"/>
      <c r="AC354" s="81"/>
      <c r="AD354" s="81"/>
      <c r="AE354" s="81"/>
      <c r="AF354" s="81"/>
      <c r="AG354" s="81"/>
      <c r="AH354" s="81"/>
    </row>
    <row r="355" spans="1:35" s="2" customFormat="1" ht="12.75">
      <c r="A355" s="78"/>
      <c r="B355" s="79" t="s">
        <v>20058</v>
      </c>
      <c r="C355" s="80"/>
      <c r="D355" s="80"/>
      <c r="E355" s="80"/>
      <c r="F355" s="80"/>
      <c r="G355" s="80"/>
      <c r="H355" s="80"/>
      <c r="I355" s="80"/>
      <c r="J355" s="80"/>
      <c r="K355" s="80"/>
      <c r="L355" s="80"/>
      <c r="M355" s="81"/>
      <c r="N355" s="81"/>
      <c r="O355" s="81"/>
      <c r="P355" s="81"/>
      <c r="Q355" s="81"/>
      <c r="R355" s="81"/>
      <c r="S355" s="81"/>
      <c r="T355" s="81"/>
      <c r="U355" s="81"/>
      <c r="V355" s="81"/>
      <c r="X355" s="81"/>
      <c r="Y355" s="81"/>
      <c r="Z355" s="81"/>
      <c r="AA355" s="81"/>
      <c r="AB355" s="81"/>
      <c r="AC355" s="81"/>
      <c r="AD355" s="81"/>
      <c r="AE355" s="81"/>
      <c r="AF355" s="81"/>
      <c r="AG355" s="81"/>
      <c r="AH355" s="81"/>
    </row>
    <row r="356" spans="1:35" s="2" customFormat="1" ht="12.75">
      <c r="A356" s="78"/>
      <c r="B356" s="927" t="s">
        <v>317</v>
      </c>
      <c r="C356" s="928"/>
      <c r="D356" s="928"/>
      <c r="E356" s="928"/>
      <c r="F356" s="928"/>
      <c r="G356" s="929"/>
      <c r="H356" s="930">
        <v>1</v>
      </c>
      <c r="I356" s="931"/>
      <c r="J356" s="930">
        <v>2</v>
      </c>
      <c r="K356" s="931"/>
      <c r="L356" s="930">
        <v>3</v>
      </c>
      <c r="M356" s="931"/>
      <c r="N356" s="930">
        <v>4</v>
      </c>
      <c r="O356" s="931"/>
      <c r="P356" s="930">
        <v>5</v>
      </c>
      <c r="Q356" s="931"/>
      <c r="R356" s="930">
        <v>6</v>
      </c>
      <c r="S356" s="931"/>
      <c r="T356" s="930">
        <v>7</v>
      </c>
      <c r="U356" s="931"/>
      <c r="V356" s="81"/>
      <c r="X356" s="81"/>
      <c r="Y356" s="81"/>
      <c r="Z356" s="81"/>
      <c r="AA356" s="81"/>
      <c r="AB356" s="81"/>
      <c r="AC356" s="81"/>
      <c r="AD356" s="81"/>
      <c r="AE356" s="81"/>
      <c r="AF356" s="81"/>
      <c r="AG356" s="81"/>
      <c r="AH356" s="81"/>
    </row>
    <row r="357" spans="1:35" s="2" customFormat="1" ht="12.75">
      <c r="A357" s="78"/>
      <c r="B357" s="944" t="s">
        <v>318</v>
      </c>
      <c r="C357" s="945"/>
      <c r="D357" s="945"/>
      <c r="E357" s="945"/>
      <c r="F357" s="945"/>
      <c r="G357" s="946"/>
      <c r="H357" s="947">
        <f>H346-H331</f>
        <v>0</v>
      </c>
      <c r="I357" s="948"/>
      <c r="J357" s="947">
        <f t="shared" ref="J357" si="117">J346-J331</f>
        <v>0</v>
      </c>
      <c r="K357" s="948"/>
      <c r="L357" s="947">
        <f t="shared" ref="L357" si="118">L346-L331</f>
        <v>0</v>
      </c>
      <c r="M357" s="948"/>
      <c r="N357" s="947">
        <f t="shared" ref="N357" si="119">N346-N331</f>
        <v>0</v>
      </c>
      <c r="O357" s="948"/>
      <c r="P357" s="947">
        <f t="shared" ref="P357" si="120">P346-P331</f>
        <v>0</v>
      </c>
      <c r="Q357" s="948"/>
      <c r="R357" s="947">
        <f t="shared" ref="R357" si="121">R346-R331</f>
        <v>0</v>
      </c>
      <c r="S357" s="948"/>
      <c r="T357" s="947">
        <f t="shared" ref="T357" si="122">T346-T331</f>
        <v>0</v>
      </c>
      <c r="U357" s="948"/>
      <c r="V357" s="81"/>
      <c r="X357" s="81"/>
      <c r="Y357" s="81"/>
      <c r="Z357" s="81"/>
      <c r="AA357" s="81"/>
      <c r="AB357" s="81"/>
      <c r="AC357" s="81"/>
      <c r="AD357" s="81"/>
      <c r="AE357" s="81"/>
      <c r="AF357" s="81"/>
      <c r="AG357" s="81"/>
      <c r="AH357" s="81"/>
    </row>
    <row r="358" spans="1:35" s="2" customFormat="1" ht="12.75">
      <c r="A358" s="78"/>
      <c r="B358" s="944" t="s">
        <v>319</v>
      </c>
      <c r="C358" s="945"/>
      <c r="D358" s="945"/>
      <c r="E358" s="945"/>
      <c r="F358" s="945"/>
      <c r="G358" s="946"/>
      <c r="H358" s="947">
        <f>H352-H337</f>
        <v>0</v>
      </c>
      <c r="I358" s="948"/>
      <c r="J358" s="947">
        <f t="shared" ref="J358" si="123">J352-J337</f>
        <v>0</v>
      </c>
      <c r="K358" s="948"/>
      <c r="L358" s="947">
        <f t="shared" ref="L358" si="124">L352-L337</f>
        <v>0</v>
      </c>
      <c r="M358" s="948"/>
      <c r="N358" s="947">
        <f t="shared" ref="N358" si="125">N352-N337</f>
        <v>0</v>
      </c>
      <c r="O358" s="948"/>
      <c r="P358" s="947">
        <f t="shared" ref="P358" si="126">P352-P337</f>
        <v>0</v>
      </c>
      <c r="Q358" s="948"/>
      <c r="R358" s="947">
        <f t="shared" ref="R358" si="127">R352-R337</f>
        <v>0</v>
      </c>
      <c r="S358" s="948"/>
      <c r="T358" s="947">
        <f t="shared" ref="T358" si="128">T352-T337</f>
        <v>0</v>
      </c>
      <c r="U358" s="948"/>
      <c r="V358" s="81"/>
      <c r="X358" s="81"/>
      <c r="Y358" s="81"/>
      <c r="Z358" s="81"/>
      <c r="AA358" s="81"/>
      <c r="AB358" s="81"/>
      <c r="AC358" s="81"/>
      <c r="AD358" s="81"/>
      <c r="AE358" s="81"/>
      <c r="AF358" s="81"/>
      <c r="AG358" s="81"/>
      <c r="AH358" s="81"/>
    </row>
    <row r="359" spans="1:35" s="2" customFormat="1" ht="12.75">
      <c r="A359" s="78"/>
      <c r="B359" s="927" t="s">
        <v>311</v>
      </c>
      <c r="C359" s="928"/>
      <c r="D359" s="928"/>
      <c r="E359" s="928"/>
      <c r="F359" s="928"/>
      <c r="G359" s="929"/>
      <c r="H359" s="949">
        <f>H357+H358</f>
        <v>0</v>
      </c>
      <c r="I359" s="950"/>
      <c r="J359" s="949">
        <f>J357+J358</f>
        <v>0</v>
      </c>
      <c r="K359" s="950"/>
      <c r="L359" s="949">
        <f>L357+L358</f>
        <v>0</v>
      </c>
      <c r="M359" s="950"/>
      <c r="N359" s="949">
        <f>N357+N358</f>
        <v>0</v>
      </c>
      <c r="O359" s="950"/>
      <c r="P359" s="949">
        <f>P357+P358</f>
        <v>0</v>
      </c>
      <c r="Q359" s="950"/>
      <c r="R359" s="949">
        <f>R357+R358</f>
        <v>0</v>
      </c>
      <c r="S359" s="950"/>
      <c r="T359" s="949">
        <f>T357+T358</f>
        <v>0</v>
      </c>
      <c r="U359" s="950"/>
      <c r="V359" s="81"/>
      <c r="X359" s="81"/>
      <c r="Y359" s="81"/>
      <c r="Z359" s="81"/>
      <c r="AA359" s="81"/>
      <c r="AB359" s="81"/>
      <c r="AC359" s="81"/>
      <c r="AD359" s="81"/>
      <c r="AE359" s="81"/>
      <c r="AF359" s="81"/>
      <c r="AG359" s="81"/>
      <c r="AH359" s="81"/>
    </row>
    <row r="360" spans="1:35" s="2" customFormat="1" ht="12.75">
      <c r="A360" s="78"/>
      <c r="B360" s="927" t="s">
        <v>312</v>
      </c>
      <c r="C360" s="928"/>
      <c r="D360" s="928"/>
      <c r="E360" s="928"/>
      <c r="F360" s="928"/>
      <c r="G360" s="929"/>
      <c r="H360" s="949">
        <f>(H347+H353)-(H332+H338)</f>
        <v>0</v>
      </c>
      <c r="I360" s="950"/>
      <c r="J360" s="949">
        <f t="shared" ref="J360" si="129">(J347+J353)-(J332+J338)</f>
        <v>0</v>
      </c>
      <c r="K360" s="950"/>
      <c r="L360" s="949">
        <f t="shared" ref="L360" si="130">(L347+L353)-(L332+L338)</f>
        <v>0</v>
      </c>
      <c r="M360" s="950"/>
      <c r="N360" s="949">
        <f t="shared" ref="N360" si="131">(N347+N353)-(N332+N338)</f>
        <v>0</v>
      </c>
      <c r="O360" s="950"/>
      <c r="P360" s="949">
        <f t="shared" ref="P360" si="132">(P347+P353)-(P332+P338)</f>
        <v>0</v>
      </c>
      <c r="Q360" s="950"/>
      <c r="R360" s="949">
        <f t="shared" ref="R360" si="133">(R347+R353)-(R332+R338)</f>
        <v>0</v>
      </c>
      <c r="S360" s="950"/>
      <c r="T360" s="949">
        <f t="shared" ref="T360" si="134">(T347+T353)-(T332+T338)</f>
        <v>0</v>
      </c>
      <c r="U360" s="950"/>
      <c r="V360" s="81"/>
      <c r="X360" s="81"/>
      <c r="Y360" s="81"/>
      <c r="Z360" s="81"/>
      <c r="AA360" s="81"/>
      <c r="AB360" s="81"/>
      <c r="AC360" s="81"/>
      <c r="AD360" s="81"/>
      <c r="AE360" s="81"/>
      <c r="AF360" s="81"/>
      <c r="AG360" s="81"/>
      <c r="AH360" s="81"/>
    </row>
    <row r="361" spans="1:35" s="2" customFormat="1" ht="21.4" customHeight="1">
      <c r="A361" s="78"/>
      <c r="B361" s="80"/>
      <c r="C361" s="80"/>
      <c r="D361" s="80"/>
      <c r="E361" s="80"/>
      <c r="F361" s="80"/>
      <c r="G361" s="80"/>
      <c r="H361" s="80"/>
      <c r="I361" s="142"/>
      <c r="J361" s="80"/>
      <c r="K361" s="80"/>
      <c r="L361" s="80"/>
      <c r="M361" s="81"/>
      <c r="N361" s="81"/>
      <c r="O361" s="81"/>
      <c r="P361" s="81"/>
      <c r="Q361" s="81"/>
      <c r="R361" s="81"/>
      <c r="S361" s="81"/>
      <c r="T361" s="81"/>
      <c r="U361" s="81"/>
      <c r="V361" s="81"/>
      <c r="X361" s="81"/>
      <c r="Y361" s="81"/>
      <c r="Z361" s="81"/>
      <c r="AA361" s="81"/>
      <c r="AB361" s="81"/>
      <c r="AC361" s="81"/>
      <c r="AD361" s="81"/>
      <c r="AE361" s="81"/>
      <c r="AF361" s="81"/>
      <c r="AG361" s="81"/>
      <c r="AH361" s="81"/>
    </row>
    <row r="362" spans="1:35" s="2" customFormat="1" ht="18" customHeight="1">
      <c r="A362" s="78"/>
      <c r="B362" s="141" t="s">
        <v>8653</v>
      </c>
      <c r="C362" s="80"/>
      <c r="D362" s="80"/>
      <c r="E362" s="80"/>
      <c r="F362" s="80"/>
      <c r="G362" s="80"/>
      <c r="H362" s="80"/>
      <c r="I362" s="142"/>
      <c r="J362" s="80"/>
      <c r="K362" s="80"/>
      <c r="L362" s="80"/>
      <c r="M362" s="81"/>
      <c r="N362" s="81"/>
      <c r="O362" s="81"/>
      <c r="P362" s="81"/>
      <c r="Q362" s="81"/>
      <c r="R362" s="81"/>
      <c r="S362" s="81"/>
      <c r="T362" s="81"/>
      <c r="U362" s="81"/>
      <c r="V362" s="81"/>
      <c r="W362" s="81"/>
      <c r="X362" s="81"/>
      <c r="Y362" s="81"/>
      <c r="Z362" s="81"/>
      <c r="AA362" s="81"/>
      <c r="AB362" s="81"/>
      <c r="AC362" s="81"/>
      <c r="AD362" s="81"/>
      <c r="AE362" s="81"/>
      <c r="AF362" s="81"/>
      <c r="AG362" s="81"/>
      <c r="AH362" s="81"/>
      <c r="AI362" s="81"/>
    </row>
    <row r="363" spans="1:35" s="2" customFormat="1" ht="12.75">
      <c r="A363" s="78"/>
      <c r="B363" s="79" t="s">
        <v>20059</v>
      </c>
      <c r="C363" s="80"/>
      <c r="D363" s="80"/>
      <c r="E363" s="80"/>
      <c r="F363" s="80"/>
      <c r="G363" s="80"/>
      <c r="H363" s="80"/>
      <c r="I363" s="80"/>
      <c r="J363" s="80"/>
      <c r="K363" s="80"/>
      <c r="L363" s="80"/>
      <c r="M363" s="81"/>
      <c r="N363" s="81"/>
      <c r="O363" s="81"/>
      <c r="P363" s="81"/>
      <c r="Q363" s="81"/>
      <c r="R363" s="81"/>
      <c r="S363" s="81"/>
      <c r="T363" s="81"/>
      <c r="U363" s="81"/>
      <c r="V363" s="81"/>
      <c r="W363" s="81"/>
      <c r="X363" s="81"/>
      <c r="Y363" s="81"/>
      <c r="Z363" s="81"/>
      <c r="AA363" s="81"/>
      <c r="AB363" s="81"/>
      <c r="AC363" s="81"/>
      <c r="AD363" s="81"/>
      <c r="AE363" s="81"/>
      <c r="AF363" s="81"/>
      <c r="AG363" s="81"/>
      <c r="AH363" s="81"/>
      <c r="AI363" s="81"/>
    </row>
    <row r="364" spans="1:35" s="2" customFormat="1" ht="15.75" customHeight="1">
      <c r="A364" s="78"/>
      <c r="B364" s="915" t="s">
        <v>320</v>
      </c>
      <c r="C364" s="915"/>
      <c r="D364" s="915"/>
      <c r="E364" s="915"/>
      <c r="F364" s="915"/>
      <c r="G364" s="915"/>
      <c r="H364" s="915" t="s">
        <v>321</v>
      </c>
      <c r="I364" s="915"/>
      <c r="J364" s="915"/>
      <c r="K364" s="915"/>
      <c r="L364" s="915"/>
      <c r="M364" s="915"/>
      <c r="N364" s="915"/>
      <c r="O364" s="915"/>
      <c r="P364" s="915" t="s">
        <v>322</v>
      </c>
      <c r="Q364" s="915"/>
      <c r="R364" s="915"/>
      <c r="S364" s="915"/>
      <c r="T364" s="915"/>
      <c r="U364" s="915" t="s">
        <v>323</v>
      </c>
      <c r="V364" s="915"/>
      <c r="W364" s="915"/>
      <c r="X364" s="915"/>
      <c r="Y364" s="915"/>
      <c r="Z364" s="81"/>
      <c r="AA364" s="81"/>
      <c r="AB364" s="81"/>
      <c r="AC364" s="81"/>
      <c r="AD364" s="81"/>
      <c r="AE364" s="81"/>
      <c r="AF364" s="81"/>
      <c r="AG364" s="81"/>
      <c r="AH364" s="81"/>
      <c r="AI364" s="81"/>
    </row>
    <row r="365" spans="1:35" s="2" customFormat="1" ht="15.75" customHeight="1">
      <c r="A365" s="78"/>
      <c r="B365" s="963" t="s">
        <v>324</v>
      </c>
      <c r="C365" s="963"/>
      <c r="D365" s="963"/>
      <c r="E365" s="963"/>
      <c r="F365" s="963"/>
      <c r="G365" s="963"/>
      <c r="H365" s="957" t="s">
        <v>325</v>
      </c>
      <c r="I365" s="957"/>
      <c r="J365" s="957"/>
      <c r="K365" s="957"/>
      <c r="L365" s="957"/>
      <c r="M365" s="957"/>
      <c r="N365" s="957"/>
      <c r="O365" s="957"/>
      <c r="P365" s="954">
        <f>+AH288*0.8265+AH289*0.8378+AH290*0.8475+SUM(AH292:AI298)*0.8475</f>
        <v>0</v>
      </c>
      <c r="Q365" s="955"/>
      <c r="R365" s="955"/>
      <c r="S365" s="955"/>
      <c r="T365" s="955"/>
      <c r="U365" s="956"/>
      <c r="V365" s="956"/>
      <c r="W365" s="956"/>
      <c r="X365" s="956"/>
      <c r="Y365" s="956"/>
      <c r="Z365" s="81"/>
      <c r="AA365" s="81"/>
      <c r="AB365" s="81"/>
      <c r="AC365" s="81"/>
      <c r="AD365" s="81"/>
      <c r="AE365" s="81"/>
      <c r="AF365" s="81"/>
      <c r="AG365" s="81"/>
      <c r="AH365" s="81"/>
      <c r="AI365" s="81"/>
    </row>
    <row r="366" spans="1:35" s="2" customFormat="1" ht="12.75">
      <c r="A366" s="78"/>
      <c r="B366" s="963"/>
      <c r="C366" s="963"/>
      <c r="D366" s="963"/>
      <c r="E366" s="963"/>
      <c r="F366" s="963"/>
      <c r="G366" s="963"/>
      <c r="H366" s="957" t="s">
        <v>326</v>
      </c>
      <c r="I366" s="957"/>
      <c r="J366" s="957"/>
      <c r="K366" s="957"/>
      <c r="L366" s="957"/>
      <c r="M366" s="957"/>
      <c r="N366" s="957"/>
      <c r="O366" s="957"/>
      <c r="P366" s="954">
        <f>NPV(8%,H360:U360)+P365</f>
        <v>0</v>
      </c>
      <c r="Q366" s="955"/>
      <c r="R366" s="955"/>
      <c r="S366" s="955"/>
      <c r="T366" s="955"/>
      <c r="U366" s="956"/>
      <c r="V366" s="956"/>
      <c r="W366" s="956"/>
      <c r="X366" s="956"/>
      <c r="Y366" s="956"/>
      <c r="Z366" s="81"/>
      <c r="AA366" s="81"/>
      <c r="AB366" s="81"/>
      <c r="AC366" s="81"/>
      <c r="AD366" s="81"/>
      <c r="AE366" s="81"/>
      <c r="AF366" s="81"/>
      <c r="AG366" s="81"/>
      <c r="AH366" s="81"/>
      <c r="AI366" s="81"/>
    </row>
    <row r="367" spans="1:35" s="2" customFormat="1" ht="12.75">
      <c r="A367" s="78"/>
      <c r="B367" s="963"/>
      <c r="C367" s="963"/>
      <c r="D367" s="963"/>
      <c r="E367" s="963"/>
      <c r="F367" s="963"/>
      <c r="G367" s="963"/>
      <c r="H367" s="957" t="s">
        <v>327</v>
      </c>
      <c r="I367" s="957"/>
      <c r="J367" s="957"/>
      <c r="K367" s="957"/>
      <c r="L367" s="957"/>
      <c r="M367" s="957"/>
      <c r="N367" s="957"/>
      <c r="O367" s="957"/>
      <c r="P367" s="956"/>
      <c r="Q367" s="956"/>
      <c r="R367" s="956"/>
      <c r="S367" s="956"/>
      <c r="T367" s="956"/>
      <c r="U367" s="956"/>
      <c r="V367" s="956"/>
      <c r="W367" s="956"/>
      <c r="X367" s="956"/>
      <c r="Y367" s="956"/>
      <c r="Z367" s="81"/>
      <c r="AA367" s="81"/>
      <c r="AB367" s="81"/>
      <c r="AC367" s="81"/>
      <c r="AD367" s="81"/>
      <c r="AE367" s="81"/>
      <c r="AF367" s="81"/>
      <c r="AG367" s="81"/>
      <c r="AH367" s="81"/>
      <c r="AI367" s="81"/>
    </row>
    <row r="368" spans="1:35" s="2" customFormat="1" ht="16.5" customHeight="1">
      <c r="A368" s="78"/>
      <c r="B368" s="963"/>
      <c r="C368" s="963"/>
      <c r="D368" s="963"/>
      <c r="E368" s="963"/>
      <c r="F368" s="963"/>
      <c r="G368" s="963"/>
      <c r="H368" s="957" t="s">
        <v>20083</v>
      </c>
      <c r="I368" s="957"/>
      <c r="J368" s="957"/>
      <c r="K368" s="957"/>
      <c r="L368" s="957"/>
      <c r="M368" s="957"/>
      <c r="N368" s="957"/>
      <c r="O368" s="957"/>
      <c r="P368" s="958" t="str">
        <f>IFERROR(IF(H368="Costo por beneficiario directo",P366/AE144,IF(H368="Costo por atención",(P366/SUM(N192:AC202)))),"")</f>
        <v/>
      </c>
      <c r="Q368" s="958"/>
      <c r="R368" s="958"/>
      <c r="S368" s="958"/>
      <c r="T368" s="958"/>
      <c r="U368" s="956"/>
      <c r="V368" s="956"/>
      <c r="W368" s="956"/>
      <c r="X368" s="956"/>
      <c r="Y368" s="956"/>
      <c r="Z368" s="81"/>
      <c r="AA368" s="81"/>
      <c r="AB368" s="81"/>
      <c r="AC368" s="81"/>
      <c r="AD368" s="81"/>
      <c r="AE368" s="81"/>
      <c r="AF368" s="81"/>
      <c r="AG368" s="81"/>
      <c r="AH368" s="81"/>
      <c r="AI368" s="81"/>
    </row>
    <row r="369" spans="1:41" s="2" customFormat="1" ht="9" customHeight="1">
      <c r="A369" s="78"/>
      <c r="B369" s="165"/>
      <c r="C369" s="166"/>
      <c r="D369" s="166"/>
      <c r="E369" s="166"/>
      <c r="F369" s="166"/>
      <c r="G369" s="166"/>
      <c r="H369" s="166"/>
      <c r="I369" s="166"/>
      <c r="J369" s="166"/>
      <c r="K369" s="166"/>
      <c r="L369" s="166"/>
      <c r="M369" s="163"/>
      <c r="N369" s="163"/>
      <c r="O369" s="163"/>
      <c r="P369" s="959"/>
      <c r="Q369" s="959"/>
      <c r="R369" s="959"/>
      <c r="S369" s="959"/>
      <c r="T369" s="959"/>
      <c r="U369" s="163"/>
      <c r="V369" s="163"/>
      <c r="W369" s="163"/>
      <c r="X369" s="163"/>
      <c r="Y369" s="163"/>
      <c r="Z369" s="163"/>
      <c r="AA369" s="163"/>
      <c r="AB369" s="163"/>
      <c r="AC369" s="163"/>
      <c r="AD369" s="163"/>
      <c r="AE369" s="163"/>
      <c r="AF369" s="163"/>
      <c r="AG369" s="163"/>
      <c r="AH369" s="163"/>
      <c r="AI369" s="163"/>
    </row>
    <row r="370" spans="1:41" s="122" customFormat="1" ht="21.4" customHeight="1">
      <c r="A370" s="78"/>
      <c r="B370" s="165" t="s">
        <v>20060</v>
      </c>
      <c r="C370" s="166"/>
      <c r="D370" s="166"/>
      <c r="E370" s="166"/>
      <c r="F370" s="166"/>
      <c r="G370" s="166"/>
      <c r="H370" s="166"/>
      <c r="I370" s="166"/>
      <c r="J370" s="166"/>
      <c r="K370" s="166"/>
      <c r="L370" s="166"/>
      <c r="M370" s="163"/>
      <c r="N370" s="163"/>
      <c r="O370" s="163"/>
      <c r="P370" s="163"/>
      <c r="Q370" s="163"/>
      <c r="R370" s="163"/>
      <c r="S370" s="163"/>
      <c r="T370" s="163"/>
      <c r="U370" s="163"/>
      <c r="V370" s="163"/>
      <c r="W370" s="163"/>
      <c r="X370" s="163"/>
      <c r="Y370" s="163"/>
      <c r="Z370" s="163"/>
      <c r="AA370" s="163"/>
      <c r="AB370" s="163"/>
      <c r="AC370" s="163"/>
      <c r="AD370" s="163"/>
      <c r="AE370" s="163"/>
      <c r="AF370" s="163"/>
      <c r="AG370" s="163"/>
      <c r="AH370" s="163"/>
      <c r="AI370" s="163"/>
      <c r="AJ370" s="2"/>
      <c r="AK370" s="2"/>
      <c r="AL370" s="2"/>
      <c r="AM370" s="2"/>
      <c r="AN370" s="2"/>
      <c r="AO370" s="2"/>
    </row>
    <row r="371" spans="1:41" s="2" customFormat="1" ht="10.5" customHeight="1">
      <c r="A371" s="78"/>
      <c r="B371" s="165"/>
      <c r="C371" s="166"/>
      <c r="D371" s="166"/>
      <c r="E371" s="166"/>
      <c r="F371" s="166"/>
      <c r="G371" s="166"/>
      <c r="H371" s="166"/>
      <c r="I371" s="166"/>
      <c r="J371" s="166"/>
      <c r="K371" s="166"/>
      <c r="L371" s="166"/>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row>
    <row r="372" spans="1:41" s="122" customFormat="1" ht="21.4" customHeight="1">
      <c r="A372" s="121"/>
      <c r="B372" s="165" t="s">
        <v>20061</v>
      </c>
      <c r="C372" s="165"/>
      <c r="D372" s="165"/>
      <c r="E372" s="165"/>
      <c r="F372" s="165"/>
      <c r="G372" s="165"/>
      <c r="H372" s="165"/>
      <c r="I372" s="165"/>
      <c r="J372" s="165"/>
      <c r="K372" s="165"/>
      <c r="L372" s="166"/>
      <c r="M372" s="960"/>
      <c r="N372" s="961"/>
      <c r="O372" s="961"/>
      <c r="P372" s="961"/>
      <c r="Q372" s="961"/>
      <c r="R372" s="961"/>
      <c r="S372" s="961"/>
      <c r="T372" s="961"/>
      <c r="U372" s="961"/>
      <c r="V372" s="961"/>
      <c r="W372" s="961"/>
      <c r="X372" s="961"/>
      <c r="Y372" s="961"/>
      <c r="Z372" s="961"/>
      <c r="AA372" s="961"/>
      <c r="AB372" s="961"/>
      <c r="AC372" s="961"/>
      <c r="AD372" s="961"/>
      <c r="AE372" s="961"/>
      <c r="AF372" s="961"/>
      <c r="AG372" s="961"/>
      <c r="AH372" s="961"/>
      <c r="AI372" s="962"/>
      <c r="AJ372" s="2"/>
    </row>
    <row r="373" spans="1:41" s="2" customFormat="1" ht="8.25" customHeight="1">
      <c r="A373" s="78"/>
      <c r="B373" s="162"/>
      <c r="C373" s="162"/>
      <c r="D373" s="162"/>
      <c r="E373" s="162"/>
      <c r="F373" s="162"/>
      <c r="G373" s="162"/>
      <c r="H373" s="162"/>
      <c r="I373" s="162"/>
      <c r="J373" s="162"/>
      <c r="K373" s="162"/>
      <c r="L373" s="166"/>
      <c r="M373" s="162"/>
      <c r="N373" s="162"/>
      <c r="O373" s="162"/>
      <c r="P373" s="162"/>
      <c r="Q373" s="162"/>
      <c r="R373" s="162"/>
      <c r="S373" s="162"/>
      <c r="T373" s="162"/>
      <c r="U373" s="162"/>
      <c r="V373" s="162"/>
      <c r="W373" s="162"/>
      <c r="X373" s="162"/>
      <c r="Y373" s="162"/>
      <c r="Z373" s="162"/>
      <c r="AA373" s="162"/>
      <c r="AB373" s="162"/>
      <c r="AC373" s="162"/>
      <c r="AD373" s="162"/>
      <c r="AE373" s="162"/>
      <c r="AF373" s="162"/>
      <c r="AG373" s="162"/>
      <c r="AH373" s="162"/>
      <c r="AI373" s="162"/>
    </row>
    <row r="374" spans="1:41" s="122" customFormat="1" ht="21.4" customHeight="1">
      <c r="A374" s="121"/>
      <c r="B374" s="165" t="s">
        <v>20062</v>
      </c>
      <c r="C374" s="165"/>
      <c r="D374" s="165"/>
      <c r="E374" s="165"/>
      <c r="F374" s="165"/>
      <c r="G374" s="165"/>
      <c r="H374" s="165"/>
      <c r="I374" s="165"/>
      <c r="J374" s="165"/>
      <c r="K374" s="165"/>
      <c r="L374" s="166"/>
      <c r="M374" s="960"/>
      <c r="N374" s="961"/>
      <c r="O374" s="961"/>
      <c r="P374" s="961"/>
      <c r="Q374" s="961"/>
      <c r="R374" s="961"/>
      <c r="S374" s="961"/>
      <c r="T374" s="961"/>
      <c r="U374" s="961"/>
      <c r="V374" s="961"/>
      <c r="W374" s="961"/>
      <c r="X374" s="961"/>
      <c r="Y374" s="961"/>
      <c r="Z374" s="961"/>
      <c r="AA374" s="961"/>
      <c r="AB374" s="961"/>
      <c r="AC374" s="961"/>
      <c r="AD374" s="961"/>
      <c r="AE374" s="961"/>
      <c r="AF374" s="961"/>
      <c r="AG374" s="961"/>
      <c r="AH374" s="961"/>
      <c r="AI374" s="962"/>
      <c r="AJ374" s="2"/>
    </row>
    <row r="375" spans="1:41" s="2" customFormat="1" ht="6.75" customHeight="1">
      <c r="A375" s="78"/>
      <c r="B375" s="166"/>
      <c r="C375" s="166"/>
      <c r="D375" s="166"/>
      <c r="E375" s="166"/>
      <c r="F375" s="166"/>
      <c r="G375" s="166"/>
      <c r="H375" s="166"/>
      <c r="I375" s="166"/>
      <c r="J375" s="166"/>
      <c r="K375" s="166"/>
      <c r="L375" s="166"/>
      <c r="M375" s="163"/>
      <c r="N375" s="163"/>
      <c r="O375" s="163"/>
      <c r="P375" s="163"/>
      <c r="Q375" s="163"/>
      <c r="R375" s="163"/>
      <c r="S375" s="163"/>
      <c r="T375" s="163"/>
      <c r="U375" s="163"/>
      <c r="V375" s="163"/>
      <c r="W375" s="163"/>
      <c r="X375" s="163"/>
      <c r="Y375" s="163"/>
      <c r="Z375" s="163"/>
      <c r="AA375" s="163"/>
      <c r="AB375" s="163"/>
      <c r="AC375" s="163"/>
      <c r="AD375" s="163"/>
      <c r="AE375" s="163"/>
      <c r="AF375" s="163"/>
      <c r="AG375" s="163"/>
      <c r="AH375" s="163"/>
      <c r="AI375" s="163"/>
      <c r="AJ375" s="122"/>
    </row>
    <row r="376" spans="1:41" s="122" customFormat="1" ht="21.4" customHeight="1">
      <c r="A376" s="121"/>
      <c r="B376" s="165" t="s">
        <v>20063</v>
      </c>
      <c r="C376" s="165"/>
      <c r="D376" s="165"/>
      <c r="E376" s="165"/>
      <c r="F376" s="165"/>
      <c r="G376" s="165"/>
      <c r="H376" s="165"/>
      <c r="I376" s="165"/>
      <c r="J376" s="165"/>
      <c r="K376" s="165"/>
      <c r="L376" s="165"/>
      <c r="M376" s="167"/>
      <c r="N376" s="167"/>
      <c r="O376" s="167"/>
      <c r="P376" s="167"/>
      <c r="Q376" s="167"/>
      <c r="R376" s="960"/>
      <c r="S376" s="961"/>
      <c r="T376" s="961"/>
      <c r="U376" s="961"/>
      <c r="V376" s="961"/>
      <c r="W376" s="961"/>
      <c r="X376" s="961"/>
      <c r="Y376" s="961"/>
      <c r="Z376" s="961"/>
      <c r="AA376" s="961"/>
      <c r="AB376" s="961"/>
      <c r="AC376" s="961"/>
      <c r="AD376" s="961"/>
      <c r="AE376" s="961"/>
      <c r="AF376" s="961"/>
      <c r="AG376" s="961"/>
      <c r="AH376" s="961"/>
      <c r="AI376" s="962"/>
      <c r="AJ376" s="2"/>
    </row>
    <row r="377" spans="1:41" s="2" customFormat="1" ht="9" customHeight="1">
      <c r="A377" s="78"/>
      <c r="B377" s="166"/>
      <c r="C377" s="166"/>
      <c r="D377" s="166"/>
      <c r="E377" s="166"/>
      <c r="F377" s="166"/>
      <c r="G377" s="166"/>
      <c r="H377" s="166"/>
      <c r="I377" s="166"/>
      <c r="J377" s="166"/>
      <c r="K377" s="166"/>
      <c r="L377" s="166"/>
      <c r="M377" s="163"/>
      <c r="N377" s="163"/>
      <c r="O377" s="163"/>
      <c r="P377" s="163"/>
      <c r="Q377" s="163"/>
      <c r="R377" s="163"/>
      <c r="S377" s="163"/>
      <c r="T377" s="163"/>
      <c r="U377" s="163"/>
      <c r="V377" s="163"/>
      <c r="W377" s="163"/>
      <c r="X377" s="163"/>
      <c r="Y377" s="163"/>
      <c r="Z377" s="163"/>
      <c r="AA377" s="163"/>
      <c r="AB377" s="163"/>
      <c r="AC377" s="163"/>
      <c r="AD377" s="163"/>
      <c r="AE377" s="163"/>
      <c r="AF377" s="163"/>
      <c r="AG377" s="163"/>
      <c r="AH377" s="163"/>
      <c r="AI377" s="163"/>
      <c r="AJ377" s="122"/>
    </row>
    <row r="378" spans="1:41" s="122" customFormat="1" ht="15.75" customHeight="1">
      <c r="A378" s="121"/>
      <c r="B378" s="165" t="s">
        <v>20064</v>
      </c>
      <c r="C378" s="165"/>
      <c r="D378" s="165"/>
      <c r="E378" s="165"/>
      <c r="F378" s="165"/>
      <c r="G378" s="165"/>
      <c r="H378" s="165"/>
      <c r="I378" s="165"/>
      <c r="J378" s="165"/>
      <c r="K378" s="165"/>
      <c r="L378" s="165"/>
      <c r="M378" s="167"/>
      <c r="N378" s="167"/>
      <c r="O378" s="167"/>
      <c r="P378" s="167"/>
      <c r="Q378" s="167"/>
      <c r="R378" s="1060"/>
      <c r="S378" s="1061"/>
      <c r="T378" s="167"/>
      <c r="U378" s="167"/>
      <c r="V378" s="167"/>
      <c r="W378" s="167"/>
      <c r="X378" s="167"/>
      <c r="Y378" s="167"/>
      <c r="Z378" s="167"/>
      <c r="AA378" s="167"/>
      <c r="AB378" s="167"/>
      <c r="AC378" s="167"/>
      <c r="AD378" s="167"/>
      <c r="AE378" s="167"/>
      <c r="AF378" s="167"/>
      <c r="AG378" s="167"/>
      <c r="AH378" s="167"/>
      <c r="AI378" s="167"/>
      <c r="AJ378" s="2"/>
    </row>
    <row r="379" spans="1:41" s="2" customFormat="1" ht="12.75">
      <c r="A379" s="78"/>
      <c r="B379" s="166"/>
      <c r="C379" s="166"/>
      <c r="D379" s="166"/>
      <c r="E379" s="166"/>
      <c r="F379" s="166"/>
      <c r="G379" s="166"/>
      <c r="H379" s="166"/>
      <c r="I379" s="166"/>
      <c r="J379" s="166"/>
      <c r="K379" s="166"/>
      <c r="L379" s="166"/>
      <c r="M379" s="163"/>
      <c r="N379" s="163"/>
      <c r="O379" s="163"/>
      <c r="P379" s="163"/>
      <c r="Q379" s="163"/>
      <c r="R379" s="163"/>
      <c r="S379" s="163"/>
      <c r="T379" s="163"/>
      <c r="U379" s="163"/>
      <c r="V379" s="163"/>
      <c r="W379" s="163"/>
      <c r="X379" s="163"/>
      <c r="Y379" s="163"/>
      <c r="Z379" s="163"/>
      <c r="AA379" s="163"/>
      <c r="AB379" s="163"/>
      <c r="AC379" s="163"/>
      <c r="AD379" s="163"/>
      <c r="AE379" s="163"/>
      <c r="AF379" s="163"/>
      <c r="AG379" s="163"/>
      <c r="AH379" s="163"/>
      <c r="AI379" s="163"/>
    </row>
    <row r="380" spans="1:41" s="2" customFormat="1" ht="17.649999999999999" customHeight="1">
      <c r="A380" s="121"/>
      <c r="B380" s="123" t="s">
        <v>20076</v>
      </c>
      <c r="C380" s="123"/>
      <c r="D380" s="123"/>
      <c r="E380" s="123"/>
      <c r="F380" s="123"/>
      <c r="G380" s="123"/>
      <c r="H380" s="123"/>
      <c r="I380" s="123"/>
      <c r="J380" s="123"/>
      <c r="K380" s="123"/>
      <c r="L380" s="123"/>
      <c r="M380" s="124"/>
      <c r="N380" s="124"/>
      <c r="O380" s="124"/>
      <c r="P380" s="124"/>
      <c r="Q380" s="124"/>
      <c r="R380" s="124"/>
      <c r="S380" s="124"/>
      <c r="T380" s="124"/>
      <c r="U380" s="124"/>
      <c r="V380" s="124"/>
      <c r="W380" s="124"/>
      <c r="X380" s="124"/>
      <c r="Y380" s="124"/>
      <c r="Z380" s="124"/>
      <c r="AA380" s="124"/>
      <c r="AB380" s="124"/>
      <c r="AC380" s="124"/>
      <c r="AD380" s="124"/>
      <c r="AE380" s="124"/>
      <c r="AF380" s="124"/>
      <c r="AG380" s="124"/>
      <c r="AH380" s="124"/>
      <c r="AI380" s="124"/>
      <c r="AK380" s="125"/>
      <c r="AL380" s="125"/>
      <c r="AM380" s="125"/>
      <c r="AN380" s="125"/>
      <c r="AO380" s="125"/>
    </row>
    <row r="381" spans="1:41" s="2" customFormat="1" ht="43.15" customHeight="1">
      <c r="A381" s="78"/>
      <c r="B381" s="592" t="s">
        <v>20078</v>
      </c>
      <c r="C381" s="593"/>
      <c r="D381" s="593"/>
      <c r="E381" s="593"/>
      <c r="F381" s="593"/>
      <c r="G381" s="596"/>
      <c r="H381" s="594" t="s">
        <v>328</v>
      </c>
      <c r="I381" s="595"/>
      <c r="J381" s="595"/>
      <c r="K381" s="595"/>
      <c r="L381" s="595"/>
      <c r="M381" s="595"/>
      <c r="N381" s="595"/>
      <c r="O381" s="595"/>
      <c r="P381" s="595"/>
      <c r="Q381" s="595"/>
      <c r="R381" s="595"/>
      <c r="S381" s="597"/>
      <c r="T381" s="592" t="s">
        <v>20077</v>
      </c>
      <c r="U381" s="593"/>
      <c r="V381" s="593"/>
      <c r="W381" s="593"/>
      <c r="X381" s="593"/>
      <c r="Y381" s="596"/>
      <c r="Z381" s="592" t="s">
        <v>9601</v>
      </c>
      <c r="AA381" s="593"/>
      <c r="AB381" s="593"/>
      <c r="AC381" s="593"/>
      <c r="AD381" s="593"/>
      <c r="AE381" s="596"/>
      <c r="AF381" s="975" t="s">
        <v>329</v>
      </c>
      <c r="AG381" s="976"/>
      <c r="AH381" s="976"/>
      <c r="AI381" s="977"/>
    </row>
    <row r="382" spans="1:41" s="2" customFormat="1" ht="15" customHeight="1">
      <c r="A382" s="78"/>
      <c r="B382" s="969"/>
      <c r="C382" s="969"/>
      <c r="D382" s="969"/>
      <c r="E382" s="969"/>
      <c r="F382" s="969"/>
      <c r="G382" s="969"/>
      <c r="H382" s="951"/>
      <c r="I382" s="952"/>
      <c r="J382" s="952"/>
      <c r="K382" s="952"/>
      <c r="L382" s="952"/>
      <c r="M382" s="952"/>
      <c r="N382" s="952"/>
      <c r="O382" s="952"/>
      <c r="P382" s="952"/>
      <c r="Q382" s="952"/>
      <c r="R382" s="952"/>
      <c r="S382" s="953"/>
      <c r="T382" s="970"/>
      <c r="U382" s="970"/>
      <c r="V382" s="970"/>
      <c r="W382" s="970"/>
      <c r="X382" s="970"/>
      <c r="Y382" s="970"/>
      <c r="Z382" s="970"/>
      <c r="AA382" s="970"/>
      <c r="AB382" s="970"/>
      <c r="AC382" s="970"/>
      <c r="AD382" s="970"/>
      <c r="AE382" s="970"/>
      <c r="AF382" s="971"/>
      <c r="AG382" s="971"/>
      <c r="AH382" s="971"/>
      <c r="AI382" s="971"/>
      <c r="AJ382" s="125"/>
    </row>
    <row r="383" spans="1:41" s="2" customFormat="1" ht="15" customHeight="1">
      <c r="A383" s="78"/>
      <c r="B383" s="969"/>
      <c r="C383" s="969"/>
      <c r="D383" s="969"/>
      <c r="E383" s="969"/>
      <c r="F383" s="969"/>
      <c r="G383" s="969"/>
      <c r="H383" s="951"/>
      <c r="I383" s="952"/>
      <c r="J383" s="952"/>
      <c r="K383" s="952"/>
      <c r="L383" s="952"/>
      <c r="M383" s="952"/>
      <c r="N383" s="952"/>
      <c r="O383" s="952"/>
      <c r="P383" s="952"/>
      <c r="Q383" s="952"/>
      <c r="R383" s="952"/>
      <c r="S383" s="953"/>
      <c r="T383" s="970"/>
      <c r="U383" s="970"/>
      <c r="V383" s="970"/>
      <c r="W383" s="970"/>
      <c r="X383" s="970"/>
      <c r="Y383" s="970"/>
      <c r="Z383" s="970"/>
      <c r="AA383" s="970"/>
      <c r="AB383" s="970"/>
      <c r="AC383" s="970"/>
      <c r="AD383" s="970"/>
      <c r="AE383" s="970"/>
      <c r="AF383" s="971"/>
      <c r="AG383" s="971"/>
      <c r="AH383" s="971"/>
      <c r="AI383" s="971"/>
      <c r="AJ383" s="125"/>
    </row>
    <row r="384" spans="1:41" s="2" customFormat="1" ht="15" customHeight="1">
      <c r="A384" s="78"/>
      <c r="B384" s="969"/>
      <c r="C384" s="969"/>
      <c r="D384" s="969"/>
      <c r="E384" s="969"/>
      <c r="F384" s="969"/>
      <c r="G384" s="969"/>
      <c r="H384" s="951"/>
      <c r="I384" s="952"/>
      <c r="J384" s="952"/>
      <c r="K384" s="952"/>
      <c r="L384" s="952"/>
      <c r="M384" s="952"/>
      <c r="N384" s="952"/>
      <c r="O384" s="952"/>
      <c r="P384" s="952"/>
      <c r="Q384" s="952"/>
      <c r="R384" s="952"/>
      <c r="S384" s="953"/>
      <c r="T384" s="970"/>
      <c r="U384" s="970"/>
      <c r="V384" s="970"/>
      <c r="W384" s="970"/>
      <c r="X384" s="970"/>
      <c r="Y384" s="970"/>
      <c r="Z384" s="970"/>
      <c r="AA384" s="970"/>
      <c r="AB384" s="970"/>
      <c r="AC384" s="970"/>
      <c r="AD384" s="970"/>
      <c r="AE384" s="970"/>
      <c r="AF384" s="971"/>
      <c r="AG384" s="971"/>
      <c r="AH384" s="971"/>
      <c r="AI384" s="971"/>
      <c r="AJ384" s="125"/>
    </row>
    <row r="385" spans="1:36" s="2" customFormat="1" ht="15" customHeight="1">
      <c r="A385" s="78"/>
      <c r="B385" s="969"/>
      <c r="C385" s="969"/>
      <c r="D385" s="969"/>
      <c r="E385" s="969"/>
      <c r="F385" s="969"/>
      <c r="G385" s="969"/>
      <c r="H385" s="951"/>
      <c r="I385" s="952"/>
      <c r="J385" s="952"/>
      <c r="K385" s="952"/>
      <c r="L385" s="952"/>
      <c r="M385" s="952"/>
      <c r="N385" s="952"/>
      <c r="O385" s="952"/>
      <c r="P385" s="952"/>
      <c r="Q385" s="952"/>
      <c r="R385" s="952"/>
      <c r="S385" s="953"/>
      <c r="T385" s="970"/>
      <c r="U385" s="970"/>
      <c r="V385" s="970"/>
      <c r="W385" s="970"/>
      <c r="X385" s="970"/>
      <c r="Y385" s="970"/>
      <c r="Z385" s="970"/>
      <c r="AA385" s="970"/>
      <c r="AB385" s="970"/>
      <c r="AC385" s="970"/>
      <c r="AD385" s="970"/>
      <c r="AE385" s="970"/>
      <c r="AF385" s="971"/>
      <c r="AG385" s="971"/>
      <c r="AH385" s="971"/>
      <c r="AI385" s="971"/>
      <c r="AJ385" s="125"/>
    </row>
    <row r="386" spans="1:36" s="2" customFormat="1" ht="15" customHeight="1">
      <c r="A386" s="78"/>
      <c r="B386" s="969"/>
      <c r="C386" s="969"/>
      <c r="D386" s="969"/>
      <c r="E386" s="969"/>
      <c r="F386" s="969"/>
      <c r="G386" s="969"/>
      <c r="H386" s="951"/>
      <c r="I386" s="952"/>
      <c r="J386" s="952"/>
      <c r="K386" s="952"/>
      <c r="L386" s="952"/>
      <c r="M386" s="952"/>
      <c r="N386" s="952"/>
      <c r="O386" s="952"/>
      <c r="P386" s="952"/>
      <c r="Q386" s="952"/>
      <c r="R386" s="952"/>
      <c r="S386" s="953"/>
      <c r="T386" s="970"/>
      <c r="U386" s="970"/>
      <c r="V386" s="970"/>
      <c r="W386" s="970"/>
      <c r="X386" s="970"/>
      <c r="Y386" s="970"/>
      <c r="Z386" s="970"/>
      <c r="AA386" s="970"/>
      <c r="AB386" s="970"/>
      <c r="AC386" s="970"/>
      <c r="AD386" s="970"/>
      <c r="AE386" s="970"/>
      <c r="AF386" s="971"/>
      <c r="AG386" s="971"/>
      <c r="AH386" s="971"/>
      <c r="AI386" s="971"/>
      <c r="AJ386" s="125"/>
    </row>
    <row r="387" spans="1:36" s="2" customFormat="1" ht="19.5" customHeight="1">
      <c r="A387" s="78"/>
      <c r="B387" s="81"/>
      <c r="C387" s="81"/>
      <c r="D387" s="81"/>
      <c r="E387" s="81"/>
      <c r="F387" s="81"/>
      <c r="G387" s="81"/>
      <c r="H387" s="81"/>
      <c r="I387" s="81"/>
      <c r="J387" s="81"/>
      <c r="K387" s="81"/>
      <c r="L387" s="81"/>
      <c r="M387" s="81"/>
      <c r="N387" s="81"/>
      <c r="O387" s="81"/>
      <c r="P387" s="81"/>
      <c r="Q387" s="81"/>
      <c r="R387" s="81"/>
      <c r="S387" s="81"/>
      <c r="T387" s="81"/>
      <c r="U387" s="81"/>
      <c r="V387" s="81"/>
      <c r="W387" s="81"/>
      <c r="X387" s="81"/>
      <c r="Y387" s="81"/>
      <c r="Z387" s="81"/>
      <c r="AA387" s="81"/>
      <c r="AB387" s="81"/>
      <c r="AC387" s="81"/>
      <c r="AD387" s="81"/>
      <c r="AE387" s="81"/>
      <c r="AF387" s="81"/>
      <c r="AG387" s="81"/>
      <c r="AH387" s="81"/>
      <c r="AI387" s="81"/>
    </row>
    <row r="388" spans="1:36" s="2" customFormat="1" ht="19.5" customHeight="1">
      <c r="A388" s="78"/>
      <c r="B388" s="79" t="s">
        <v>20065</v>
      </c>
      <c r="C388" s="80"/>
      <c r="D388" s="80"/>
      <c r="E388" s="80"/>
      <c r="F388" s="80"/>
      <c r="G388" s="80"/>
      <c r="H388" s="80"/>
      <c r="S388" s="81"/>
      <c r="T388" s="81"/>
      <c r="U388" s="81"/>
      <c r="V388" s="81"/>
      <c r="W388" s="81"/>
      <c r="X388" s="81"/>
      <c r="Y388" s="81"/>
      <c r="Z388" s="81"/>
      <c r="AA388" s="81"/>
      <c r="AB388" s="81"/>
      <c r="AC388" s="81"/>
      <c r="AD388" s="81"/>
      <c r="AE388" s="81"/>
      <c r="AF388" s="81"/>
      <c r="AG388" s="81"/>
      <c r="AH388" s="81"/>
      <c r="AI388" s="81"/>
    </row>
    <row r="389" spans="1:36" s="2" customFormat="1" ht="19.5" customHeight="1">
      <c r="A389" s="78"/>
      <c r="B389" s="79"/>
      <c r="C389" s="647" t="s">
        <v>330</v>
      </c>
      <c r="D389" s="480"/>
      <c r="E389" s="480"/>
      <c r="F389" s="480"/>
      <c r="G389" s="480"/>
      <c r="H389" s="480"/>
      <c r="I389" s="480"/>
      <c r="J389" s="480"/>
      <c r="K389" s="480"/>
      <c r="L389" s="480"/>
      <c r="M389" s="480"/>
      <c r="N389" s="480"/>
      <c r="O389" s="480"/>
      <c r="P389" s="480"/>
      <c r="Q389" s="480"/>
      <c r="R389" s="480"/>
      <c r="S389" s="488"/>
      <c r="T389" s="647" t="s">
        <v>331</v>
      </c>
      <c r="U389" s="480"/>
      <c r="V389" s="480"/>
      <c r="W389" s="480"/>
      <c r="X389" s="480"/>
      <c r="Y389" s="480"/>
      <c r="Z389" s="480"/>
      <c r="AA389" s="480"/>
      <c r="AB389" s="480"/>
      <c r="AC389" s="480"/>
      <c r="AD389" s="480"/>
      <c r="AE389" s="480"/>
      <c r="AF389" s="480"/>
      <c r="AG389" s="480"/>
      <c r="AH389" s="480"/>
      <c r="AI389" s="488"/>
    </row>
    <row r="390" spans="1:36" s="2" customFormat="1" ht="13.15" customHeight="1">
      <c r="A390" s="78"/>
      <c r="B390" s="79"/>
      <c r="C390" s="968" t="str">
        <f>+C143</f>
        <v>Infraestructura adecuada para la prestación de los servicios de salud</v>
      </c>
      <c r="D390" s="968"/>
      <c r="E390" s="968"/>
      <c r="F390" s="968"/>
      <c r="G390" s="968"/>
      <c r="H390" s="968"/>
      <c r="I390" s="968"/>
      <c r="J390" s="968"/>
      <c r="K390" s="968"/>
      <c r="L390" s="968"/>
      <c r="M390" s="968"/>
      <c r="N390" s="968"/>
      <c r="O390" s="968"/>
      <c r="P390" s="968"/>
      <c r="Q390" s="968"/>
      <c r="R390" s="968"/>
      <c r="S390" s="968"/>
      <c r="T390" s="967"/>
      <c r="U390" s="967"/>
      <c r="V390" s="967"/>
      <c r="W390" s="967"/>
      <c r="X390" s="967"/>
      <c r="Y390" s="967"/>
      <c r="Z390" s="967"/>
      <c r="AA390" s="967"/>
      <c r="AB390" s="967"/>
      <c r="AC390" s="967"/>
      <c r="AD390" s="967"/>
      <c r="AE390" s="967"/>
      <c r="AF390" s="967"/>
      <c r="AG390" s="967"/>
      <c r="AH390" s="967"/>
      <c r="AI390" s="967"/>
    </row>
    <row r="391" spans="1:36" s="2" customFormat="1" ht="13.15" customHeight="1">
      <c r="A391" s="78"/>
      <c r="B391" s="79"/>
      <c r="C391" s="968" t="str">
        <f>+C144</f>
        <v>Equipamiento suficiente y adecuado</v>
      </c>
      <c r="D391" s="968"/>
      <c r="E391" s="968"/>
      <c r="F391" s="968"/>
      <c r="G391" s="968"/>
      <c r="H391" s="968"/>
      <c r="I391" s="968"/>
      <c r="J391" s="968"/>
      <c r="K391" s="968"/>
      <c r="L391" s="968"/>
      <c r="M391" s="968"/>
      <c r="N391" s="968"/>
      <c r="O391" s="968"/>
      <c r="P391" s="968"/>
      <c r="Q391" s="968"/>
      <c r="R391" s="968"/>
      <c r="S391" s="968"/>
      <c r="T391" s="967"/>
      <c r="U391" s="967"/>
      <c r="V391" s="967"/>
      <c r="W391" s="967"/>
      <c r="X391" s="967"/>
      <c r="Y391" s="967"/>
      <c r="Z391" s="967"/>
      <c r="AA391" s="967"/>
      <c r="AB391" s="967"/>
      <c r="AC391" s="967"/>
      <c r="AD391" s="967"/>
      <c r="AE391" s="967"/>
      <c r="AF391" s="967"/>
      <c r="AG391" s="967"/>
      <c r="AH391" s="967"/>
      <c r="AI391" s="967"/>
    </row>
    <row r="392" spans="1:36" s="2" customFormat="1" ht="13.15" customHeight="1">
      <c r="A392" s="78"/>
      <c r="B392" s="79"/>
      <c r="C392" s="966"/>
      <c r="D392" s="966"/>
      <c r="E392" s="966"/>
      <c r="F392" s="966"/>
      <c r="G392" s="966"/>
      <c r="H392" s="966"/>
      <c r="I392" s="966"/>
      <c r="J392" s="966"/>
      <c r="K392" s="966"/>
      <c r="L392" s="966"/>
      <c r="M392" s="966"/>
      <c r="N392" s="966"/>
      <c r="O392" s="966"/>
      <c r="P392" s="966"/>
      <c r="Q392" s="966"/>
      <c r="R392" s="966"/>
      <c r="S392" s="966"/>
      <c r="T392" s="967"/>
      <c r="U392" s="967"/>
      <c r="V392" s="967"/>
      <c r="W392" s="967"/>
      <c r="X392" s="967"/>
      <c r="Y392" s="967"/>
      <c r="Z392" s="967"/>
      <c r="AA392" s="967"/>
      <c r="AB392" s="967"/>
      <c r="AC392" s="967"/>
      <c r="AD392" s="967"/>
      <c r="AE392" s="967"/>
      <c r="AF392" s="967"/>
      <c r="AG392" s="967"/>
      <c r="AH392" s="967"/>
      <c r="AI392" s="967"/>
    </row>
    <row r="393" spans="1:36" s="2" customFormat="1" ht="13.15" customHeight="1">
      <c r="A393" s="78"/>
      <c r="B393" s="79"/>
      <c r="C393" s="966"/>
      <c r="D393" s="966"/>
      <c r="E393" s="966"/>
      <c r="F393" s="966"/>
      <c r="G393" s="966"/>
      <c r="H393" s="966"/>
      <c r="I393" s="966"/>
      <c r="J393" s="966"/>
      <c r="K393" s="966"/>
      <c r="L393" s="966"/>
      <c r="M393" s="966"/>
      <c r="N393" s="966"/>
      <c r="O393" s="966"/>
      <c r="P393" s="966"/>
      <c r="Q393" s="966"/>
      <c r="R393" s="966"/>
      <c r="S393" s="966"/>
      <c r="T393" s="967"/>
      <c r="U393" s="967"/>
      <c r="V393" s="967"/>
      <c r="W393" s="967"/>
      <c r="X393" s="967"/>
      <c r="Y393" s="967"/>
      <c r="Z393" s="967"/>
      <c r="AA393" s="967"/>
      <c r="AB393" s="967"/>
      <c r="AC393" s="967"/>
      <c r="AD393" s="967"/>
      <c r="AE393" s="967"/>
      <c r="AF393" s="967"/>
      <c r="AG393" s="967"/>
      <c r="AH393" s="967"/>
      <c r="AI393" s="967"/>
    </row>
    <row r="394" spans="1:36" s="2" customFormat="1" ht="10.5" customHeight="1">
      <c r="A394" s="78"/>
      <c r="B394" s="80"/>
      <c r="C394" s="80"/>
      <c r="D394" s="80"/>
      <c r="E394" s="80"/>
      <c r="F394" s="80"/>
      <c r="G394" s="80"/>
      <c r="H394" s="80"/>
      <c r="I394" s="80"/>
      <c r="J394" s="80"/>
      <c r="K394" s="80"/>
      <c r="L394" s="80"/>
      <c r="M394" s="81"/>
      <c r="N394" s="81"/>
      <c r="O394" s="81"/>
      <c r="P394" s="81"/>
      <c r="Q394" s="81"/>
      <c r="R394" s="81"/>
      <c r="S394" s="81"/>
      <c r="T394" s="81"/>
      <c r="U394" s="81"/>
      <c r="V394" s="81"/>
      <c r="W394" s="81"/>
      <c r="X394" s="81"/>
      <c r="Y394" s="81"/>
      <c r="Z394" s="81"/>
      <c r="AA394" s="81"/>
      <c r="AB394" s="81"/>
      <c r="AC394" s="81"/>
      <c r="AD394" s="81"/>
      <c r="AE394" s="81"/>
      <c r="AF394" s="81"/>
      <c r="AG394" s="81"/>
      <c r="AH394" s="81"/>
      <c r="AI394" s="81"/>
    </row>
    <row r="395" spans="1:36" s="2" customFormat="1" ht="16.899999999999999" customHeight="1">
      <c r="A395" s="78"/>
      <c r="B395" s="79" t="s">
        <v>20066</v>
      </c>
      <c r="C395" s="80"/>
      <c r="D395" s="80"/>
      <c r="E395" s="80"/>
      <c r="F395" s="80"/>
      <c r="H395" s="80"/>
      <c r="I395" s="972"/>
      <c r="J395" s="973"/>
      <c r="K395" s="973"/>
      <c r="L395" s="973"/>
      <c r="M395" s="973"/>
      <c r="N395" s="973"/>
      <c r="O395" s="973"/>
      <c r="P395" s="973"/>
      <c r="Q395" s="973"/>
      <c r="R395" s="974"/>
      <c r="S395" s="81"/>
      <c r="T395" s="81"/>
      <c r="U395" s="81"/>
      <c r="V395" s="81"/>
      <c r="W395" s="81"/>
      <c r="X395" s="81"/>
      <c r="Y395" s="81"/>
      <c r="Z395" s="81"/>
      <c r="AA395" s="81"/>
      <c r="AB395" s="81"/>
      <c r="AC395" s="81"/>
      <c r="AD395" s="81"/>
      <c r="AE395" s="81"/>
      <c r="AF395" s="81"/>
      <c r="AG395" s="81"/>
      <c r="AH395" s="81"/>
      <c r="AI395" s="81"/>
    </row>
    <row r="396" spans="1:36" s="2" customFormat="1" ht="10.5" customHeight="1">
      <c r="A396" s="78"/>
      <c r="B396" s="80"/>
      <c r="C396" s="80"/>
      <c r="D396" s="80"/>
      <c r="E396" s="80"/>
      <c r="F396" s="80"/>
      <c r="G396" s="80"/>
      <c r="H396" s="80"/>
      <c r="I396" s="80"/>
      <c r="J396" s="80"/>
      <c r="K396" s="80"/>
      <c r="L396" s="80"/>
      <c r="M396" s="81"/>
      <c r="N396" s="81"/>
      <c r="O396" s="81"/>
      <c r="P396" s="81"/>
      <c r="Q396" s="81"/>
      <c r="R396" s="81"/>
      <c r="S396" s="81"/>
      <c r="T396" s="81"/>
      <c r="U396" s="81"/>
      <c r="V396" s="81"/>
      <c r="W396" s="81"/>
      <c r="X396" s="81"/>
      <c r="Y396" s="81"/>
      <c r="Z396" s="81"/>
      <c r="AA396" s="81"/>
      <c r="AB396" s="81"/>
      <c r="AC396" s="81"/>
      <c r="AD396" s="81"/>
      <c r="AE396" s="81"/>
      <c r="AF396" s="81"/>
      <c r="AG396" s="81"/>
      <c r="AH396" s="81"/>
      <c r="AI396" s="81"/>
    </row>
    <row r="397" spans="1:36" s="2" customFormat="1" ht="12.75">
      <c r="A397" s="78"/>
      <c r="B397" s="79" t="s">
        <v>20067</v>
      </c>
      <c r="C397" s="80"/>
      <c r="D397" s="80"/>
      <c r="E397" s="80"/>
      <c r="F397" s="80"/>
      <c r="G397" s="80"/>
      <c r="H397" s="80"/>
      <c r="I397" s="80"/>
      <c r="J397" s="80"/>
      <c r="K397" s="80"/>
      <c r="L397" s="80"/>
      <c r="M397" s="81"/>
      <c r="N397" s="81"/>
      <c r="O397" s="81"/>
      <c r="P397" s="81"/>
      <c r="Q397" s="81"/>
      <c r="R397" s="81"/>
      <c r="S397" s="81"/>
      <c r="T397" s="81"/>
      <c r="U397" s="81"/>
      <c r="V397" s="81"/>
      <c r="W397" s="81"/>
      <c r="X397" s="81"/>
      <c r="Y397" s="81"/>
      <c r="Z397" s="81"/>
      <c r="AA397" s="81"/>
      <c r="AB397" s="81"/>
      <c r="AC397" s="81"/>
      <c r="AD397" s="81"/>
      <c r="AE397" s="81"/>
      <c r="AF397" s="81"/>
      <c r="AG397" s="81"/>
      <c r="AH397" s="81"/>
      <c r="AI397" s="81"/>
    </row>
    <row r="398" spans="1:36" s="2" customFormat="1" ht="12.75">
      <c r="A398" s="78"/>
      <c r="B398" s="978"/>
      <c r="C398" s="978"/>
      <c r="D398" s="978"/>
      <c r="E398" s="978"/>
      <c r="F398" s="978"/>
      <c r="G398" s="978"/>
      <c r="H398" s="978"/>
      <c r="I398" s="978"/>
      <c r="J398" s="978"/>
      <c r="K398" s="978"/>
      <c r="L398" s="978"/>
      <c r="M398" s="978"/>
      <c r="N398" s="978"/>
      <c r="O398" s="978"/>
      <c r="P398" s="978"/>
      <c r="Q398" s="978"/>
      <c r="R398" s="978"/>
      <c r="S398" s="978"/>
      <c r="T398" s="978"/>
      <c r="U398" s="978"/>
      <c r="V398" s="978"/>
      <c r="W398" s="978"/>
      <c r="X398" s="978"/>
      <c r="Y398" s="978"/>
      <c r="Z398" s="978"/>
      <c r="AA398" s="978"/>
      <c r="AB398" s="978"/>
      <c r="AC398" s="978"/>
      <c r="AD398" s="978"/>
      <c r="AE398" s="978"/>
      <c r="AF398" s="978"/>
      <c r="AG398" s="978"/>
      <c r="AH398" s="978"/>
      <c r="AI398" s="978"/>
    </row>
    <row r="399" spans="1:36" s="2" customFormat="1" ht="12.75">
      <c r="A399" s="78"/>
      <c r="B399" s="978"/>
      <c r="C399" s="978"/>
      <c r="D399" s="978"/>
      <c r="E399" s="978"/>
      <c r="F399" s="978"/>
      <c r="G399" s="978"/>
      <c r="H399" s="978"/>
      <c r="I399" s="978"/>
      <c r="J399" s="978"/>
      <c r="K399" s="978"/>
      <c r="L399" s="978"/>
      <c r="M399" s="978"/>
      <c r="N399" s="978"/>
      <c r="O399" s="978"/>
      <c r="P399" s="978"/>
      <c r="Q399" s="978"/>
      <c r="R399" s="978"/>
      <c r="S399" s="978"/>
      <c r="T399" s="978"/>
      <c r="U399" s="978"/>
      <c r="V399" s="978"/>
      <c r="W399" s="978"/>
      <c r="X399" s="978"/>
      <c r="Y399" s="978"/>
      <c r="Z399" s="978"/>
      <c r="AA399" s="978"/>
      <c r="AB399" s="978"/>
      <c r="AC399" s="978"/>
      <c r="AD399" s="978"/>
      <c r="AE399" s="978"/>
      <c r="AF399" s="978"/>
      <c r="AG399" s="978"/>
      <c r="AH399" s="978"/>
      <c r="AI399" s="978"/>
    </row>
    <row r="400" spans="1:36" s="2" customFormat="1" ht="12.75">
      <c r="A400" s="78"/>
      <c r="B400" s="978"/>
      <c r="C400" s="978"/>
      <c r="D400" s="978"/>
      <c r="E400" s="978"/>
      <c r="F400" s="978"/>
      <c r="G400" s="978"/>
      <c r="H400" s="978"/>
      <c r="I400" s="978"/>
      <c r="J400" s="978"/>
      <c r="K400" s="978"/>
      <c r="L400" s="978"/>
      <c r="M400" s="978"/>
      <c r="N400" s="978"/>
      <c r="O400" s="978"/>
      <c r="P400" s="978"/>
      <c r="Q400" s="978"/>
      <c r="R400" s="978"/>
      <c r="S400" s="978"/>
      <c r="T400" s="978"/>
      <c r="U400" s="978"/>
      <c r="V400" s="978"/>
      <c r="W400" s="978"/>
      <c r="X400" s="978"/>
      <c r="Y400" s="978"/>
      <c r="Z400" s="978"/>
      <c r="AA400" s="978"/>
      <c r="AB400" s="978"/>
      <c r="AC400" s="978"/>
      <c r="AD400" s="978"/>
      <c r="AE400" s="978"/>
      <c r="AF400" s="978"/>
      <c r="AG400" s="978"/>
      <c r="AH400" s="978"/>
      <c r="AI400" s="978"/>
    </row>
    <row r="401" spans="1:41" s="2" customFormat="1" ht="12.75">
      <c r="A401" s="78"/>
      <c r="B401" s="978"/>
      <c r="C401" s="978"/>
      <c r="D401" s="978"/>
      <c r="E401" s="978"/>
      <c r="F401" s="978"/>
      <c r="G401" s="978"/>
      <c r="H401" s="978"/>
      <c r="I401" s="978"/>
      <c r="J401" s="978"/>
      <c r="K401" s="978"/>
      <c r="L401" s="978"/>
      <c r="M401" s="978"/>
      <c r="N401" s="978"/>
      <c r="O401" s="978"/>
      <c r="P401" s="978"/>
      <c r="Q401" s="978"/>
      <c r="R401" s="978"/>
      <c r="S401" s="978"/>
      <c r="T401" s="978"/>
      <c r="U401" s="978"/>
      <c r="V401" s="978"/>
      <c r="W401" s="978"/>
      <c r="X401" s="978"/>
      <c r="Y401" s="978"/>
      <c r="Z401" s="978"/>
      <c r="AA401" s="978"/>
      <c r="AB401" s="978"/>
      <c r="AC401" s="978"/>
      <c r="AD401" s="978"/>
      <c r="AE401" s="978"/>
      <c r="AF401" s="978"/>
      <c r="AG401" s="978"/>
      <c r="AH401" s="978"/>
      <c r="AI401" s="978"/>
    </row>
    <row r="402" spans="1:41" s="2" customFormat="1" ht="12.75">
      <c r="A402" s="78"/>
      <c r="B402" s="978"/>
      <c r="C402" s="978"/>
      <c r="D402" s="978"/>
      <c r="E402" s="978"/>
      <c r="F402" s="978"/>
      <c r="G402" s="978"/>
      <c r="H402" s="978"/>
      <c r="I402" s="978"/>
      <c r="J402" s="978"/>
      <c r="K402" s="978"/>
      <c r="L402" s="978"/>
      <c r="M402" s="978"/>
      <c r="N402" s="978"/>
      <c r="O402" s="978"/>
      <c r="P402" s="978"/>
      <c r="Q402" s="978"/>
      <c r="R402" s="978"/>
      <c r="S402" s="978"/>
      <c r="T402" s="978"/>
      <c r="U402" s="978"/>
      <c r="V402" s="978"/>
      <c r="W402" s="978"/>
      <c r="X402" s="978"/>
      <c r="Y402" s="978"/>
      <c r="Z402" s="978"/>
      <c r="AA402" s="978"/>
      <c r="AB402" s="978"/>
      <c r="AC402" s="978"/>
      <c r="AD402" s="978"/>
      <c r="AE402" s="978"/>
      <c r="AF402" s="978"/>
      <c r="AG402" s="978"/>
      <c r="AH402" s="978"/>
      <c r="AI402" s="978"/>
    </row>
    <row r="403" spans="1:41" s="2" customFormat="1" ht="21.4" customHeight="1">
      <c r="A403" s="78"/>
      <c r="B403" s="978"/>
      <c r="C403" s="978"/>
      <c r="D403" s="978"/>
      <c r="E403" s="978"/>
      <c r="F403" s="978"/>
      <c r="G403" s="978"/>
      <c r="H403" s="978"/>
      <c r="I403" s="978"/>
      <c r="J403" s="978"/>
      <c r="K403" s="978"/>
      <c r="L403" s="978"/>
      <c r="M403" s="978"/>
      <c r="N403" s="978"/>
      <c r="O403" s="978"/>
      <c r="P403" s="978"/>
      <c r="Q403" s="978"/>
      <c r="R403" s="978"/>
      <c r="S403" s="978"/>
      <c r="T403" s="978"/>
      <c r="U403" s="978"/>
      <c r="V403" s="978"/>
      <c r="W403" s="978"/>
      <c r="X403" s="978"/>
      <c r="Y403" s="978"/>
      <c r="Z403" s="978"/>
      <c r="AA403" s="978"/>
      <c r="AB403" s="978"/>
      <c r="AC403" s="978"/>
      <c r="AD403" s="978"/>
      <c r="AE403" s="978"/>
      <c r="AF403" s="978"/>
      <c r="AG403" s="978"/>
      <c r="AH403" s="978"/>
      <c r="AI403" s="978"/>
    </row>
    <row r="404" spans="1:41" s="2" customFormat="1" ht="8.65" customHeight="1">
      <c r="A404" s="78"/>
      <c r="B404" s="80"/>
      <c r="C404" s="80"/>
      <c r="D404" s="80"/>
      <c r="E404" s="80"/>
      <c r="F404" s="80"/>
      <c r="G404" s="80"/>
      <c r="H404" s="80"/>
      <c r="I404" s="80"/>
      <c r="J404" s="80"/>
      <c r="K404" s="80"/>
      <c r="L404" s="80"/>
      <c r="M404" s="81"/>
      <c r="N404" s="81"/>
      <c r="O404" s="81"/>
      <c r="P404" s="81"/>
      <c r="Q404" s="81"/>
      <c r="R404" s="81"/>
      <c r="S404" s="81"/>
      <c r="T404" s="81"/>
      <c r="U404" s="81"/>
      <c r="V404" s="81"/>
      <c r="W404" s="81"/>
      <c r="X404" s="81"/>
      <c r="Y404" s="81"/>
      <c r="Z404" s="81"/>
      <c r="AA404" s="81"/>
      <c r="AB404" s="81"/>
      <c r="AC404" s="81"/>
      <c r="AD404" s="81"/>
      <c r="AE404" s="81"/>
      <c r="AF404" s="81"/>
      <c r="AG404" s="81"/>
      <c r="AH404" s="81"/>
      <c r="AI404" s="81"/>
    </row>
    <row r="405" spans="1:41" s="2" customFormat="1" ht="21.4" customHeight="1">
      <c r="A405" s="78"/>
      <c r="B405" s="79" t="s">
        <v>20068</v>
      </c>
      <c r="C405" s="80"/>
      <c r="D405" s="80"/>
      <c r="E405" s="80"/>
      <c r="F405" s="80"/>
      <c r="G405" s="80"/>
      <c r="H405" s="80"/>
      <c r="I405" s="80"/>
      <c r="J405" s="80"/>
      <c r="K405" s="80"/>
      <c r="L405" s="80"/>
      <c r="M405" s="979"/>
      <c r="N405" s="980"/>
      <c r="O405" s="980"/>
      <c r="P405" s="981"/>
      <c r="AA405" s="81"/>
      <c r="AB405" s="81"/>
      <c r="AC405" s="81"/>
      <c r="AD405" s="81"/>
      <c r="AE405" s="81"/>
      <c r="AF405" s="81"/>
      <c r="AG405" s="81"/>
      <c r="AH405" s="81"/>
      <c r="AI405" s="81"/>
    </row>
    <row r="406" spans="1:41" s="2" customFormat="1" ht="9" customHeight="1">
      <c r="A406" s="78"/>
      <c r="B406" s="79"/>
      <c r="C406" s="80"/>
      <c r="D406" s="80"/>
      <c r="E406" s="80"/>
      <c r="F406" s="80"/>
      <c r="G406" s="80"/>
      <c r="H406" s="80"/>
      <c r="I406" s="80"/>
      <c r="J406" s="80"/>
      <c r="K406" s="80"/>
      <c r="L406" s="80"/>
      <c r="M406" s="81"/>
      <c r="N406" s="81"/>
      <c r="O406" s="81"/>
      <c r="P406" s="81"/>
      <c r="Q406" s="81"/>
      <c r="R406" s="81"/>
      <c r="S406" s="81"/>
      <c r="T406" s="81"/>
      <c r="W406" s="81"/>
      <c r="X406" s="81"/>
      <c r="Y406" s="81"/>
      <c r="Z406" s="81"/>
      <c r="AA406" s="81"/>
      <c r="AB406" s="81"/>
      <c r="AC406" s="81"/>
      <c r="AD406" s="81"/>
      <c r="AE406" s="81"/>
      <c r="AF406" s="81"/>
      <c r="AG406" s="81"/>
      <c r="AH406" s="81"/>
      <c r="AI406" s="81"/>
    </row>
    <row r="407" spans="1:41" s="2" customFormat="1" ht="12.75">
      <c r="A407" s="78"/>
      <c r="B407" s="79" t="s">
        <v>20069</v>
      </c>
      <c r="C407" s="80"/>
      <c r="D407" s="80"/>
      <c r="E407" s="80"/>
      <c r="F407" s="80"/>
      <c r="G407" s="80"/>
      <c r="H407" s="80"/>
      <c r="I407" s="80"/>
      <c r="J407" s="80"/>
      <c r="K407" s="80"/>
      <c r="L407" s="80"/>
      <c r="M407" s="81"/>
      <c r="N407" s="81"/>
      <c r="O407" s="81"/>
      <c r="P407" s="81"/>
      <c r="Q407" s="81"/>
      <c r="R407" s="81"/>
      <c r="Y407" s="81"/>
      <c r="Z407" s="81"/>
      <c r="AA407" s="81"/>
      <c r="AB407" s="81"/>
      <c r="AC407" s="81"/>
      <c r="AD407" s="81"/>
      <c r="AE407" s="81"/>
      <c r="AF407" s="81"/>
      <c r="AG407" s="81"/>
      <c r="AH407" s="81"/>
      <c r="AI407" s="81"/>
    </row>
    <row r="408" spans="1:41" s="2" customFormat="1" ht="12.75">
      <c r="A408" s="78"/>
      <c r="B408" s="79"/>
      <c r="C408" s="80"/>
      <c r="D408" s="80"/>
      <c r="E408" s="80"/>
      <c r="F408" s="80"/>
      <c r="G408" s="80"/>
      <c r="H408" s="80"/>
      <c r="I408" s="80"/>
      <c r="J408" s="80"/>
      <c r="K408" s="80"/>
      <c r="L408" s="80"/>
      <c r="M408" s="81"/>
      <c r="N408" s="81"/>
      <c r="O408" s="81"/>
      <c r="P408" s="81"/>
      <c r="Q408" s="81"/>
      <c r="R408" s="81"/>
      <c r="S408" s="81"/>
      <c r="T408" s="81"/>
      <c r="U408" s="81"/>
      <c r="V408" s="81"/>
      <c r="W408" s="81"/>
      <c r="X408" s="81"/>
      <c r="Y408" s="81"/>
      <c r="Z408" s="81"/>
      <c r="AA408" s="81"/>
      <c r="AB408" s="81"/>
      <c r="AC408" s="81"/>
      <c r="AD408" s="81"/>
      <c r="AE408" s="81"/>
      <c r="AF408" s="81"/>
      <c r="AG408" s="81"/>
      <c r="AH408" s="81"/>
      <c r="AI408" s="81"/>
    </row>
    <row r="409" spans="1:41" s="2" customFormat="1" ht="12.75">
      <c r="A409" s="78"/>
      <c r="B409" s="81"/>
      <c r="C409" s="81"/>
      <c r="D409" s="964"/>
      <c r="E409" s="964"/>
      <c r="F409" s="964"/>
      <c r="G409" s="964"/>
      <c r="H409" s="964"/>
      <c r="I409" s="964"/>
      <c r="J409" s="964"/>
      <c r="K409" s="964"/>
      <c r="L409" s="964"/>
      <c r="M409" s="964"/>
      <c r="N409" s="964"/>
      <c r="O409" s="964"/>
      <c r="P409" s="81"/>
      <c r="Q409" s="81"/>
      <c r="R409" s="81"/>
      <c r="S409" s="81"/>
      <c r="T409" s="81"/>
      <c r="U409" s="81"/>
      <c r="V409" s="964"/>
      <c r="W409" s="964"/>
      <c r="X409" s="964"/>
      <c r="Y409" s="964"/>
      <c r="Z409" s="964"/>
      <c r="AA409" s="964"/>
      <c r="AB409" s="964"/>
      <c r="AC409" s="964"/>
      <c r="AD409" s="964"/>
      <c r="AE409" s="964"/>
      <c r="AF409" s="964"/>
      <c r="AG409" s="964"/>
      <c r="AH409" s="81"/>
      <c r="AI409" s="81"/>
    </row>
    <row r="410" spans="1:41" s="2" customFormat="1" ht="12.75">
      <c r="A410" s="78"/>
      <c r="B410" s="81"/>
      <c r="C410" s="81"/>
      <c r="D410" s="964"/>
      <c r="E410" s="964"/>
      <c r="F410" s="964"/>
      <c r="G410" s="964"/>
      <c r="H410" s="964"/>
      <c r="I410" s="964"/>
      <c r="J410" s="964"/>
      <c r="K410" s="964"/>
      <c r="L410" s="964"/>
      <c r="M410" s="964"/>
      <c r="N410" s="964"/>
      <c r="O410" s="964"/>
      <c r="P410" s="81"/>
      <c r="Q410" s="81"/>
      <c r="R410" s="81"/>
      <c r="S410" s="81"/>
      <c r="T410" s="81"/>
      <c r="U410" s="81"/>
      <c r="V410" s="964"/>
      <c r="W410" s="964"/>
      <c r="X410" s="964"/>
      <c r="Y410" s="964"/>
      <c r="Z410" s="964"/>
      <c r="AA410" s="964"/>
      <c r="AB410" s="964"/>
      <c r="AC410" s="964"/>
      <c r="AD410" s="964"/>
      <c r="AE410" s="964"/>
      <c r="AF410" s="964"/>
      <c r="AG410" s="964"/>
      <c r="AH410" s="81"/>
      <c r="AI410" s="81"/>
    </row>
    <row r="411" spans="1:41" s="2" customFormat="1" ht="12.75">
      <c r="A411" s="78"/>
      <c r="B411" s="81"/>
      <c r="C411" s="81"/>
      <c r="D411" s="964"/>
      <c r="E411" s="964"/>
      <c r="F411" s="964"/>
      <c r="G411" s="964"/>
      <c r="H411" s="964"/>
      <c r="I411" s="964"/>
      <c r="J411" s="964"/>
      <c r="K411" s="964"/>
      <c r="L411" s="964"/>
      <c r="M411" s="964"/>
      <c r="N411" s="964"/>
      <c r="O411" s="964"/>
      <c r="P411" s="81"/>
      <c r="Q411" s="81"/>
      <c r="R411" s="81"/>
      <c r="S411" s="81"/>
      <c r="T411" s="81"/>
      <c r="U411" s="81"/>
      <c r="V411" s="964"/>
      <c r="W411" s="964"/>
      <c r="X411" s="964"/>
      <c r="Y411" s="964"/>
      <c r="Z411" s="964"/>
      <c r="AA411" s="964"/>
      <c r="AB411" s="964"/>
      <c r="AC411" s="964"/>
      <c r="AD411" s="964"/>
      <c r="AE411" s="964"/>
      <c r="AF411" s="964"/>
      <c r="AG411" s="964"/>
      <c r="AH411" s="81"/>
      <c r="AI411" s="81"/>
    </row>
    <row r="412" spans="1:41" s="2" customFormat="1" ht="12.75">
      <c r="A412" s="78"/>
      <c r="B412" s="81"/>
      <c r="C412" s="81"/>
      <c r="D412" s="964"/>
      <c r="E412" s="964"/>
      <c r="F412" s="964"/>
      <c r="G412" s="964"/>
      <c r="H412" s="964"/>
      <c r="I412" s="964"/>
      <c r="J412" s="964"/>
      <c r="K412" s="964"/>
      <c r="L412" s="964"/>
      <c r="M412" s="964"/>
      <c r="N412" s="964"/>
      <c r="O412" s="964"/>
      <c r="P412" s="81"/>
      <c r="Q412" s="81"/>
      <c r="R412" s="81"/>
      <c r="S412" s="81"/>
      <c r="T412" s="81"/>
      <c r="U412" s="81"/>
      <c r="V412" s="964"/>
      <c r="W412" s="964"/>
      <c r="X412" s="964"/>
      <c r="Y412" s="964"/>
      <c r="Z412" s="964"/>
      <c r="AA412" s="964"/>
      <c r="AB412" s="964"/>
      <c r="AC412" s="964"/>
      <c r="AD412" s="964"/>
      <c r="AE412" s="964"/>
      <c r="AF412" s="964"/>
      <c r="AG412" s="964"/>
      <c r="AH412" s="81"/>
      <c r="AI412" s="81"/>
    </row>
    <row r="413" spans="1:41" s="2" customFormat="1" ht="21.4" customHeight="1">
      <c r="A413" s="78"/>
      <c r="B413" s="81"/>
      <c r="C413" s="81"/>
      <c r="D413" s="964"/>
      <c r="E413" s="964"/>
      <c r="F413" s="964"/>
      <c r="G413" s="964"/>
      <c r="H413" s="964"/>
      <c r="I413" s="964"/>
      <c r="J413" s="964"/>
      <c r="K413" s="964"/>
      <c r="L413" s="964"/>
      <c r="M413" s="964"/>
      <c r="N413" s="964"/>
      <c r="O413" s="964"/>
      <c r="P413" s="81"/>
      <c r="Q413" s="81"/>
      <c r="R413" s="81"/>
      <c r="S413" s="81"/>
      <c r="T413" s="81"/>
      <c r="U413" s="81"/>
      <c r="V413" s="964"/>
      <c r="W413" s="964"/>
      <c r="X413" s="964"/>
      <c r="Y413" s="964"/>
      <c r="Z413" s="964"/>
      <c r="AA413" s="964"/>
      <c r="AB413" s="964"/>
      <c r="AC413" s="964"/>
      <c r="AD413" s="964"/>
      <c r="AE413" s="964"/>
      <c r="AF413" s="964"/>
      <c r="AG413" s="964"/>
      <c r="AH413" s="81"/>
      <c r="AI413" s="81"/>
    </row>
    <row r="414" spans="1:41">
      <c r="A414" s="78"/>
      <c r="B414" s="81"/>
      <c r="C414" s="81"/>
      <c r="D414" s="964"/>
      <c r="E414" s="964"/>
      <c r="F414" s="964"/>
      <c r="G414" s="964"/>
      <c r="H414" s="964"/>
      <c r="I414" s="964"/>
      <c r="J414" s="964"/>
      <c r="K414" s="964"/>
      <c r="L414" s="964"/>
      <c r="M414" s="964"/>
      <c r="N414" s="964"/>
      <c r="O414" s="964"/>
      <c r="P414" s="81"/>
      <c r="Q414" s="81"/>
      <c r="R414" s="81"/>
      <c r="S414" s="81"/>
      <c r="T414" s="81"/>
      <c r="U414" s="81"/>
      <c r="V414" s="964"/>
      <c r="W414" s="964"/>
      <c r="X414" s="964"/>
      <c r="Y414" s="964"/>
      <c r="Z414" s="964"/>
      <c r="AA414" s="964"/>
      <c r="AB414" s="964"/>
      <c r="AC414" s="964"/>
      <c r="AD414" s="964"/>
      <c r="AE414" s="964"/>
      <c r="AF414" s="964"/>
      <c r="AG414" s="964"/>
      <c r="AH414" s="81"/>
      <c r="AI414" s="81"/>
      <c r="AJ414" s="2"/>
      <c r="AK414" s="2"/>
      <c r="AL414" s="2"/>
      <c r="AM414" s="2"/>
      <c r="AN414" s="2"/>
      <c r="AO414" s="2"/>
    </row>
    <row r="415" spans="1:41">
      <c r="A415" s="78"/>
      <c r="B415" s="81"/>
      <c r="C415" s="126"/>
      <c r="D415" s="965" t="s">
        <v>332</v>
      </c>
      <c r="E415" s="965"/>
      <c r="F415" s="965"/>
      <c r="G415" s="965"/>
      <c r="H415" s="965"/>
      <c r="I415" s="965"/>
      <c r="J415" s="965"/>
      <c r="K415" s="965"/>
      <c r="L415" s="965"/>
      <c r="M415" s="965"/>
      <c r="N415" s="965"/>
      <c r="O415" s="965"/>
      <c r="P415" s="126"/>
      <c r="Q415" s="126"/>
      <c r="R415" s="126"/>
      <c r="S415" s="126"/>
      <c r="T415" s="126"/>
      <c r="U415" s="126"/>
      <c r="V415" s="965" t="s">
        <v>50</v>
      </c>
      <c r="W415" s="965"/>
      <c r="X415" s="965"/>
      <c r="Y415" s="965"/>
      <c r="Z415" s="965"/>
      <c r="AA415" s="965"/>
      <c r="AB415" s="965"/>
      <c r="AC415" s="965"/>
      <c r="AD415" s="965"/>
      <c r="AE415" s="965"/>
      <c r="AF415" s="965"/>
      <c r="AG415" s="965"/>
      <c r="AH415" s="81"/>
      <c r="AI415" s="81"/>
      <c r="AJ415" s="2"/>
      <c r="AK415" s="2"/>
      <c r="AL415" s="2"/>
      <c r="AM415" s="2"/>
      <c r="AN415" s="2"/>
      <c r="AO415" s="2"/>
    </row>
    <row r="416" spans="1:41" ht="18.75">
      <c r="B416" s="127"/>
      <c r="C416" s="128"/>
      <c r="D416" s="128"/>
      <c r="E416" s="128"/>
      <c r="F416" s="128"/>
      <c r="G416" s="128"/>
      <c r="H416" s="128"/>
      <c r="I416" s="128"/>
      <c r="J416" s="128"/>
      <c r="K416" s="128"/>
      <c r="L416" s="128"/>
      <c r="AJ416" s="2"/>
    </row>
    <row r="417" spans="2:36" ht="18.75">
      <c r="B417" s="127"/>
      <c r="C417" s="128"/>
      <c r="D417" s="128"/>
      <c r="E417" s="128"/>
      <c r="F417" s="128"/>
      <c r="G417" s="128"/>
      <c r="H417" s="128"/>
      <c r="I417" s="128"/>
      <c r="J417" s="128"/>
      <c r="K417" s="128"/>
      <c r="L417" s="128"/>
      <c r="AJ417" s="2"/>
    </row>
    <row r="418" spans="2:36" ht="18.75">
      <c r="B418" s="127"/>
      <c r="C418" s="128"/>
      <c r="D418" s="128"/>
      <c r="E418" s="128"/>
      <c r="F418" s="128"/>
      <c r="G418" s="128"/>
      <c r="H418" s="128"/>
      <c r="I418" s="128"/>
      <c r="J418" s="128"/>
      <c r="K418" s="128"/>
      <c r="L418" s="128"/>
    </row>
  </sheetData>
  <sheetProtection formatCells="0" formatColumns="0" formatRows="0" insertColumns="0" insertRows="0" insertHyperlinks="0" deleteColumns="0" deleteRows="0" sort="0" autoFilter="0" pivotTables="0"/>
  <dataConsolidate/>
  <mergeCells count="1785">
    <mergeCell ref="N291:O291"/>
    <mergeCell ref="AH291:AI291"/>
    <mergeCell ref="B291:I291"/>
    <mergeCell ref="K132:AI133"/>
    <mergeCell ref="B132:J133"/>
    <mergeCell ref="R376:AI376"/>
    <mergeCell ref="R378:S378"/>
    <mergeCell ref="C242:U242"/>
    <mergeCell ref="W242:AI242"/>
    <mergeCell ref="N306:O306"/>
    <mergeCell ref="P306:Q306"/>
    <mergeCell ref="R306:S306"/>
    <mergeCell ref="T306:U306"/>
    <mergeCell ref="V306:W306"/>
    <mergeCell ref="B307:I307"/>
    <mergeCell ref="J307:K307"/>
    <mergeCell ref="L307:M307"/>
    <mergeCell ref="N307:O307"/>
    <mergeCell ref="P307:Q307"/>
    <mergeCell ref="R307:S307"/>
    <mergeCell ref="T307:U307"/>
    <mergeCell ref="V307:W307"/>
    <mergeCell ref="B304:I304"/>
    <mergeCell ref="J304:K304"/>
    <mergeCell ref="AH257:AI257"/>
    <mergeCell ref="S252:T252"/>
    <mergeCell ref="AC119:AI119"/>
    <mergeCell ref="L305:M305"/>
    <mergeCell ref="N305:O305"/>
    <mergeCell ref="P305:Q305"/>
    <mergeCell ref="R305:S305"/>
    <mergeCell ref="T305:U305"/>
    <mergeCell ref="V305:W305"/>
    <mergeCell ref="X162:Y162"/>
    <mergeCell ref="V164:W164"/>
    <mergeCell ref="V163:W163"/>
    <mergeCell ref="V162:W162"/>
    <mergeCell ref="T164:U164"/>
    <mergeCell ref="T163:U163"/>
    <mergeCell ref="T162:U162"/>
    <mergeCell ref="R164:S164"/>
    <mergeCell ref="R163:S163"/>
    <mergeCell ref="R162:S162"/>
    <mergeCell ref="P164:Q164"/>
    <mergeCell ref="P163:Q163"/>
    <mergeCell ref="P162:Q162"/>
    <mergeCell ref="N164:O164"/>
    <mergeCell ref="N163:O163"/>
    <mergeCell ref="N162:O162"/>
    <mergeCell ref="S258:T258"/>
    <mergeCell ref="U258:V258"/>
    <mergeCell ref="U255:V255"/>
    <mergeCell ref="L162:M162"/>
    <mergeCell ref="U220:AA220"/>
    <mergeCell ref="K191:M191"/>
    <mergeCell ref="K192:M192"/>
    <mergeCell ref="K193:M193"/>
    <mergeCell ref="K194:M194"/>
    <mergeCell ref="C67:L67"/>
    <mergeCell ref="M67:O67"/>
    <mergeCell ref="P67:R67"/>
    <mergeCell ref="S67:W67"/>
    <mergeCell ref="K89:M89"/>
    <mergeCell ref="K96:M96"/>
    <mergeCell ref="K97:M97"/>
    <mergeCell ref="K98:M98"/>
    <mergeCell ref="K99:M99"/>
    <mergeCell ref="K100:M100"/>
    <mergeCell ref="N91:O91"/>
    <mergeCell ref="P91:Q91"/>
    <mergeCell ref="R91:S91"/>
    <mergeCell ref="T91:U91"/>
    <mergeCell ref="T90:U90"/>
    <mergeCell ref="V90:W90"/>
    <mergeCell ref="M136:P136"/>
    <mergeCell ref="P122:AB122"/>
    <mergeCell ref="P121:AB121"/>
    <mergeCell ref="P119:AB120"/>
    <mergeCell ref="C119:O120"/>
    <mergeCell ref="V100:W100"/>
    <mergeCell ref="V99:W99"/>
    <mergeCell ref="X99:Y99"/>
    <mergeCell ref="Z99:AA99"/>
    <mergeCell ref="AB99:AC99"/>
    <mergeCell ref="X96:Y96"/>
    <mergeCell ref="Z96:AA96"/>
    <mergeCell ref="AB96:AC96"/>
    <mergeCell ref="N96:O96"/>
    <mergeCell ref="P96:Q96"/>
    <mergeCell ref="R96:S96"/>
    <mergeCell ref="AC120:AG120"/>
    <mergeCell ref="AH121:AI121"/>
    <mergeCell ref="AH120:AI120"/>
    <mergeCell ref="AC121:AG121"/>
    <mergeCell ref="AH122:AI122"/>
    <mergeCell ref="AC122:AG122"/>
    <mergeCell ref="R58:T58"/>
    <mergeCell ref="U59:Y59"/>
    <mergeCell ref="U58:Y58"/>
    <mergeCell ref="P62:R62"/>
    <mergeCell ref="P63:R63"/>
    <mergeCell ref="M63:O63"/>
    <mergeCell ref="M62:O62"/>
    <mergeCell ref="C63:L63"/>
    <mergeCell ref="C62:L62"/>
    <mergeCell ref="S63:W63"/>
    <mergeCell ref="S62:W62"/>
    <mergeCell ref="C64:L64"/>
    <mergeCell ref="M64:O64"/>
    <mergeCell ref="P64:R64"/>
    <mergeCell ref="S64:W64"/>
    <mergeCell ref="C65:L65"/>
    <mergeCell ref="M65:O65"/>
    <mergeCell ref="P65:R65"/>
    <mergeCell ref="S65:W65"/>
    <mergeCell ref="X100:Y100"/>
    <mergeCell ref="Z100:AA100"/>
    <mergeCell ref="AB100:AC100"/>
    <mergeCell ref="N100:O100"/>
    <mergeCell ref="P100:Q100"/>
    <mergeCell ref="R100:S100"/>
    <mergeCell ref="T100:U100"/>
    <mergeCell ref="AH284:AI284"/>
    <mergeCell ref="C137:L137"/>
    <mergeCell ref="Y256:AA256"/>
    <mergeCell ref="Y257:AA257"/>
    <mergeCell ref="Y258:AA258"/>
    <mergeCell ref="AB253:AC253"/>
    <mergeCell ref="AB254:AC254"/>
    <mergeCell ref="AB255:AC255"/>
    <mergeCell ref="AB256:AC256"/>
    <mergeCell ref="AB257:AC257"/>
    <mergeCell ref="AB258:AC258"/>
    <mergeCell ref="AD253:AE253"/>
    <mergeCell ref="AD254:AE254"/>
    <mergeCell ref="AD255:AE255"/>
    <mergeCell ref="AD256:AE256"/>
    <mergeCell ref="AD257:AE257"/>
    <mergeCell ref="AD258:AE258"/>
    <mergeCell ref="AF253:AG253"/>
    <mergeCell ref="AF254:AG254"/>
    <mergeCell ref="AH252:AI252"/>
    <mergeCell ref="W249:X249"/>
    <mergeCell ref="Y249:AA249"/>
    <mergeCell ref="AB249:AC249"/>
    <mergeCell ref="AD249:AE249"/>
    <mergeCell ref="AF249:AG249"/>
    <mergeCell ref="AH249:AI249"/>
    <mergeCell ref="U230:AA230"/>
    <mergeCell ref="K196:M196"/>
    <mergeCell ref="B276:G276"/>
    <mergeCell ref="H276:I276"/>
    <mergeCell ref="N276:O276"/>
    <mergeCell ref="N277:O277"/>
    <mergeCell ref="U250:V250"/>
    <mergeCell ref="W250:X250"/>
    <mergeCell ref="Y250:AA250"/>
    <mergeCell ref="AB228:AC228"/>
    <mergeCell ref="AD228:AI228"/>
    <mergeCell ref="C236:U236"/>
    <mergeCell ref="W236:AI236"/>
    <mergeCell ref="F255:N255"/>
    <mergeCell ref="O255:P255"/>
    <mergeCell ref="Q255:R255"/>
    <mergeCell ref="Y253:AA253"/>
    <mergeCell ref="Y254:AA254"/>
    <mergeCell ref="Y255:AA255"/>
    <mergeCell ref="AH253:AI253"/>
    <mergeCell ref="AH254:AI254"/>
    <mergeCell ref="AH255:AI255"/>
    <mergeCell ref="U254:V254"/>
    <mergeCell ref="N227:P228"/>
    <mergeCell ref="Q227:S227"/>
    <mergeCell ref="T227:T228"/>
    <mergeCell ref="U227:AA227"/>
    <mergeCell ref="Q250:R250"/>
    <mergeCell ref="S250:T250"/>
    <mergeCell ref="AB227:AC227"/>
    <mergeCell ref="AD227:AI227"/>
    <mergeCell ref="Q228:S228"/>
    <mergeCell ref="B229:M229"/>
    <mergeCell ref="AB250:AC250"/>
    <mergeCell ref="AD250:AE250"/>
    <mergeCell ref="AF250:AG250"/>
    <mergeCell ref="F256:N256"/>
    <mergeCell ref="F257:N257"/>
    <mergeCell ref="B227:M228"/>
    <mergeCell ref="AH258:AI258"/>
    <mergeCell ref="S256:T256"/>
    <mergeCell ref="S257:T257"/>
    <mergeCell ref="S254:T254"/>
    <mergeCell ref="AF255:AG255"/>
    <mergeCell ref="B249:E259"/>
    <mergeCell ref="F249:N249"/>
    <mergeCell ref="B212:M212"/>
    <mergeCell ref="B213:M214"/>
    <mergeCell ref="N214:P214"/>
    <mergeCell ref="Q214:S214"/>
    <mergeCell ref="U214:AA214"/>
    <mergeCell ref="B215:M215"/>
    <mergeCell ref="B216:M216"/>
    <mergeCell ref="T217:T218"/>
    <mergeCell ref="AB217:AC218"/>
    <mergeCell ref="AD217:AI218"/>
    <mergeCell ref="N218:P218"/>
    <mergeCell ref="Q218:S218"/>
    <mergeCell ref="U218:AA218"/>
    <mergeCell ref="B220:M222"/>
    <mergeCell ref="N220:P222"/>
    <mergeCell ref="Q220:S222"/>
    <mergeCell ref="U221:AA221"/>
    <mergeCell ref="U252:V252"/>
    <mergeCell ref="W252:X252"/>
    <mergeCell ref="AD221:AI221"/>
    <mergeCell ref="AB230:AC230"/>
    <mergeCell ref="AD230:AI230"/>
    <mergeCell ref="U231:AA231"/>
    <mergeCell ref="AB231:AC231"/>
    <mergeCell ref="AD231:AI231"/>
    <mergeCell ref="AH256:AI256"/>
    <mergeCell ref="AB220:AC220"/>
    <mergeCell ref="AD220:AI220"/>
    <mergeCell ref="B218:M218"/>
    <mergeCell ref="B219:M219"/>
    <mergeCell ref="U216:AA216"/>
    <mergeCell ref="AB216:AC216"/>
    <mergeCell ref="AD216:AI216"/>
    <mergeCell ref="AB214:AC214"/>
    <mergeCell ref="C195:J195"/>
    <mergeCell ref="C196:J196"/>
    <mergeCell ref="C197:J197"/>
    <mergeCell ref="C198:J198"/>
    <mergeCell ref="C199:J199"/>
    <mergeCell ref="C200:J200"/>
    <mergeCell ref="C201:J201"/>
    <mergeCell ref="C202:J202"/>
    <mergeCell ref="AD211:AI211"/>
    <mergeCell ref="N212:P212"/>
    <mergeCell ref="Q212:S212"/>
    <mergeCell ref="U212:AA212"/>
    <mergeCell ref="AB212:AC212"/>
    <mergeCell ref="X201:Y201"/>
    <mergeCell ref="Z201:AA201"/>
    <mergeCell ref="AB201:AC201"/>
    <mergeCell ref="U256:V256"/>
    <mergeCell ref="K195:M195"/>
    <mergeCell ref="C192:J192"/>
    <mergeCell ref="C193:J193"/>
    <mergeCell ref="C194:J194"/>
    <mergeCell ref="C90:J90"/>
    <mergeCell ref="C91:J91"/>
    <mergeCell ref="C92:J92"/>
    <mergeCell ref="C93:J93"/>
    <mergeCell ref="C94:J94"/>
    <mergeCell ref="C95:J95"/>
    <mergeCell ref="C96:J96"/>
    <mergeCell ref="C97:J97"/>
    <mergeCell ref="C98:J98"/>
    <mergeCell ref="C99:J99"/>
    <mergeCell ref="C100:J100"/>
    <mergeCell ref="K90:M90"/>
    <mergeCell ref="K91:M91"/>
    <mergeCell ref="K92:M92"/>
    <mergeCell ref="K93:M93"/>
    <mergeCell ref="K94:M94"/>
    <mergeCell ref="K95:M95"/>
    <mergeCell ref="K170:M170"/>
    <mergeCell ref="K171:M171"/>
    <mergeCell ref="K172:M172"/>
    <mergeCell ref="K173:M173"/>
    <mergeCell ref="K174:M174"/>
    <mergeCell ref="K175:M175"/>
    <mergeCell ref="C164:I164"/>
    <mergeCell ref="L164:M164"/>
    <mergeCell ref="C163:I163"/>
    <mergeCell ref="L163:M163"/>
    <mergeCell ref="C161:I161"/>
    <mergeCell ref="L161:M161"/>
    <mergeCell ref="K178:M178"/>
    <mergeCell ref="C170:J170"/>
    <mergeCell ref="C171:J171"/>
    <mergeCell ref="C172:J172"/>
    <mergeCell ref="C173:J173"/>
    <mergeCell ref="C174:J174"/>
    <mergeCell ref="C175:J175"/>
    <mergeCell ref="C176:J176"/>
    <mergeCell ref="C177:J177"/>
    <mergeCell ref="C178:J178"/>
    <mergeCell ref="K168:M168"/>
    <mergeCell ref="K169:M169"/>
    <mergeCell ref="B398:AI403"/>
    <mergeCell ref="M405:P405"/>
    <mergeCell ref="B385:G385"/>
    <mergeCell ref="T385:Y385"/>
    <mergeCell ref="Z385:AE385"/>
    <mergeCell ref="AF385:AI385"/>
    <mergeCell ref="B384:G384"/>
    <mergeCell ref="T384:Y384"/>
    <mergeCell ref="Z384:AE384"/>
    <mergeCell ref="AF384:AI384"/>
    <mergeCell ref="B383:G383"/>
    <mergeCell ref="T383:Y383"/>
    <mergeCell ref="Z383:AE383"/>
    <mergeCell ref="AF383:AI383"/>
    <mergeCell ref="H385:S385"/>
    <mergeCell ref="H384:S384"/>
    <mergeCell ref="H383:S383"/>
    <mergeCell ref="K197:M197"/>
    <mergeCell ref="K198:M198"/>
    <mergeCell ref="K199:M199"/>
    <mergeCell ref="K200:M200"/>
    <mergeCell ref="K201:M201"/>
    <mergeCell ref="D409:O414"/>
    <mergeCell ref="V409:AG414"/>
    <mergeCell ref="D415:O415"/>
    <mergeCell ref="V415:AG415"/>
    <mergeCell ref="C392:S392"/>
    <mergeCell ref="T392:AI392"/>
    <mergeCell ref="C393:S393"/>
    <mergeCell ref="T393:AI393"/>
    <mergeCell ref="C389:S389"/>
    <mergeCell ref="T389:AI389"/>
    <mergeCell ref="C390:S390"/>
    <mergeCell ref="T390:AI390"/>
    <mergeCell ref="C391:S391"/>
    <mergeCell ref="T391:AI391"/>
    <mergeCell ref="B386:G386"/>
    <mergeCell ref="T386:Y386"/>
    <mergeCell ref="Z386:AE386"/>
    <mergeCell ref="AF386:AI386"/>
    <mergeCell ref="I395:R395"/>
    <mergeCell ref="H386:S386"/>
    <mergeCell ref="AF381:AI381"/>
    <mergeCell ref="B382:G382"/>
    <mergeCell ref="T382:Y382"/>
    <mergeCell ref="Z382:AE382"/>
    <mergeCell ref="AF382:AI382"/>
    <mergeCell ref="B381:G381"/>
    <mergeCell ref="T381:Y381"/>
    <mergeCell ref="Z381:AE381"/>
    <mergeCell ref="H382:S382"/>
    <mergeCell ref="H381:S381"/>
    <mergeCell ref="P366:T366"/>
    <mergeCell ref="U366:Y366"/>
    <mergeCell ref="H367:O367"/>
    <mergeCell ref="P367:T367"/>
    <mergeCell ref="U367:Y367"/>
    <mergeCell ref="H368:O368"/>
    <mergeCell ref="P368:T368"/>
    <mergeCell ref="U368:Y368"/>
    <mergeCell ref="P369:T369"/>
    <mergeCell ref="M374:AI374"/>
    <mergeCell ref="M372:AI372"/>
    <mergeCell ref="B364:G364"/>
    <mergeCell ref="H364:O364"/>
    <mergeCell ref="P364:T364"/>
    <mergeCell ref="U364:Y364"/>
    <mergeCell ref="B365:G368"/>
    <mergeCell ref="H365:O365"/>
    <mergeCell ref="P365:T365"/>
    <mergeCell ref="U365:Y365"/>
    <mergeCell ref="H366:O366"/>
    <mergeCell ref="B360:G360"/>
    <mergeCell ref="H360:I360"/>
    <mergeCell ref="J360:K360"/>
    <mergeCell ref="L360:M360"/>
    <mergeCell ref="N360:O360"/>
    <mergeCell ref="P360:Q360"/>
    <mergeCell ref="R360:S360"/>
    <mergeCell ref="T360:U360"/>
    <mergeCell ref="T359:U359"/>
    <mergeCell ref="B359:G359"/>
    <mergeCell ref="H359:I359"/>
    <mergeCell ref="J359:K359"/>
    <mergeCell ref="L359:M359"/>
    <mergeCell ref="N359:O359"/>
    <mergeCell ref="P359:Q359"/>
    <mergeCell ref="R359:S359"/>
    <mergeCell ref="R358:S358"/>
    <mergeCell ref="T358:U358"/>
    <mergeCell ref="B358:G358"/>
    <mergeCell ref="H358:I358"/>
    <mergeCell ref="J358:K358"/>
    <mergeCell ref="L358:M358"/>
    <mergeCell ref="N358:O358"/>
    <mergeCell ref="P358:Q358"/>
    <mergeCell ref="B357:G357"/>
    <mergeCell ref="H357:I357"/>
    <mergeCell ref="J357:K357"/>
    <mergeCell ref="L357:M357"/>
    <mergeCell ref="N357:O357"/>
    <mergeCell ref="P357:Q357"/>
    <mergeCell ref="R357:S357"/>
    <mergeCell ref="T357:U357"/>
    <mergeCell ref="B356:G356"/>
    <mergeCell ref="H356:I356"/>
    <mergeCell ref="J356:K356"/>
    <mergeCell ref="L356:M356"/>
    <mergeCell ref="N356:O356"/>
    <mergeCell ref="P356:Q356"/>
    <mergeCell ref="R356:S356"/>
    <mergeCell ref="T356:U356"/>
    <mergeCell ref="T353:U353"/>
    <mergeCell ref="B353:G353"/>
    <mergeCell ref="H353:I353"/>
    <mergeCell ref="J353:K353"/>
    <mergeCell ref="L353:M353"/>
    <mergeCell ref="N353:O353"/>
    <mergeCell ref="P353:Q353"/>
    <mergeCell ref="R353:S353"/>
    <mergeCell ref="R352:S352"/>
    <mergeCell ref="T352:U352"/>
    <mergeCell ref="B352:G352"/>
    <mergeCell ref="H352:I352"/>
    <mergeCell ref="J352:K352"/>
    <mergeCell ref="L352:M352"/>
    <mergeCell ref="N352:O352"/>
    <mergeCell ref="P352:Q352"/>
    <mergeCell ref="B351:G351"/>
    <mergeCell ref="H351:I351"/>
    <mergeCell ref="J351:K351"/>
    <mergeCell ref="L351:M351"/>
    <mergeCell ref="N351:O351"/>
    <mergeCell ref="P351:Q351"/>
    <mergeCell ref="R351:S351"/>
    <mergeCell ref="T351:U351"/>
    <mergeCell ref="B350:G350"/>
    <mergeCell ref="H350:I350"/>
    <mergeCell ref="J350:K350"/>
    <mergeCell ref="L350:M350"/>
    <mergeCell ref="N350:O350"/>
    <mergeCell ref="P350:Q350"/>
    <mergeCell ref="R350:S350"/>
    <mergeCell ref="T350:U350"/>
    <mergeCell ref="T349:U349"/>
    <mergeCell ref="B349:G349"/>
    <mergeCell ref="H349:I349"/>
    <mergeCell ref="J349:K349"/>
    <mergeCell ref="L349:M349"/>
    <mergeCell ref="N349:O349"/>
    <mergeCell ref="P349:Q349"/>
    <mergeCell ref="R349:S349"/>
    <mergeCell ref="R347:S347"/>
    <mergeCell ref="T347:U347"/>
    <mergeCell ref="B347:G347"/>
    <mergeCell ref="H347:I347"/>
    <mergeCell ref="J347:K347"/>
    <mergeCell ref="L347:M347"/>
    <mergeCell ref="N347:O347"/>
    <mergeCell ref="P347:Q347"/>
    <mergeCell ref="B346:G346"/>
    <mergeCell ref="H346:I346"/>
    <mergeCell ref="J346:K346"/>
    <mergeCell ref="L346:M346"/>
    <mergeCell ref="N346:O346"/>
    <mergeCell ref="P346:Q346"/>
    <mergeCell ref="R346:S346"/>
    <mergeCell ref="T346:U346"/>
    <mergeCell ref="B345:G345"/>
    <mergeCell ref="H345:I345"/>
    <mergeCell ref="J345:K345"/>
    <mergeCell ref="L345:M345"/>
    <mergeCell ref="N345:O345"/>
    <mergeCell ref="P345:Q345"/>
    <mergeCell ref="R345:S345"/>
    <mergeCell ref="T345:U345"/>
    <mergeCell ref="T344:U344"/>
    <mergeCell ref="B344:G344"/>
    <mergeCell ref="H344:I344"/>
    <mergeCell ref="J344:K344"/>
    <mergeCell ref="L344:M344"/>
    <mergeCell ref="N344:O344"/>
    <mergeCell ref="P344:Q344"/>
    <mergeCell ref="R344:S344"/>
    <mergeCell ref="R343:S343"/>
    <mergeCell ref="T343:U343"/>
    <mergeCell ref="B343:G343"/>
    <mergeCell ref="H343:I343"/>
    <mergeCell ref="J343:K343"/>
    <mergeCell ref="L343:M343"/>
    <mergeCell ref="N343:O343"/>
    <mergeCell ref="P343:Q343"/>
    <mergeCell ref="B342:G342"/>
    <mergeCell ref="H342:I342"/>
    <mergeCell ref="J342:K342"/>
    <mergeCell ref="L342:M342"/>
    <mergeCell ref="N342:O342"/>
    <mergeCell ref="P342:Q342"/>
    <mergeCell ref="R342:S342"/>
    <mergeCell ref="T342:U342"/>
    <mergeCell ref="H339:I339"/>
    <mergeCell ref="B341:G341"/>
    <mergeCell ref="H341:I341"/>
    <mergeCell ref="J341:K341"/>
    <mergeCell ref="L341:M341"/>
    <mergeCell ref="N341:O341"/>
    <mergeCell ref="P341:Q341"/>
    <mergeCell ref="R341:S341"/>
    <mergeCell ref="T341:U341"/>
    <mergeCell ref="B338:G338"/>
    <mergeCell ref="H338:I338"/>
    <mergeCell ref="J338:K338"/>
    <mergeCell ref="L338:M338"/>
    <mergeCell ref="N338:O338"/>
    <mergeCell ref="P338:Q338"/>
    <mergeCell ref="R338:S338"/>
    <mergeCell ref="T338:U338"/>
    <mergeCell ref="T337:U337"/>
    <mergeCell ref="B337:G337"/>
    <mergeCell ref="H337:I337"/>
    <mergeCell ref="J337:K337"/>
    <mergeCell ref="L337:M337"/>
    <mergeCell ref="N337:O337"/>
    <mergeCell ref="P337:Q337"/>
    <mergeCell ref="R337:S337"/>
    <mergeCell ref="R336:S336"/>
    <mergeCell ref="T336:U336"/>
    <mergeCell ref="B336:G336"/>
    <mergeCell ref="H336:I336"/>
    <mergeCell ref="J336:K336"/>
    <mergeCell ref="L336:M336"/>
    <mergeCell ref="N336:O336"/>
    <mergeCell ref="P336:Q336"/>
    <mergeCell ref="B335:G335"/>
    <mergeCell ref="H335:I335"/>
    <mergeCell ref="J335:K335"/>
    <mergeCell ref="L335:M335"/>
    <mergeCell ref="N335:O335"/>
    <mergeCell ref="P335:Q335"/>
    <mergeCell ref="R335:S335"/>
    <mergeCell ref="T335:U335"/>
    <mergeCell ref="B334:G334"/>
    <mergeCell ref="H334:I334"/>
    <mergeCell ref="J334:K334"/>
    <mergeCell ref="L334:M334"/>
    <mergeCell ref="N334:O334"/>
    <mergeCell ref="P334:Q334"/>
    <mergeCell ref="R334:S334"/>
    <mergeCell ref="T334:U334"/>
    <mergeCell ref="T332:U332"/>
    <mergeCell ref="B332:G332"/>
    <mergeCell ref="H332:I332"/>
    <mergeCell ref="J332:K332"/>
    <mergeCell ref="L332:M332"/>
    <mergeCell ref="N332:O332"/>
    <mergeCell ref="P332:Q332"/>
    <mergeCell ref="R332:S332"/>
    <mergeCell ref="R331:S331"/>
    <mergeCell ref="T331:U331"/>
    <mergeCell ref="B331:G331"/>
    <mergeCell ref="H331:I331"/>
    <mergeCell ref="J331:K331"/>
    <mergeCell ref="L331:M331"/>
    <mergeCell ref="N331:O331"/>
    <mergeCell ref="P331:Q331"/>
    <mergeCell ref="B330:G330"/>
    <mergeCell ref="H330:I330"/>
    <mergeCell ref="J330:K330"/>
    <mergeCell ref="L330:M330"/>
    <mergeCell ref="N330:O330"/>
    <mergeCell ref="P330:Q330"/>
    <mergeCell ref="R330:S330"/>
    <mergeCell ref="T330:U330"/>
    <mergeCell ref="B329:G329"/>
    <mergeCell ref="H329:I329"/>
    <mergeCell ref="J329:K329"/>
    <mergeCell ref="L329:M329"/>
    <mergeCell ref="N329:O329"/>
    <mergeCell ref="P329:Q329"/>
    <mergeCell ref="R329:S329"/>
    <mergeCell ref="T329:U329"/>
    <mergeCell ref="T328:U328"/>
    <mergeCell ref="B328:G328"/>
    <mergeCell ref="H328:I328"/>
    <mergeCell ref="J328:K328"/>
    <mergeCell ref="L328:M328"/>
    <mergeCell ref="N328:O328"/>
    <mergeCell ref="P328:Q328"/>
    <mergeCell ref="R328:S328"/>
    <mergeCell ref="R327:S327"/>
    <mergeCell ref="T327:U327"/>
    <mergeCell ref="B327:G327"/>
    <mergeCell ref="H327:I327"/>
    <mergeCell ref="J327:K327"/>
    <mergeCell ref="L327:M327"/>
    <mergeCell ref="N327:O327"/>
    <mergeCell ref="P327:Q327"/>
    <mergeCell ref="AH299:AI299"/>
    <mergeCell ref="B326:G326"/>
    <mergeCell ref="H326:I326"/>
    <mergeCell ref="J326:K326"/>
    <mergeCell ref="L326:M326"/>
    <mergeCell ref="N326:O326"/>
    <mergeCell ref="P326:Q326"/>
    <mergeCell ref="R326:S326"/>
    <mergeCell ref="T326:U326"/>
    <mergeCell ref="V299:W299"/>
    <mergeCell ref="X299:Y299"/>
    <mergeCell ref="Z299:AA299"/>
    <mergeCell ref="AB299:AC299"/>
    <mergeCell ref="AD299:AE299"/>
    <mergeCell ref="AF299:AG299"/>
    <mergeCell ref="W324:Y324"/>
    <mergeCell ref="Q323:S323"/>
    <mergeCell ref="T323:V323"/>
    <mergeCell ref="W323:Y323"/>
    <mergeCell ref="C318:K318"/>
    <mergeCell ref="L318:M318"/>
    <mergeCell ref="N318:P318"/>
    <mergeCell ref="Q318:S318"/>
    <mergeCell ref="T318:V318"/>
    <mergeCell ref="B299:I299"/>
    <mergeCell ref="J299:K299"/>
    <mergeCell ref="L299:M299"/>
    <mergeCell ref="N299:O299"/>
    <mergeCell ref="P299:Q299"/>
    <mergeCell ref="R299:S299"/>
    <mergeCell ref="T299:U299"/>
    <mergeCell ref="R298:S298"/>
    <mergeCell ref="T298:U298"/>
    <mergeCell ref="V298:W298"/>
    <mergeCell ref="X298:Y298"/>
    <mergeCell ref="L316:M316"/>
    <mergeCell ref="N316:P316"/>
    <mergeCell ref="Q316:S316"/>
    <mergeCell ref="T316:V316"/>
    <mergeCell ref="W316:Y316"/>
    <mergeCell ref="W312:Y312"/>
    <mergeCell ref="N304:O304"/>
    <mergeCell ref="P304:Q304"/>
    <mergeCell ref="R304:S304"/>
    <mergeCell ref="T304:U304"/>
    <mergeCell ref="V304:W304"/>
    <mergeCell ref="B305:I305"/>
    <mergeCell ref="J305:K305"/>
    <mergeCell ref="L315:M315"/>
    <mergeCell ref="N315:P315"/>
    <mergeCell ref="Q315:S315"/>
    <mergeCell ref="T315:V315"/>
    <mergeCell ref="W315:Y315"/>
    <mergeCell ref="L304:M304"/>
    <mergeCell ref="T321:V321"/>
    <mergeCell ref="W321:Y321"/>
    <mergeCell ref="Z319:AI319"/>
    <mergeCell ref="C320:K320"/>
    <mergeCell ref="L320:M320"/>
    <mergeCell ref="N320:P320"/>
    <mergeCell ref="Q320:S320"/>
    <mergeCell ref="T320:V320"/>
    <mergeCell ref="W320:Y320"/>
    <mergeCell ref="Z320:AI320"/>
    <mergeCell ref="C319:K319"/>
    <mergeCell ref="L319:M319"/>
    <mergeCell ref="N319:P319"/>
    <mergeCell ref="T319:V319"/>
    <mergeCell ref="W319:Y319"/>
    <mergeCell ref="Z317:AI317"/>
    <mergeCell ref="B306:I306"/>
    <mergeCell ref="J306:K306"/>
    <mergeCell ref="L306:M306"/>
    <mergeCell ref="W311:Y311"/>
    <mergeCell ref="W318:Y318"/>
    <mergeCell ref="Z318:AI318"/>
    <mergeCell ref="C317:K317"/>
    <mergeCell ref="L317:M317"/>
    <mergeCell ref="N317:P317"/>
    <mergeCell ref="Q317:S317"/>
    <mergeCell ref="T317:V317"/>
    <mergeCell ref="W317:Y317"/>
    <mergeCell ref="Z315:AI315"/>
    <mergeCell ref="C316:K316"/>
    <mergeCell ref="Z316:AI316"/>
    <mergeCell ref="C315:K315"/>
    <mergeCell ref="Z297:AA297"/>
    <mergeCell ref="AB297:AC297"/>
    <mergeCell ref="AD297:AE297"/>
    <mergeCell ref="AF297:AG297"/>
    <mergeCell ref="AH297:AI297"/>
    <mergeCell ref="B298:I298"/>
    <mergeCell ref="J298:K298"/>
    <mergeCell ref="L298:M298"/>
    <mergeCell ref="N298:O298"/>
    <mergeCell ref="P298:Q298"/>
    <mergeCell ref="AH296:AI296"/>
    <mergeCell ref="B297:I297"/>
    <mergeCell ref="J297:K297"/>
    <mergeCell ref="L297:M297"/>
    <mergeCell ref="N297:O297"/>
    <mergeCell ref="P297:Q297"/>
    <mergeCell ref="R297:S297"/>
    <mergeCell ref="T297:U297"/>
    <mergeCell ref="V297:W297"/>
    <mergeCell ref="X297:Y297"/>
    <mergeCell ref="V296:W296"/>
    <mergeCell ref="X296:Y296"/>
    <mergeCell ref="Z296:AA296"/>
    <mergeCell ref="AB296:AC296"/>
    <mergeCell ref="AD296:AE296"/>
    <mergeCell ref="AF296:AG296"/>
    <mergeCell ref="AD298:AE298"/>
    <mergeCell ref="AF298:AG298"/>
    <mergeCell ref="AH298:AI298"/>
    <mergeCell ref="Z298:AA298"/>
    <mergeCell ref="AB298:AC298"/>
    <mergeCell ref="AD295:AE295"/>
    <mergeCell ref="AF295:AG295"/>
    <mergeCell ref="AH295:AI295"/>
    <mergeCell ref="B296:I296"/>
    <mergeCell ref="J296:K296"/>
    <mergeCell ref="L296:M296"/>
    <mergeCell ref="N296:O296"/>
    <mergeCell ref="P296:Q296"/>
    <mergeCell ref="R296:S296"/>
    <mergeCell ref="T296:U296"/>
    <mergeCell ref="R295:S295"/>
    <mergeCell ref="T295:U295"/>
    <mergeCell ref="V295:W295"/>
    <mergeCell ref="X295:Y295"/>
    <mergeCell ref="Z295:AA295"/>
    <mergeCell ref="AB295:AC295"/>
    <mergeCell ref="B292:I292"/>
    <mergeCell ref="J292:K292"/>
    <mergeCell ref="L292:M292"/>
    <mergeCell ref="P292:Q292"/>
    <mergeCell ref="Z294:AA294"/>
    <mergeCell ref="AB294:AC294"/>
    <mergeCell ref="AD294:AE294"/>
    <mergeCell ref="AF294:AG294"/>
    <mergeCell ref="AH294:AI294"/>
    <mergeCell ref="B295:I295"/>
    <mergeCell ref="J295:K295"/>
    <mergeCell ref="L295:M295"/>
    <mergeCell ref="N295:O295"/>
    <mergeCell ref="P295:Q295"/>
    <mergeCell ref="AH293:AI293"/>
    <mergeCell ref="B294:I294"/>
    <mergeCell ref="J294:K294"/>
    <mergeCell ref="L294:M294"/>
    <mergeCell ref="N294:O294"/>
    <mergeCell ref="P294:Q294"/>
    <mergeCell ref="R294:S294"/>
    <mergeCell ref="T294:U294"/>
    <mergeCell ref="V294:W294"/>
    <mergeCell ref="X294:Y294"/>
    <mergeCell ref="V293:W293"/>
    <mergeCell ref="X293:Y293"/>
    <mergeCell ref="Z293:AA293"/>
    <mergeCell ref="AB293:AC293"/>
    <mergeCell ref="AD293:AE293"/>
    <mergeCell ref="AF293:AG293"/>
    <mergeCell ref="J289:K289"/>
    <mergeCell ref="L289:M289"/>
    <mergeCell ref="N289:O289"/>
    <mergeCell ref="P289:Q289"/>
    <mergeCell ref="R289:S289"/>
    <mergeCell ref="T289:U289"/>
    <mergeCell ref="R288:S288"/>
    <mergeCell ref="T288:U288"/>
    <mergeCell ref="V288:W288"/>
    <mergeCell ref="X288:Y288"/>
    <mergeCell ref="Z288:AA288"/>
    <mergeCell ref="AB288:AC288"/>
    <mergeCell ref="AD292:AE292"/>
    <mergeCell ref="AF292:AG292"/>
    <mergeCell ref="AH292:AI292"/>
    <mergeCell ref="B293:I293"/>
    <mergeCell ref="J293:K293"/>
    <mergeCell ref="N293:O293"/>
    <mergeCell ref="P293:Q293"/>
    <mergeCell ref="R293:S293"/>
    <mergeCell ref="T293:U293"/>
    <mergeCell ref="R292:S292"/>
    <mergeCell ref="T292:U292"/>
    <mergeCell ref="V292:W292"/>
    <mergeCell ref="X292:Y292"/>
    <mergeCell ref="Z292:AA292"/>
    <mergeCell ref="AB292:AC292"/>
    <mergeCell ref="Z290:AA290"/>
    <mergeCell ref="AB290:AC290"/>
    <mergeCell ref="AD290:AE290"/>
    <mergeCell ref="AF290:AG290"/>
    <mergeCell ref="AH290:AI290"/>
    <mergeCell ref="B288:I288"/>
    <mergeCell ref="J288:K288"/>
    <mergeCell ref="L288:M288"/>
    <mergeCell ref="N288:O288"/>
    <mergeCell ref="P288:Q288"/>
    <mergeCell ref="B286:I287"/>
    <mergeCell ref="J286:AG286"/>
    <mergeCell ref="AH286:AI287"/>
    <mergeCell ref="J287:K287"/>
    <mergeCell ref="L287:M287"/>
    <mergeCell ref="N287:O287"/>
    <mergeCell ref="AH283:AI283"/>
    <mergeCell ref="AH289:AI289"/>
    <mergeCell ref="B290:I290"/>
    <mergeCell ref="J290:K290"/>
    <mergeCell ref="L290:M290"/>
    <mergeCell ref="N290:O290"/>
    <mergeCell ref="P290:Q290"/>
    <mergeCell ref="R290:S290"/>
    <mergeCell ref="T290:U290"/>
    <mergeCell ref="V290:W290"/>
    <mergeCell ref="X290:Y290"/>
    <mergeCell ref="V289:W289"/>
    <mergeCell ref="X289:Y289"/>
    <mergeCell ref="Z289:AA289"/>
    <mergeCell ref="AB289:AC289"/>
    <mergeCell ref="AD289:AE289"/>
    <mergeCell ref="AF289:AG289"/>
    <mergeCell ref="AD288:AE288"/>
    <mergeCell ref="AF288:AG288"/>
    <mergeCell ref="AH288:AI288"/>
    <mergeCell ref="B289:I289"/>
    <mergeCell ref="AH282:AI282"/>
    <mergeCell ref="B283:G283"/>
    <mergeCell ref="H283:I283"/>
    <mergeCell ref="J283:K283"/>
    <mergeCell ref="L283:M283"/>
    <mergeCell ref="N283:O283"/>
    <mergeCell ref="P283:Q283"/>
    <mergeCell ref="R283:S283"/>
    <mergeCell ref="T283:U283"/>
    <mergeCell ref="V283:W283"/>
    <mergeCell ref="V282:W282"/>
    <mergeCell ref="X282:Y282"/>
    <mergeCell ref="Z282:AA282"/>
    <mergeCell ref="AB282:AC282"/>
    <mergeCell ref="AD282:AE282"/>
    <mergeCell ref="AF282:AG282"/>
    <mergeCell ref="P281:Q281"/>
    <mergeCell ref="R281:S281"/>
    <mergeCell ref="AH281:AI281"/>
    <mergeCell ref="B282:G282"/>
    <mergeCell ref="H282:I282"/>
    <mergeCell ref="J282:K282"/>
    <mergeCell ref="L282:M282"/>
    <mergeCell ref="N282:O282"/>
    <mergeCell ref="AD281:AE281"/>
    <mergeCell ref="P287:Q287"/>
    <mergeCell ref="R287:S287"/>
    <mergeCell ref="T287:U287"/>
    <mergeCell ref="V287:W287"/>
    <mergeCell ref="X283:Y283"/>
    <mergeCell ref="Z283:AA283"/>
    <mergeCell ref="AB283:AC283"/>
    <mergeCell ref="AD283:AE283"/>
    <mergeCell ref="AF283:AG283"/>
    <mergeCell ref="V275:W275"/>
    <mergeCell ref="X275:Y275"/>
    <mergeCell ref="X277:Y277"/>
    <mergeCell ref="Z277:AA277"/>
    <mergeCell ref="AB277:AC277"/>
    <mergeCell ref="AD277:AE277"/>
    <mergeCell ref="AD275:AE275"/>
    <mergeCell ref="AF275:AG275"/>
    <mergeCell ref="AF281:AG281"/>
    <mergeCell ref="P282:Q282"/>
    <mergeCell ref="R282:S282"/>
    <mergeCell ref="T282:U282"/>
    <mergeCell ref="T281:U281"/>
    <mergeCell ref="V281:W281"/>
    <mergeCell ref="X281:Y281"/>
    <mergeCell ref="Z281:AA281"/>
    <mergeCell ref="AB281:AC281"/>
    <mergeCell ref="X287:Y287"/>
    <mergeCell ref="Z287:AA287"/>
    <mergeCell ref="AB287:AC287"/>
    <mergeCell ref="AD287:AE287"/>
    <mergeCell ref="AF287:AG287"/>
    <mergeCell ref="B281:G281"/>
    <mergeCell ref="H281:I281"/>
    <mergeCell ref="J281:K281"/>
    <mergeCell ref="L281:M281"/>
    <mergeCell ref="N281:O281"/>
    <mergeCell ref="AF279:AG279"/>
    <mergeCell ref="AF277:AG277"/>
    <mergeCell ref="AH279:AI279"/>
    <mergeCell ref="AH278:AI278"/>
    <mergeCell ref="B279:G279"/>
    <mergeCell ref="H279:I279"/>
    <mergeCell ref="J279:K279"/>
    <mergeCell ref="L279:M279"/>
    <mergeCell ref="N279:O279"/>
    <mergeCell ref="P279:Q279"/>
    <mergeCell ref="R279:S279"/>
    <mergeCell ref="T279:U279"/>
    <mergeCell ref="V279:W279"/>
    <mergeCell ref="V278:W278"/>
    <mergeCell ref="X278:Y278"/>
    <mergeCell ref="Z278:AA278"/>
    <mergeCell ref="AB278:AC278"/>
    <mergeCell ref="AD278:AE278"/>
    <mergeCell ref="AF278:AG278"/>
    <mergeCell ref="P277:Q277"/>
    <mergeCell ref="R277:S277"/>
    <mergeCell ref="B280:G280"/>
    <mergeCell ref="H280:I280"/>
    <mergeCell ref="J280:K280"/>
    <mergeCell ref="R280:S280"/>
    <mergeCell ref="T280:U280"/>
    <mergeCell ref="V280:W280"/>
    <mergeCell ref="L280:M280"/>
    <mergeCell ref="N280:O280"/>
    <mergeCell ref="P280:Q280"/>
    <mergeCell ref="X279:Y279"/>
    <mergeCell ref="Z279:AA279"/>
    <mergeCell ref="AB279:AC279"/>
    <mergeCell ref="AH271:AI272"/>
    <mergeCell ref="J272:K272"/>
    <mergeCell ref="L272:M272"/>
    <mergeCell ref="N272:O272"/>
    <mergeCell ref="P272:Q272"/>
    <mergeCell ref="H273:I273"/>
    <mergeCell ref="J273:K273"/>
    <mergeCell ref="L273:M273"/>
    <mergeCell ref="N273:O273"/>
    <mergeCell ref="P273:Q273"/>
    <mergeCell ref="R273:S273"/>
    <mergeCell ref="AH277:AI277"/>
    <mergeCell ref="AH273:AI273"/>
    <mergeCell ref="V273:W273"/>
    <mergeCell ref="X273:Y273"/>
    <mergeCell ref="Z273:AA273"/>
    <mergeCell ref="AB273:AC273"/>
    <mergeCell ref="AD273:AE273"/>
    <mergeCell ref="AF273:AG273"/>
    <mergeCell ref="AD280:AE280"/>
    <mergeCell ref="AF280:AG280"/>
    <mergeCell ref="AH280:AI280"/>
    <mergeCell ref="X280:Y280"/>
    <mergeCell ref="Z280:AA280"/>
    <mergeCell ref="AB280:AC280"/>
    <mergeCell ref="AH276:AI276"/>
    <mergeCell ref="B278:G278"/>
    <mergeCell ref="H278:I278"/>
    <mergeCell ref="J278:K278"/>
    <mergeCell ref="N278:O278"/>
    <mergeCell ref="P278:Q278"/>
    <mergeCell ref="R278:S278"/>
    <mergeCell ref="T278:U278"/>
    <mergeCell ref="T277:U277"/>
    <mergeCell ref="V277:W277"/>
    <mergeCell ref="AD279:AE279"/>
    <mergeCell ref="B275:G275"/>
    <mergeCell ref="AH275:AI275"/>
    <mergeCell ref="B277:G277"/>
    <mergeCell ref="H277:I277"/>
    <mergeCell ref="J277:K277"/>
    <mergeCell ref="L277:M277"/>
    <mergeCell ref="AH274:AI274"/>
    <mergeCell ref="B274:G274"/>
    <mergeCell ref="H274:I274"/>
    <mergeCell ref="J274:K274"/>
    <mergeCell ref="L274:M274"/>
    <mergeCell ref="N274:O274"/>
    <mergeCell ref="P274:Q274"/>
    <mergeCell ref="R274:S274"/>
    <mergeCell ref="T274:U274"/>
    <mergeCell ref="V274:W274"/>
    <mergeCell ref="B273:G273"/>
    <mergeCell ref="Z275:AA275"/>
    <mergeCell ref="AB275:AC275"/>
    <mergeCell ref="H275:I275"/>
    <mergeCell ref="J275:K275"/>
    <mergeCell ref="L275:M275"/>
    <mergeCell ref="N275:O275"/>
    <mergeCell ref="P275:Q275"/>
    <mergeCell ref="R275:S275"/>
    <mergeCell ref="T275:U275"/>
    <mergeCell ref="AD272:AE272"/>
    <mergeCell ref="AF272:AG272"/>
    <mergeCell ref="R272:S272"/>
    <mergeCell ref="T272:U272"/>
    <mergeCell ref="V272:W272"/>
    <mergeCell ref="X272:Y272"/>
    <mergeCell ref="Z272:AA272"/>
    <mergeCell ref="AB272:AC272"/>
    <mergeCell ref="X274:Y274"/>
    <mergeCell ref="Z274:AA274"/>
    <mergeCell ref="AB274:AC274"/>
    <mergeCell ref="AD274:AE274"/>
    <mergeCell ref="AF274:AG274"/>
    <mergeCell ref="T273:U273"/>
    <mergeCell ref="B271:G272"/>
    <mergeCell ref="H271:I272"/>
    <mergeCell ref="J271:AG271"/>
    <mergeCell ref="Y266:AA266"/>
    <mergeCell ref="AB266:AC266"/>
    <mergeCell ref="AD266:AE266"/>
    <mergeCell ref="AF266:AG266"/>
    <mergeCell ref="AH266:AI266"/>
    <mergeCell ref="F267:N267"/>
    <mergeCell ref="O267:P267"/>
    <mergeCell ref="Q267:R267"/>
    <mergeCell ref="S267:T267"/>
    <mergeCell ref="U267:V267"/>
    <mergeCell ref="F266:N266"/>
    <mergeCell ref="O266:P266"/>
    <mergeCell ref="Q266:R266"/>
    <mergeCell ref="S266:T266"/>
    <mergeCell ref="U266:V266"/>
    <mergeCell ref="W266:X266"/>
    <mergeCell ref="W265:X265"/>
    <mergeCell ref="Y265:AA265"/>
    <mergeCell ref="AB265:AC265"/>
    <mergeCell ref="AD265:AE265"/>
    <mergeCell ref="AF265:AG265"/>
    <mergeCell ref="AH265:AI265"/>
    <mergeCell ref="W267:X267"/>
    <mergeCell ref="Y267:AA267"/>
    <mergeCell ref="AB267:AC267"/>
    <mergeCell ref="AD267:AE267"/>
    <mergeCell ref="AF267:AG267"/>
    <mergeCell ref="AH267:AI267"/>
    <mergeCell ref="F265:N265"/>
    <mergeCell ref="O265:P265"/>
    <mergeCell ref="Q265:R265"/>
    <mergeCell ref="S265:T265"/>
    <mergeCell ref="U265:V265"/>
    <mergeCell ref="F264:N264"/>
    <mergeCell ref="O264:P264"/>
    <mergeCell ref="Q264:R264"/>
    <mergeCell ref="S264:T264"/>
    <mergeCell ref="U264:V264"/>
    <mergeCell ref="W264:X264"/>
    <mergeCell ref="W263:X263"/>
    <mergeCell ref="Y263:AA263"/>
    <mergeCell ref="AB263:AC263"/>
    <mergeCell ref="AD263:AE263"/>
    <mergeCell ref="AF263:AG263"/>
    <mergeCell ref="AH263:AI263"/>
    <mergeCell ref="U263:V263"/>
    <mergeCell ref="F262:N262"/>
    <mergeCell ref="O262:P262"/>
    <mergeCell ref="Q262:R262"/>
    <mergeCell ref="S262:T262"/>
    <mergeCell ref="U262:V262"/>
    <mergeCell ref="W262:X262"/>
    <mergeCell ref="AB247:AE247"/>
    <mergeCell ref="AF247:AI247"/>
    <mergeCell ref="Q248:R248"/>
    <mergeCell ref="S248:T248"/>
    <mergeCell ref="U248:V248"/>
    <mergeCell ref="W248:X248"/>
    <mergeCell ref="AB248:AC248"/>
    <mergeCell ref="AD248:AE248"/>
    <mergeCell ref="AF248:AG248"/>
    <mergeCell ref="AH248:AI248"/>
    <mergeCell ref="Y259:AA259"/>
    <mergeCell ref="AB259:AC259"/>
    <mergeCell ref="AH250:AI250"/>
    <mergeCell ref="F252:N252"/>
    <mergeCell ref="O252:P252"/>
    <mergeCell ref="Q252:R252"/>
    <mergeCell ref="W261:X261"/>
    <mergeCell ref="Y261:AA261"/>
    <mergeCell ref="AB261:AC261"/>
    <mergeCell ref="AD261:AE261"/>
    <mergeCell ref="AF261:AG261"/>
    <mergeCell ref="AH261:AI261"/>
    <mergeCell ref="F254:N254"/>
    <mergeCell ref="O254:P254"/>
    <mergeCell ref="Q254:R254"/>
    <mergeCell ref="Y260:AA260"/>
    <mergeCell ref="AB260:AC260"/>
    <mergeCell ref="AD260:AE260"/>
    <mergeCell ref="AF260:AG260"/>
    <mergeCell ref="AH260:AI260"/>
    <mergeCell ref="F261:N261"/>
    <mergeCell ref="O261:P261"/>
    <mergeCell ref="O250:P250"/>
    <mergeCell ref="B260:E267"/>
    <mergeCell ref="F260:N260"/>
    <mergeCell ref="O260:P260"/>
    <mergeCell ref="Q260:R260"/>
    <mergeCell ref="S260:T260"/>
    <mergeCell ref="U260:V260"/>
    <mergeCell ref="W260:X260"/>
    <mergeCell ref="Y262:AA262"/>
    <mergeCell ref="AB262:AC262"/>
    <mergeCell ref="AD262:AE262"/>
    <mergeCell ref="AF262:AG262"/>
    <mergeCell ref="AH262:AI262"/>
    <mergeCell ref="F263:N263"/>
    <mergeCell ref="O263:P263"/>
    <mergeCell ref="Q263:R263"/>
    <mergeCell ref="S263:T263"/>
    <mergeCell ref="Y264:AA264"/>
    <mergeCell ref="AB264:AC264"/>
    <mergeCell ref="AD264:AE264"/>
    <mergeCell ref="AF264:AG264"/>
    <mergeCell ref="AH264:AI264"/>
    <mergeCell ref="Q261:R261"/>
    <mergeCell ref="S261:T261"/>
    <mergeCell ref="U261:V261"/>
    <mergeCell ref="AD259:AE259"/>
    <mergeCell ref="AF259:AG259"/>
    <mergeCell ref="AH259:AI259"/>
    <mergeCell ref="AF256:AG256"/>
    <mergeCell ref="AF257:AG257"/>
    <mergeCell ref="AF258:AG258"/>
    <mergeCell ref="Q256:R256"/>
    <mergeCell ref="F259:N259"/>
    <mergeCell ref="O259:P259"/>
    <mergeCell ref="Q259:R259"/>
    <mergeCell ref="S259:T259"/>
    <mergeCell ref="U259:V259"/>
    <mergeCell ref="W259:X259"/>
    <mergeCell ref="AB251:AC251"/>
    <mergeCell ref="AD251:AE251"/>
    <mergeCell ref="AF251:AG251"/>
    <mergeCell ref="Q258:R258"/>
    <mergeCell ref="S255:T255"/>
    <mergeCell ref="AF252:AG252"/>
    <mergeCell ref="W253:X253"/>
    <mergeCell ref="W254:X254"/>
    <mergeCell ref="W255:X255"/>
    <mergeCell ref="W256:X256"/>
    <mergeCell ref="W257:X257"/>
    <mergeCell ref="W258:X258"/>
    <mergeCell ref="Q257:R257"/>
    <mergeCell ref="U257:V257"/>
    <mergeCell ref="Y252:AA252"/>
    <mergeCell ref="AB252:AC252"/>
    <mergeCell ref="AD252:AE252"/>
    <mergeCell ref="O257:P257"/>
    <mergeCell ref="O258:P258"/>
    <mergeCell ref="F253:N253"/>
    <mergeCell ref="O253:P253"/>
    <mergeCell ref="Q253:R253"/>
    <mergeCell ref="S253:T253"/>
    <mergeCell ref="U253:V253"/>
    <mergeCell ref="W251:X251"/>
    <mergeCell ref="Y251:AA251"/>
    <mergeCell ref="C238:U238"/>
    <mergeCell ref="W238:AI238"/>
    <mergeCell ref="C240:U240"/>
    <mergeCell ref="W240:AI240"/>
    <mergeCell ref="AH251:AI251"/>
    <mergeCell ref="F251:N251"/>
    <mergeCell ref="O251:P251"/>
    <mergeCell ref="Q251:R251"/>
    <mergeCell ref="S251:T251"/>
    <mergeCell ref="U251:V251"/>
    <mergeCell ref="F258:N258"/>
    <mergeCell ref="O256:P256"/>
    <mergeCell ref="B247:E248"/>
    <mergeCell ref="F247:N248"/>
    <mergeCell ref="O247:P248"/>
    <mergeCell ref="Q247:T247"/>
    <mergeCell ref="U247:X247"/>
    <mergeCell ref="Y247:AA248"/>
    <mergeCell ref="O249:P249"/>
    <mergeCell ref="Q249:R249"/>
    <mergeCell ref="S249:T249"/>
    <mergeCell ref="U249:V249"/>
    <mergeCell ref="F250:N250"/>
    <mergeCell ref="B230:M233"/>
    <mergeCell ref="N230:P233"/>
    <mergeCell ref="Q230:S233"/>
    <mergeCell ref="T230:T233"/>
    <mergeCell ref="U232:AA232"/>
    <mergeCell ref="AB232:AC232"/>
    <mergeCell ref="AD232:AI232"/>
    <mergeCell ref="U233:AA233"/>
    <mergeCell ref="AB233:AC233"/>
    <mergeCell ref="AD233:AI233"/>
    <mergeCell ref="U228:AA228"/>
    <mergeCell ref="AD212:AI212"/>
    <mergeCell ref="N213:P213"/>
    <mergeCell ref="Q213:S213"/>
    <mergeCell ref="U213:AA213"/>
    <mergeCell ref="B225:M225"/>
    <mergeCell ref="B226:M226"/>
    <mergeCell ref="AD222:AI222"/>
    <mergeCell ref="U224:AA224"/>
    <mergeCell ref="AB224:AC224"/>
    <mergeCell ref="AD224:AI224"/>
    <mergeCell ref="U222:AA222"/>
    <mergeCell ref="AB222:AC222"/>
    <mergeCell ref="B223:M223"/>
    <mergeCell ref="N223:P223"/>
    <mergeCell ref="B224:M224"/>
    <mergeCell ref="N224:P224"/>
    <mergeCell ref="Q224:S224"/>
    <mergeCell ref="N225:P225"/>
    <mergeCell ref="Q225:S225"/>
    <mergeCell ref="U225:AA225"/>
    <mergeCell ref="AB225:AC225"/>
    <mergeCell ref="AD225:AI225"/>
    <mergeCell ref="AD207:AI207"/>
    <mergeCell ref="R202:S202"/>
    <mergeCell ref="T202:U202"/>
    <mergeCell ref="V202:W202"/>
    <mergeCell ref="X202:Y202"/>
    <mergeCell ref="Z202:AA202"/>
    <mergeCell ref="AB202:AC202"/>
    <mergeCell ref="N202:O202"/>
    <mergeCell ref="P202:Q202"/>
    <mergeCell ref="B210:M210"/>
    <mergeCell ref="B209:M209"/>
    <mergeCell ref="N209:P209"/>
    <mergeCell ref="N210:P210"/>
    <mergeCell ref="Q209:S209"/>
    <mergeCell ref="B217:M217"/>
    <mergeCell ref="N217:P217"/>
    <mergeCell ref="Q217:S217"/>
    <mergeCell ref="U217:AA217"/>
    <mergeCell ref="AB213:AC213"/>
    <mergeCell ref="AD213:AI213"/>
    <mergeCell ref="N215:P215"/>
    <mergeCell ref="Q215:S215"/>
    <mergeCell ref="U215:AA215"/>
    <mergeCell ref="AB215:AC215"/>
    <mergeCell ref="AD215:AI215"/>
    <mergeCell ref="N216:P216"/>
    <mergeCell ref="Q216:S216"/>
    <mergeCell ref="K202:M202"/>
    <mergeCell ref="AD210:AI210"/>
    <mergeCell ref="AD209:AI209"/>
    <mergeCell ref="AB221:AC221"/>
    <mergeCell ref="Z200:AA200"/>
    <mergeCell ref="AB200:AC200"/>
    <mergeCell ref="Q210:S210"/>
    <mergeCell ref="U210:AA210"/>
    <mergeCell ref="U209:AA209"/>
    <mergeCell ref="B208:M208"/>
    <mergeCell ref="B211:M211"/>
    <mergeCell ref="N211:P211"/>
    <mergeCell ref="Q211:S211"/>
    <mergeCell ref="U211:AA211"/>
    <mergeCell ref="AB211:AC211"/>
    <mergeCell ref="B207:M207"/>
    <mergeCell ref="N207:P207"/>
    <mergeCell ref="Q207:S207"/>
    <mergeCell ref="U207:AA207"/>
    <mergeCell ref="AB207:AC207"/>
    <mergeCell ref="AB209:AC210"/>
    <mergeCell ref="N201:O201"/>
    <mergeCell ref="P201:Q201"/>
    <mergeCell ref="R201:S201"/>
    <mergeCell ref="T201:U201"/>
    <mergeCell ref="V201:W201"/>
    <mergeCell ref="V200:W200"/>
    <mergeCell ref="X200:Y200"/>
    <mergeCell ref="X197:Y197"/>
    <mergeCell ref="Z197:AA197"/>
    <mergeCell ref="AB197:AC197"/>
    <mergeCell ref="N197:O197"/>
    <mergeCell ref="P197:Q197"/>
    <mergeCell ref="R197:S197"/>
    <mergeCell ref="T197:U197"/>
    <mergeCell ref="V197:W197"/>
    <mergeCell ref="V196:W196"/>
    <mergeCell ref="X196:Y196"/>
    <mergeCell ref="Z196:AA196"/>
    <mergeCell ref="AB196:AC196"/>
    <mergeCell ref="N200:O200"/>
    <mergeCell ref="P200:Q200"/>
    <mergeCell ref="R200:S200"/>
    <mergeCell ref="T200:U200"/>
    <mergeCell ref="T199:U199"/>
    <mergeCell ref="V199:W199"/>
    <mergeCell ref="X199:Y199"/>
    <mergeCell ref="Z199:AA199"/>
    <mergeCell ref="AB199:AC199"/>
    <mergeCell ref="N199:O199"/>
    <mergeCell ref="P199:Q199"/>
    <mergeCell ref="R199:S199"/>
    <mergeCell ref="R198:S198"/>
    <mergeCell ref="T198:U198"/>
    <mergeCell ref="V198:W198"/>
    <mergeCell ref="X198:Y198"/>
    <mergeCell ref="Z198:AA198"/>
    <mergeCell ref="AB198:AC198"/>
    <mergeCell ref="N198:O198"/>
    <mergeCell ref="P198:Q198"/>
    <mergeCell ref="X193:Y193"/>
    <mergeCell ref="Z193:AA193"/>
    <mergeCell ref="AB193:AC193"/>
    <mergeCell ref="N193:O193"/>
    <mergeCell ref="P193:Q193"/>
    <mergeCell ref="R193:S193"/>
    <mergeCell ref="T193:U193"/>
    <mergeCell ref="V193:W193"/>
    <mergeCell ref="V192:W192"/>
    <mergeCell ref="X192:Y192"/>
    <mergeCell ref="Z192:AA192"/>
    <mergeCell ref="AB192:AC192"/>
    <mergeCell ref="N196:O196"/>
    <mergeCell ref="P196:Q196"/>
    <mergeCell ref="R196:S196"/>
    <mergeCell ref="T196:U196"/>
    <mergeCell ref="T195:U195"/>
    <mergeCell ref="V195:W195"/>
    <mergeCell ref="X195:Y195"/>
    <mergeCell ref="Z195:AA195"/>
    <mergeCell ref="AB195:AC195"/>
    <mergeCell ref="N195:O195"/>
    <mergeCell ref="P195:Q195"/>
    <mergeCell ref="R195:S195"/>
    <mergeCell ref="R194:S194"/>
    <mergeCell ref="T194:U194"/>
    <mergeCell ref="V194:W194"/>
    <mergeCell ref="X194:Y194"/>
    <mergeCell ref="Z194:AA194"/>
    <mergeCell ref="AB194:AC194"/>
    <mergeCell ref="N194:O194"/>
    <mergeCell ref="P194:Q194"/>
    <mergeCell ref="N192:O192"/>
    <mergeCell ref="P192:Q192"/>
    <mergeCell ref="R192:S192"/>
    <mergeCell ref="T192:U192"/>
    <mergeCell ref="T191:U191"/>
    <mergeCell ref="V191:W191"/>
    <mergeCell ref="X191:Y191"/>
    <mergeCell ref="Z191:AA191"/>
    <mergeCell ref="AB191:AC191"/>
    <mergeCell ref="C102:AI103"/>
    <mergeCell ref="C104:AI107"/>
    <mergeCell ref="C110:AI111"/>
    <mergeCell ref="N191:O191"/>
    <mergeCell ref="P191:Q191"/>
    <mergeCell ref="R191:S191"/>
    <mergeCell ref="C191:J191"/>
    <mergeCell ref="AC125:AI125"/>
    <mergeCell ref="AC126:AG126"/>
    <mergeCell ref="AH126:AI126"/>
    <mergeCell ref="AC127:AG127"/>
    <mergeCell ref="AC128:AG128"/>
    <mergeCell ref="AH128:AI128"/>
    <mergeCell ref="C125:O126"/>
    <mergeCell ref="P125:AB126"/>
    <mergeCell ref="P128:AB128"/>
    <mergeCell ref="P127:AB127"/>
    <mergeCell ref="J161:K161"/>
    <mergeCell ref="J162:K162"/>
    <mergeCell ref="J163:K163"/>
    <mergeCell ref="J164:K164"/>
    <mergeCell ref="X164:Y164"/>
    <mergeCell ref="X163:Y163"/>
    <mergeCell ref="T96:U96"/>
    <mergeCell ref="V96:W96"/>
    <mergeCell ref="V95:W95"/>
    <mergeCell ref="X95:Y95"/>
    <mergeCell ref="Z95:AA95"/>
    <mergeCell ref="AB95:AC95"/>
    <mergeCell ref="N99:O99"/>
    <mergeCell ref="P99:Q99"/>
    <mergeCell ref="R99:S99"/>
    <mergeCell ref="T99:U99"/>
    <mergeCell ref="T98:U98"/>
    <mergeCell ref="V98:W98"/>
    <mergeCell ref="X98:Y98"/>
    <mergeCell ref="Z98:AA98"/>
    <mergeCell ref="AB98:AC98"/>
    <mergeCell ref="N98:O98"/>
    <mergeCell ref="P98:Q98"/>
    <mergeCell ref="R98:S98"/>
    <mergeCell ref="R97:S97"/>
    <mergeCell ref="T97:U97"/>
    <mergeCell ref="V97:W97"/>
    <mergeCell ref="X97:Y97"/>
    <mergeCell ref="Z97:AA97"/>
    <mergeCell ref="AB97:AC97"/>
    <mergeCell ref="N97:O97"/>
    <mergeCell ref="P97:Q97"/>
    <mergeCell ref="X92:Y92"/>
    <mergeCell ref="Z92:AA92"/>
    <mergeCell ref="AB92:AC92"/>
    <mergeCell ref="N92:O92"/>
    <mergeCell ref="P92:Q92"/>
    <mergeCell ref="R92:S92"/>
    <mergeCell ref="T92:U92"/>
    <mergeCell ref="V92:W92"/>
    <mergeCell ref="V91:W91"/>
    <mergeCell ref="X91:Y91"/>
    <mergeCell ref="Z91:AA91"/>
    <mergeCell ref="AB91:AC91"/>
    <mergeCell ref="N95:O95"/>
    <mergeCell ref="P95:Q95"/>
    <mergeCell ref="R95:S95"/>
    <mergeCell ref="T95:U95"/>
    <mergeCell ref="T94:U94"/>
    <mergeCell ref="V94:W94"/>
    <mergeCell ref="X94:Y94"/>
    <mergeCell ref="Z94:AA94"/>
    <mergeCell ref="AB94:AC94"/>
    <mergeCell ref="N94:O94"/>
    <mergeCell ref="P94:Q94"/>
    <mergeCell ref="R94:S94"/>
    <mergeCell ref="R93:S93"/>
    <mergeCell ref="T93:U93"/>
    <mergeCell ref="V93:W93"/>
    <mergeCell ref="X93:Y93"/>
    <mergeCell ref="Z93:AA93"/>
    <mergeCell ref="AB93:AC93"/>
    <mergeCell ref="N93:O93"/>
    <mergeCell ref="P93:Q93"/>
    <mergeCell ref="X90:Y90"/>
    <mergeCell ref="Z90:AA90"/>
    <mergeCell ref="AB90:AC90"/>
    <mergeCell ref="N90:O90"/>
    <mergeCell ref="P90:Q90"/>
    <mergeCell ref="R90:S90"/>
    <mergeCell ref="R89:S89"/>
    <mergeCell ref="T89:U89"/>
    <mergeCell ref="V89:W89"/>
    <mergeCell ref="X89:Y89"/>
    <mergeCell ref="Z89:AA89"/>
    <mergeCell ref="AB89:AC89"/>
    <mergeCell ref="C180:AI180"/>
    <mergeCell ref="C181:AI184"/>
    <mergeCell ref="C185:G185"/>
    <mergeCell ref="C187:AI188"/>
    <mergeCell ref="N89:O89"/>
    <mergeCell ref="P89:Q89"/>
    <mergeCell ref="X178:Y178"/>
    <mergeCell ref="Z178:AA178"/>
    <mergeCell ref="AB178:AC178"/>
    <mergeCell ref="N178:O178"/>
    <mergeCell ref="P178:Q178"/>
    <mergeCell ref="R178:S178"/>
    <mergeCell ref="T178:U178"/>
    <mergeCell ref="V178:W178"/>
    <mergeCell ref="V177:W177"/>
    <mergeCell ref="X177:Y177"/>
    <mergeCell ref="Z177:AA177"/>
    <mergeCell ref="AB177:AC177"/>
    <mergeCell ref="C89:J89"/>
    <mergeCell ref="AH127:AI127"/>
    <mergeCell ref="AB174:AC174"/>
    <mergeCell ref="N174:O174"/>
    <mergeCell ref="P174:Q174"/>
    <mergeCell ref="R174:S174"/>
    <mergeCell ref="T174:U174"/>
    <mergeCell ref="V174:W174"/>
    <mergeCell ref="V173:W173"/>
    <mergeCell ref="X173:Y173"/>
    <mergeCell ref="Z173:AA173"/>
    <mergeCell ref="AB173:AC173"/>
    <mergeCell ref="X170:Y170"/>
    <mergeCell ref="Z170:AA170"/>
    <mergeCell ref="AB170:AC170"/>
    <mergeCell ref="N170:O170"/>
    <mergeCell ref="P170:Q170"/>
    <mergeCell ref="R170:S170"/>
    <mergeCell ref="T170:U170"/>
    <mergeCell ref="V170:W170"/>
    <mergeCell ref="N173:O173"/>
    <mergeCell ref="P173:Q173"/>
    <mergeCell ref="R173:S173"/>
    <mergeCell ref="T173:U173"/>
    <mergeCell ref="T172:U172"/>
    <mergeCell ref="C150:I150"/>
    <mergeCell ref="J150:AI150"/>
    <mergeCell ref="C151:I151"/>
    <mergeCell ref="J151:AI151"/>
    <mergeCell ref="N177:O177"/>
    <mergeCell ref="P177:Q177"/>
    <mergeCell ref="R177:S177"/>
    <mergeCell ref="T177:U177"/>
    <mergeCell ref="T176:U176"/>
    <mergeCell ref="V176:W176"/>
    <mergeCell ref="X176:Y176"/>
    <mergeCell ref="Z176:AA176"/>
    <mergeCell ref="AB176:AC176"/>
    <mergeCell ref="N176:O176"/>
    <mergeCell ref="P176:Q176"/>
    <mergeCell ref="R176:S176"/>
    <mergeCell ref="R175:S175"/>
    <mergeCell ref="T175:U175"/>
    <mergeCell ref="V175:W175"/>
    <mergeCell ref="X175:Y175"/>
    <mergeCell ref="Z175:AA175"/>
    <mergeCell ref="AB175:AC175"/>
    <mergeCell ref="N175:O175"/>
    <mergeCell ref="P175:Q175"/>
    <mergeCell ref="K176:M176"/>
    <mergeCell ref="K177:M177"/>
    <mergeCell ref="C167:J167"/>
    <mergeCell ref="C168:J168"/>
    <mergeCell ref="C169:J169"/>
    <mergeCell ref="C152:I152"/>
    <mergeCell ref="J152:AI152"/>
    <mergeCell ref="K167:M167"/>
    <mergeCell ref="H157:J157"/>
    <mergeCell ref="C162:I162"/>
    <mergeCell ref="V172:W172"/>
    <mergeCell ref="X172:Y172"/>
    <mergeCell ref="Z172:AA172"/>
    <mergeCell ref="AB172:AC172"/>
    <mergeCell ref="N172:O172"/>
    <mergeCell ref="P172:Q172"/>
    <mergeCell ref="R172:S172"/>
    <mergeCell ref="R171:S171"/>
    <mergeCell ref="T171:U171"/>
    <mergeCell ref="V171:W171"/>
    <mergeCell ref="X171:Y171"/>
    <mergeCell ref="Z171:AA171"/>
    <mergeCell ref="AB171:AC171"/>
    <mergeCell ref="N171:O171"/>
    <mergeCell ref="P171:Q171"/>
    <mergeCell ref="N169:O169"/>
    <mergeCell ref="P169:Q169"/>
    <mergeCell ref="R169:S169"/>
    <mergeCell ref="T169:U169"/>
    <mergeCell ref="T168:U168"/>
    <mergeCell ref="V168:W168"/>
    <mergeCell ref="X168:Y168"/>
    <mergeCell ref="Z168:AA168"/>
    <mergeCell ref="AB168:AC168"/>
    <mergeCell ref="N168:O168"/>
    <mergeCell ref="P168:Q168"/>
    <mergeCell ref="R168:S168"/>
    <mergeCell ref="R167:S167"/>
    <mergeCell ref="T167:U167"/>
    <mergeCell ref="V169:W169"/>
    <mergeCell ref="X169:Y169"/>
    <mergeCell ref="Z169:AA169"/>
    <mergeCell ref="AB169:AC169"/>
    <mergeCell ref="Z323:AI323"/>
    <mergeCell ref="C323:K323"/>
    <mergeCell ref="L323:M323"/>
    <mergeCell ref="N323:P323"/>
    <mergeCell ref="Z321:AI321"/>
    <mergeCell ref="C322:K322"/>
    <mergeCell ref="L322:M322"/>
    <mergeCell ref="N322:P322"/>
    <mergeCell ref="Q322:S322"/>
    <mergeCell ref="T322:V322"/>
    <mergeCell ref="W322:Y322"/>
    <mergeCell ref="Z322:AI322"/>
    <mergeCell ref="C321:K321"/>
    <mergeCell ref="L321:M321"/>
    <mergeCell ref="N321:P321"/>
    <mergeCell ref="Q321:S321"/>
    <mergeCell ref="C312:K312"/>
    <mergeCell ref="L312:M312"/>
    <mergeCell ref="N312:P312"/>
    <mergeCell ref="Q312:S312"/>
    <mergeCell ref="T312:V312"/>
    <mergeCell ref="Z312:AI312"/>
    <mergeCell ref="C311:K311"/>
    <mergeCell ref="L311:M311"/>
    <mergeCell ref="N311:P311"/>
    <mergeCell ref="Q311:S311"/>
    <mergeCell ref="T311:V311"/>
    <mergeCell ref="X174:Y174"/>
    <mergeCell ref="Z174:AA174"/>
    <mergeCell ref="C138:L138"/>
    <mergeCell ref="M138:P138"/>
    <mergeCell ref="Q138:S138"/>
    <mergeCell ref="T138:X138"/>
    <mergeCell ref="Y138:AI138"/>
    <mergeCell ref="C154:U154"/>
    <mergeCell ref="W154:AI154"/>
    <mergeCell ref="Q319:S319"/>
    <mergeCell ref="V167:W167"/>
    <mergeCell ref="X167:Y167"/>
    <mergeCell ref="Z167:AA167"/>
    <mergeCell ref="AB167:AC167"/>
    <mergeCell ref="N167:O167"/>
    <mergeCell ref="P167:Q167"/>
    <mergeCell ref="C146:Q146"/>
    <mergeCell ref="C147:Q147"/>
    <mergeCell ref="C136:L136"/>
    <mergeCell ref="Z313:AI313"/>
    <mergeCell ref="C314:K314"/>
    <mergeCell ref="L314:M314"/>
    <mergeCell ref="N314:P314"/>
    <mergeCell ref="Q314:S314"/>
    <mergeCell ref="T314:V314"/>
    <mergeCell ref="W314:Y314"/>
    <mergeCell ref="Z314:AI314"/>
    <mergeCell ref="C313:K313"/>
    <mergeCell ref="L313:M313"/>
    <mergeCell ref="N313:P313"/>
    <mergeCell ref="Q313:S313"/>
    <mergeCell ref="T313:V313"/>
    <mergeCell ref="W313:Y313"/>
    <mergeCell ref="Z311:AI311"/>
    <mergeCell ref="C144:Q144"/>
    <mergeCell ref="U144:Y145"/>
    <mergeCell ref="Z144:AD145"/>
    <mergeCell ref="AE144:AI145"/>
    <mergeCell ref="C145:Q145"/>
    <mergeCell ref="AD67:AE67"/>
    <mergeCell ref="AA72:AC72"/>
    <mergeCell ref="AD72:AF72"/>
    <mergeCell ref="AG72:AI72"/>
    <mergeCell ref="C127:O127"/>
    <mergeCell ref="C142:Q142"/>
    <mergeCell ref="U142:Y143"/>
    <mergeCell ref="Z142:AD143"/>
    <mergeCell ref="AE142:AI143"/>
    <mergeCell ref="C143:Q143"/>
    <mergeCell ref="K116:AI116"/>
    <mergeCell ref="C121:O122"/>
    <mergeCell ref="B72:D72"/>
    <mergeCell ref="E72:G72"/>
    <mergeCell ref="H72:J72"/>
    <mergeCell ref="K72:M72"/>
    <mergeCell ref="N72:P72"/>
    <mergeCell ref="Q72:S72"/>
    <mergeCell ref="T72:V72"/>
    <mergeCell ref="W72:Z72"/>
    <mergeCell ref="Y87:AA87"/>
    <mergeCell ref="M137:P137"/>
    <mergeCell ref="Q137:S137"/>
    <mergeCell ref="T137:X137"/>
    <mergeCell ref="Y137:AI137"/>
    <mergeCell ref="C128:O128"/>
    <mergeCell ref="C76:AI86"/>
    <mergeCell ref="AH67:AI67"/>
    <mergeCell ref="C135:P135"/>
    <mergeCell ref="Q135:S136"/>
    <mergeCell ref="T135:X136"/>
    <mergeCell ref="Y135:AI136"/>
    <mergeCell ref="N25:AI25"/>
    <mergeCell ref="B26:M26"/>
    <mergeCell ref="N26:AI26"/>
    <mergeCell ref="B27:M27"/>
    <mergeCell ref="N27:AI27"/>
    <mergeCell ref="B70:D71"/>
    <mergeCell ref="E70:AI70"/>
    <mergeCell ref="E71:G71"/>
    <mergeCell ref="H71:J71"/>
    <mergeCell ref="K71:M71"/>
    <mergeCell ref="N71:P71"/>
    <mergeCell ref="Q71:S71"/>
    <mergeCell ref="T71:V71"/>
    <mergeCell ref="W71:Z71"/>
    <mergeCell ref="AA71:AC71"/>
    <mergeCell ref="X62:Z62"/>
    <mergeCell ref="AA62:AC62"/>
    <mergeCell ref="X67:Z67"/>
    <mergeCell ref="AA67:AC67"/>
    <mergeCell ref="X66:Z66"/>
    <mergeCell ref="AA66:AC66"/>
    <mergeCell ref="X65:Z65"/>
    <mergeCell ref="AA65:AC65"/>
    <mergeCell ref="X64:Z64"/>
    <mergeCell ref="AA64:AC64"/>
    <mergeCell ref="AD71:AF71"/>
    <mergeCell ref="AG71:AI71"/>
    <mergeCell ref="AH64:AI64"/>
    <mergeCell ref="AF67:AG67"/>
    <mergeCell ref="AF66:AG66"/>
    <mergeCell ref="C52:H52"/>
    <mergeCell ref="L52:S52"/>
    <mergeCell ref="L53:M53"/>
    <mergeCell ref="R55:S55"/>
    <mergeCell ref="P55:Q55"/>
    <mergeCell ref="N55:O55"/>
    <mergeCell ref="T52:V53"/>
    <mergeCell ref="P54:Q54"/>
    <mergeCell ref="P53:Q53"/>
    <mergeCell ref="R54:S54"/>
    <mergeCell ref="AD66:AE66"/>
    <mergeCell ref="AD65:AE65"/>
    <mergeCell ref="AD64:AE64"/>
    <mergeCell ref="AD63:AE63"/>
    <mergeCell ref="AD62:AE62"/>
    <mergeCell ref="B59:N59"/>
    <mergeCell ref="B58:N58"/>
    <mergeCell ref="AH52:AI53"/>
    <mergeCell ref="E54:F54"/>
    <mergeCell ref="E53:F53"/>
    <mergeCell ref="AH66:AI66"/>
    <mergeCell ref="AH65:AI65"/>
    <mergeCell ref="Z59:AB59"/>
    <mergeCell ref="AC59:AE59"/>
    <mergeCell ref="Z58:AB58"/>
    <mergeCell ref="AC58:AE58"/>
    <mergeCell ref="AF65:AG65"/>
    <mergeCell ref="AF64:AG64"/>
    <mergeCell ref="AF63:AG63"/>
    <mergeCell ref="AF62:AG62"/>
    <mergeCell ref="C66:L66"/>
    <mergeCell ref="M66:O66"/>
    <mergeCell ref="P66:R66"/>
    <mergeCell ref="S66:W66"/>
    <mergeCell ref="B44:D44"/>
    <mergeCell ref="B43:D43"/>
    <mergeCell ref="T55:V55"/>
    <mergeCell ref="I55:K55"/>
    <mergeCell ref="G55:H55"/>
    <mergeCell ref="AH59:AI59"/>
    <mergeCell ref="AH58:AI58"/>
    <mergeCell ref="O58:Q58"/>
    <mergeCell ref="R59:T59"/>
    <mergeCell ref="C54:D54"/>
    <mergeCell ref="C53:D53"/>
    <mergeCell ref="C47:V47"/>
    <mergeCell ref="AH63:AI63"/>
    <mergeCell ref="AH62:AI62"/>
    <mergeCell ref="E45:I45"/>
    <mergeCell ref="G53:H53"/>
    <mergeCell ref="AD52:AG53"/>
    <mergeCell ref="AD54:AG55"/>
    <mergeCell ref="AF59:AG59"/>
    <mergeCell ref="AF58:AG58"/>
    <mergeCell ref="O59:Q59"/>
    <mergeCell ref="X63:Z63"/>
    <mergeCell ref="AA63:AC63"/>
    <mergeCell ref="R53:S53"/>
    <mergeCell ref="N54:O54"/>
    <mergeCell ref="N53:O53"/>
    <mergeCell ref="L54:M54"/>
    <mergeCell ref="B2:AI2"/>
    <mergeCell ref="H5:J5"/>
    <mergeCell ref="K5:AI5"/>
    <mergeCell ref="O8:AI8"/>
    <mergeCell ref="O10:AI10"/>
    <mergeCell ref="B18:G18"/>
    <mergeCell ref="H18:M18"/>
    <mergeCell ref="U18:Z18"/>
    <mergeCell ref="AA18:AI18"/>
    <mergeCell ref="B33:M33"/>
    <mergeCell ref="N33:AI33"/>
    <mergeCell ref="B34:M34"/>
    <mergeCell ref="N34:AI34"/>
    <mergeCell ref="B28:M28"/>
    <mergeCell ref="N28:AI28"/>
    <mergeCell ref="AH54:AI55"/>
    <mergeCell ref="B19:G19"/>
    <mergeCell ref="H19:M19"/>
    <mergeCell ref="O12:Q12"/>
    <mergeCell ref="R12:U12"/>
    <mergeCell ref="W12:Z12"/>
    <mergeCell ref="AA12:AB12"/>
    <mergeCell ref="AH12:AI12"/>
    <mergeCell ref="AD44:AF44"/>
    <mergeCell ref="AA44:AC44"/>
    <mergeCell ref="U43:Y43"/>
    <mergeCell ref="P44:T44"/>
    <mergeCell ref="P43:T43"/>
    <mergeCell ref="I52:K53"/>
    <mergeCell ref="I54:K54"/>
    <mergeCell ref="G54:H54"/>
    <mergeCell ref="W47:AI47"/>
    <mergeCell ref="T54:V54"/>
    <mergeCell ref="B21:G21"/>
    <mergeCell ref="H21:M21"/>
    <mergeCell ref="U21:Z21"/>
    <mergeCell ref="AA21:AI21"/>
    <mergeCell ref="B24:M24"/>
    <mergeCell ref="N24:AI24"/>
    <mergeCell ref="E55:F55"/>
    <mergeCell ref="C55:D55"/>
    <mergeCell ref="L55:M55"/>
    <mergeCell ref="J44:O44"/>
    <mergeCell ref="J43:O43"/>
    <mergeCell ref="E44:I44"/>
    <mergeCell ref="AG44:AI44"/>
    <mergeCell ref="AG43:AI43"/>
    <mergeCell ref="U19:Z19"/>
    <mergeCell ref="AA19:AI19"/>
    <mergeCell ref="B20:G20"/>
    <mergeCell ref="H20:M20"/>
    <mergeCell ref="U20:Z20"/>
    <mergeCell ref="P45:T45"/>
    <mergeCell ref="J45:O45"/>
    <mergeCell ref="AA20:AI20"/>
    <mergeCell ref="E43:I43"/>
    <mergeCell ref="U44:Z44"/>
    <mergeCell ref="Y39:AF39"/>
    <mergeCell ref="AG39:AI39"/>
    <mergeCell ref="AC40:AF40"/>
    <mergeCell ref="Y40:AB40"/>
    <mergeCell ref="B39:E39"/>
    <mergeCell ref="B40:E40"/>
    <mergeCell ref="F40:T40"/>
    <mergeCell ref="F39:T39"/>
    <mergeCell ref="AG40:AI40"/>
    <mergeCell ref="U39:X39"/>
    <mergeCell ref="U40:X40"/>
    <mergeCell ref="B31:M31"/>
    <mergeCell ref="N31:AI31"/>
    <mergeCell ref="B32:M32"/>
    <mergeCell ref="N32:AI32"/>
    <mergeCell ref="B25:M25"/>
    <mergeCell ref="AA43:AF43"/>
  </mergeCells>
  <phoneticPr fontId="59" type="noConversion"/>
  <conditionalFormatting sqref="C90:C100 K90:K100 C192:C202 K192:K202">
    <cfRule type="cellIs" dxfId="1" priority="5" operator="equal">
      <formula>0</formula>
    </cfRule>
  </conditionalFormatting>
  <conditionalFormatting sqref="C161:Y161 X162:X164 V162:V164 T162:T164 R162:R164 C162:N164 P162:P164">
    <cfRule type="colorScale" priority="6">
      <colorScale>
        <cfvo type="min"/>
        <cfvo type="formula" val="&quot;$H$5=&quot;&quot;CREACIÓN&quot;&quot;&quot;"/>
        <color rgb="FFFF7128"/>
        <color rgb="FFFFEF9C"/>
      </colorScale>
    </cfRule>
  </conditionalFormatting>
  <conditionalFormatting sqref="B305:B307">
    <cfRule type="cellIs" dxfId="0" priority="1" operator="equal">
      <formula>0</formula>
    </cfRule>
  </conditionalFormatting>
  <dataValidations count="24">
    <dataValidation allowBlank="1" sqref="AA160:AA164 AC160:AD160 W160:X160 AD161:AD165 AC161:AC164"/>
    <dataValidation showDropDown="1" sqref="Y160"/>
    <dataValidation type="list" allowBlank="1" sqref="W155:AI155 U399:AI399">
      <formula1>#REF!</formula1>
    </dataValidation>
    <dataValidation type="list" allowBlank="1" sqref="AG44">
      <formula1>"COSTA,SIERRA,SELVA"</formula1>
    </dataValidation>
    <dataValidation type="list" allowBlank="1" sqref="W238:AI238">
      <formula1>"SÍ: se anexa documento,NO: se anexan arreglos institucionales"</formula1>
    </dataValidation>
    <dataValidation type="list" allowBlank="1" sqref="W154:AI154 W242:AI242">
      <formula1>"SÍ: se anexa documento,No corresponde"</formula1>
    </dataValidation>
    <dataValidation type="list" allowBlank="1" sqref="W240:AI240">
      <formula1>"SÍ: se anexa documento,NO: se anexan costos para implementación"</formula1>
    </dataValidation>
    <dataValidation type="list" allowBlank="1" showInputMessage="1" showErrorMessage="1" sqref="H5:J5">
      <formula1>"CREACIÓN,MEJORAMIENTO,AMPLIACIÓN,RECUPERACIÓN"</formula1>
    </dataValidation>
    <dataValidation type="list" allowBlank="1" showInputMessage="1" showErrorMessage="1" sqref="N31:AI31 AA18:AI18 N24:AI24">
      <formula1>"SALUD,ESSALUD,FONAFE,DEFENSA,INTERIOR,DESARROLLO E INCLUSION SOCIAL,AGRICULTURA,GOBIERNOS REGIONALES ,GOBIERNOS LOCALES,MANCOMUNIDADES REGIONALES,MANCOMUNIDADES MUNICIPALES"</formula1>
    </dataValidation>
    <dataValidation type="list" allowBlank="1" showInputMessage="1" showErrorMessage="1" sqref="I395">
      <formula1>"RECURSOS ORDINARIOS,RECURSOS DIRECTAMENTE RECAUDADOS,RECURSOS POR OPERACIONES OFICIALES DE CRÉDITO,DONACIONES Y TRANSFERENCIAS,RECURSOS DETERMINADOS"</formula1>
    </dataValidation>
    <dataValidation type="list" allowBlank="1" showInputMessage="1" showErrorMessage="1" sqref="T390:AI393">
      <formula1>"ADMINISTRACIÓN DIRECTA,ADMINISTRACIÓN INDIRECTA – POR CONTRATA,ADMINISTRACIÓN INDIRECTA – NÚCLEO EJECUTOR,ADMINISTRACIÓN INDIRECTA – Ley 29230 (OBRAS POR IMPUESTOS),ADMINISTRACIÓN INDIRECTA – POR CONVENIO,EJECUCIÓN MIXTA"</formula1>
    </dataValidation>
    <dataValidation type="list" allowBlank="1" showInputMessage="1" showErrorMessage="1" sqref="AC121:AG121">
      <formula1>"Metros Cuadrados Construidos,Ambientes Deteriorados,Consultorios Inhabitables,Instalaciones Eléctricas Deterioradas, Instalaciones Sanitarias Colapsadas, N° de Servicios Higiénicos, N° Ambientes Operativos"</formula1>
    </dataValidation>
    <dataValidation type="list" allowBlank="1" showInputMessage="1" showErrorMessage="1" sqref="AC122:AG122">
      <formula1>"N° de Equipos Operativos, N° de Equipos Inoperativos, N° de Equipos Biomédicos, N° de Equipos Electromecánicos, N° de Equipos Informáticos, Cantidad de Mobiliario Clínico, N° de Ambulancias"</formula1>
    </dataValidation>
    <dataValidation type="list" allowBlank="1" showInputMessage="1" showErrorMessage="1" sqref="AC127:AG127">
      <formula1>"Incremento de Consultas e Interconsultas,Incremento Porcentual de Referencias, Reingresos a Emergencia,Horas de Estancia en Observación"</formula1>
    </dataValidation>
    <dataValidation type="list" allowBlank="1" showInputMessage="1" showErrorMessage="1" sqref="AC128:AG128">
      <formula1>"N° de Exámenes por Enfermedades Infecciosas,N° de Anemias Crónicas, Cantidad de Traslados por Año,Reingreso a Emergencia,Pacientes Mal Diagnosticados, N° de Referencia Recibidas,N° de Referencias Realizadas."</formula1>
    </dataValidation>
    <dataValidation type="list" allowBlank="1" sqref="W236:AI236">
      <formula1>"SÍ cumple, No cumple"</formula1>
    </dataValidation>
    <dataValidation type="list" allowBlank="1" showInputMessage="1" showErrorMessage="1" sqref="H368:O368">
      <formula1>"Costo por beneficiario directo,Costo por atención"</formula1>
    </dataValidation>
    <dataValidation type="list" allowBlank="1" showInputMessage="1" showErrorMessage="1" sqref="B382:G386">
      <formula1>"Cambio Climático,Desastre,Uso del ES,Legal,Social"</formula1>
    </dataValidation>
    <dataValidation type="list" allowBlank="1" showInputMessage="1" showErrorMessage="1" sqref="T382:Y386">
      <formula1>"Bajo,Medio,Alto"</formula1>
    </dataValidation>
    <dataValidation type="list" allowBlank="1" showInputMessage="1" showErrorMessage="1" sqref="Z382:AE386">
      <formula1>"Muro de contención,Desvío de cauce,Instalación de pilotes,Instalación de geomallas,Siembra de árboles,Sensibilización,Convenio,Cesión en uso"</formula1>
    </dataValidation>
    <dataValidation allowBlank="1" showInputMessage="1" showErrorMessage="1" prompt="Indicar el nombre de la Unidad Formuladora de acuerdo con los datos de inscripción de la misma. " sqref="N26:AI26"/>
    <dataValidation allowBlank="1" showInputMessage="1" showErrorMessage="1" prompt="Ingresae el nombre completo de la persona responsable de la Unidad Formuladora" sqref="N27:AI27"/>
    <dataValidation allowBlank="1" showInputMessage="1" showErrorMessage="1" prompt="Ingresar el nombre de la Unidad Ejecutora de Inversiones que se recomienda para ejecutar el proyecto de inversión." sqref="N33:AI33"/>
    <dataValidation type="whole" operator="greaterThan" allowBlank="1" showInputMessage="1" showErrorMessage="1" sqref="AG40:AI40">
      <formula1>0</formula1>
    </dataValidation>
  </dataValidations>
  <printOptions horizontalCentered="1"/>
  <pageMargins left="0.31496062992125984" right="0.31496062992125984" top="0.55118110236220474" bottom="0.55118110236220474" header="0.31496062992125984" footer="0.31496062992125984"/>
  <pageSetup paperSize="9" scale="51" orientation="portrait" r:id="rId1"/>
  <rowBreaks count="4" manualBreakCount="4">
    <brk id="86" max="34" man="1"/>
    <brk id="178" max="34" man="1"/>
    <brk id="268" max="34" man="1"/>
    <brk id="361" max="34" man="1"/>
  </rowBreaks>
  <legacyDrawing r:id="rId2"/>
  <extLst>
    <ext xmlns:x14="http://schemas.microsoft.com/office/spreadsheetml/2009/9/main" uri="{CCE6A557-97BC-4b89-ADB6-D9C93CAAB3DF}">
      <x14:dataValidations xmlns:xm="http://schemas.microsoft.com/office/excel/2006/main" count="10">
        <x14:dataValidation type="list" allowBlank="1">
          <x14:formula1>
            <xm:f>BD!$E$17:$E$28</xm:f>
          </x14:formula1>
          <xm:sqref>Q270:R270</xm:sqref>
        </x14:dataValidation>
        <x14:dataValidation type="list" allowBlank="1">
          <x14:formula1>
            <xm:f>BD!$G$3:$J$3</xm:f>
          </x14:formula1>
          <xm:sqref>AF59 AD63:AD67</xm:sqref>
        </x14:dataValidation>
        <x14:dataValidation type="list" allowBlank="1">
          <x14:formula1>
            <xm:f>[2]DATOS!#REF!</xm:f>
          </x14:formula1>
          <xm:sqref>AE160:AI165 Z160:Z164 AB160:AB164</xm:sqref>
        </x14:dataValidation>
        <x14:dataValidation type="list" allowBlank="1" showInputMessage="1" showErrorMessage="1">
          <x14:formula1>
            <xm:f>BD!$B$34:$B$43</xm:f>
          </x14:formula1>
          <xm:sqref>C137:L138</xm:sqref>
        </x14:dataValidation>
        <x14:dataValidation type="list" allowBlank="1">
          <x14:formula1>
            <xm:f>IF($AF59=BD!$G$3,BD!$G$4:$G$7,IF($AF59=BD!$H$3,BD!$H$4:$H$6,IF($AF59=BD!$I$3,BD!$I$4:$I$6,IF($AF59=BD!$J$3,BD!$J$4:$J$12,BD!$K$4))))</xm:f>
          </x14:formula1>
          <xm:sqref>AH59</xm:sqref>
        </x14:dataValidation>
        <x14:dataValidation type="list" allowBlank="1">
          <x14:formula1>
            <xm:f>IF(AD63=BD!$G$3,BD!$G$4:$G$7,IF(AD63=BD!$H$3,BD!$H$4:$H$6,IF(AD63=BD!$I$3,BD!$I$4:$I$6,IF(AD63=BD!$J$3,BD!$J$4:$J$12,BD!$K$4))))</xm:f>
          </x14:formula1>
          <xm:sqref>AF63:AF67</xm:sqref>
        </x14:dataValidation>
        <x14:dataValidation type="list" allowBlank="1">
          <x14:formula1>
            <xm:f>BD!$B$3:$B$13</xm:f>
          </x14:formula1>
          <xm:sqref>C168:J178</xm:sqref>
        </x14:dataValidation>
        <x14:dataValidation type="list" allowBlank="1">
          <x14:formula1>
            <xm:f>BD!#REF!</xm:f>
          </x14:formula1>
          <xm:sqref>C179</xm:sqref>
        </x14:dataValidation>
        <x14:dataValidation type="list" allowBlank="1">
          <x14:formula1>
            <xm:f>BD!$J20</xm:f>
          </x14:formula1>
          <xm:sqref>U270:V270</xm:sqref>
        </x14:dataValidation>
        <x14:dataValidation type="list" allowBlank="1">
          <x14:formula1>
            <xm:f>IF($C179=BD!$B8,BD!$C8,BD!#REF!)</xm:f>
          </x14:formula1>
          <xm:sqref>H179:I179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101"/>
  <sheetViews>
    <sheetView showGridLines="0" topLeftCell="A61" zoomScale="80" zoomScaleNormal="80" workbookViewId="0">
      <selection activeCell="G62" sqref="G62"/>
    </sheetView>
  </sheetViews>
  <sheetFormatPr baseColWidth="10" defaultColWidth="10.7109375" defaultRowHeight="15"/>
  <cols>
    <col min="1" max="1" width="29.140625" style="181" customWidth="1"/>
    <col min="2" max="256" width="11.42578125" style="181"/>
    <col min="257" max="257" width="20.140625" style="181" customWidth="1"/>
    <col min="258" max="512" width="11.42578125" style="181"/>
    <col min="513" max="513" width="20.140625" style="181" customWidth="1"/>
    <col min="514" max="768" width="11.42578125" style="181"/>
    <col min="769" max="769" width="20.140625" style="181" customWidth="1"/>
    <col min="770" max="1024" width="11.42578125" style="181"/>
    <col min="1025" max="1025" width="20.140625" style="181" customWidth="1"/>
    <col min="1026" max="1280" width="11.42578125" style="181"/>
    <col min="1281" max="1281" width="20.140625" style="181" customWidth="1"/>
    <col min="1282" max="1536" width="11.42578125" style="181"/>
    <col min="1537" max="1537" width="20.140625" style="181" customWidth="1"/>
    <col min="1538" max="1792" width="11.42578125" style="181"/>
    <col min="1793" max="1793" width="20.140625" style="181" customWidth="1"/>
    <col min="1794" max="2048" width="11.42578125" style="181"/>
    <col min="2049" max="2049" width="20.140625" style="181" customWidth="1"/>
    <col min="2050" max="2304" width="11.42578125" style="181"/>
    <col min="2305" max="2305" width="20.140625" style="181" customWidth="1"/>
    <col min="2306" max="2560" width="11.42578125" style="181"/>
    <col min="2561" max="2561" width="20.140625" style="181" customWidth="1"/>
    <col min="2562" max="2816" width="11.42578125" style="181"/>
    <col min="2817" max="2817" width="20.140625" style="181" customWidth="1"/>
    <col min="2818" max="3072" width="11.42578125" style="181"/>
    <col min="3073" max="3073" width="20.140625" style="181" customWidth="1"/>
    <col min="3074" max="3328" width="11.42578125" style="181"/>
    <col min="3329" max="3329" width="20.140625" style="181" customWidth="1"/>
    <col min="3330" max="3584" width="11.42578125" style="181"/>
    <col min="3585" max="3585" width="20.140625" style="181" customWidth="1"/>
    <col min="3586" max="3840" width="11.42578125" style="181"/>
    <col min="3841" max="3841" width="20.140625" style="181" customWidth="1"/>
    <col min="3842" max="4096" width="11.42578125" style="181"/>
    <col min="4097" max="4097" width="20.140625" style="181" customWidth="1"/>
    <col min="4098" max="4352" width="11.42578125" style="181"/>
    <col min="4353" max="4353" width="20.140625" style="181" customWidth="1"/>
    <col min="4354" max="4608" width="11.42578125" style="181"/>
    <col min="4609" max="4609" width="20.140625" style="181" customWidth="1"/>
    <col min="4610" max="4864" width="11.42578125" style="181"/>
    <col min="4865" max="4865" width="20.140625" style="181" customWidth="1"/>
    <col min="4866" max="5120" width="11.42578125" style="181"/>
    <col min="5121" max="5121" width="20.140625" style="181" customWidth="1"/>
    <col min="5122" max="5376" width="11.42578125" style="181"/>
    <col min="5377" max="5377" width="20.140625" style="181" customWidth="1"/>
    <col min="5378" max="5632" width="11.42578125" style="181"/>
    <col min="5633" max="5633" width="20.140625" style="181" customWidth="1"/>
    <col min="5634" max="5888" width="11.42578125" style="181"/>
    <col min="5889" max="5889" width="20.140625" style="181" customWidth="1"/>
    <col min="5890" max="6144" width="11.42578125" style="181"/>
    <col min="6145" max="6145" width="20.140625" style="181" customWidth="1"/>
    <col min="6146" max="6400" width="11.42578125" style="181"/>
    <col min="6401" max="6401" width="20.140625" style="181" customWidth="1"/>
    <col min="6402" max="6656" width="11.42578125" style="181"/>
    <col min="6657" max="6657" width="20.140625" style="181" customWidth="1"/>
    <col min="6658" max="6912" width="11.42578125" style="181"/>
    <col min="6913" max="6913" width="20.140625" style="181" customWidth="1"/>
    <col min="6914" max="7168" width="11.42578125" style="181"/>
    <col min="7169" max="7169" width="20.140625" style="181" customWidth="1"/>
    <col min="7170" max="7424" width="11.42578125" style="181"/>
    <col min="7425" max="7425" width="20.140625" style="181" customWidth="1"/>
    <col min="7426" max="7680" width="11.42578125" style="181"/>
    <col min="7681" max="7681" width="20.140625" style="181" customWidth="1"/>
    <col min="7682" max="7936" width="11.42578125" style="181"/>
    <col min="7937" max="7937" width="20.140625" style="181" customWidth="1"/>
    <col min="7938" max="8192" width="11.42578125" style="181"/>
    <col min="8193" max="8193" width="20.140625" style="181" customWidth="1"/>
    <col min="8194" max="8448" width="11.42578125" style="181"/>
    <col min="8449" max="8449" width="20.140625" style="181" customWidth="1"/>
    <col min="8450" max="8704" width="11.42578125" style="181"/>
    <col min="8705" max="8705" width="20.140625" style="181" customWidth="1"/>
    <col min="8706" max="8960" width="11.42578125" style="181"/>
    <col min="8961" max="8961" width="20.140625" style="181" customWidth="1"/>
    <col min="8962" max="9216" width="11.42578125" style="181"/>
    <col min="9217" max="9217" width="20.140625" style="181" customWidth="1"/>
    <col min="9218" max="9472" width="11.42578125" style="181"/>
    <col min="9473" max="9473" width="20.140625" style="181" customWidth="1"/>
    <col min="9474" max="9728" width="11.42578125" style="181"/>
    <col min="9729" max="9729" width="20.140625" style="181" customWidth="1"/>
    <col min="9730" max="9984" width="11.42578125" style="181"/>
    <col min="9985" max="9985" width="20.140625" style="181" customWidth="1"/>
    <col min="9986" max="10240" width="11.42578125" style="181"/>
    <col min="10241" max="10241" width="20.140625" style="181" customWidth="1"/>
    <col min="10242" max="10496" width="11.42578125" style="181"/>
    <col min="10497" max="10497" width="20.140625" style="181" customWidth="1"/>
    <col min="10498" max="10752" width="11.42578125" style="181"/>
    <col min="10753" max="10753" width="20.140625" style="181" customWidth="1"/>
    <col min="10754" max="11008" width="11.42578125" style="181"/>
    <col min="11009" max="11009" width="20.140625" style="181" customWidth="1"/>
    <col min="11010" max="11264" width="11.42578125" style="181"/>
    <col min="11265" max="11265" width="20.140625" style="181" customWidth="1"/>
    <col min="11266" max="11520" width="11.42578125" style="181"/>
    <col min="11521" max="11521" width="20.140625" style="181" customWidth="1"/>
    <col min="11522" max="11776" width="11.42578125" style="181"/>
    <col min="11777" max="11777" width="20.140625" style="181" customWidth="1"/>
    <col min="11778" max="12032" width="11.42578125" style="181"/>
    <col min="12033" max="12033" width="20.140625" style="181" customWidth="1"/>
    <col min="12034" max="12288" width="11.42578125" style="181"/>
    <col min="12289" max="12289" width="20.140625" style="181" customWidth="1"/>
    <col min="12290" max="12544" width="11.42578125" style="181"/>
    <col min="12545" max="12545" width="20.140625" style="181" customWidth="1"/>
    <col min="12546" max="12800" width="11.42578125" style="181"/>
    <col min="12801" max="12801" width="20.140625" style="181" customWidth="1"/>
    <col min="12802" max="13056" width="11.42578125" style="181"/>
    <col min="13057" max="13057" width="20.140625" style="181" customWidth="1"/>
    <col min="13058" max="13312" width="11.42578125" style="181"/>
    <col min="13313" max="13313" width="20.140625" style="181" customWidth="1"/>
    <col min="13314" max="13568" width="11.42578125" style="181"/>
    <col min="13569" max="13569" width="20.140625" style="181" customWidth="1"/>
    <col min="13570" max="13824" width="11.42578125" style="181"/>
    <col min="13825" max="13825" width="20.140625" style="181" customWidth="1"/>
    <col min="13826" max="14080" width="11.42578125" style="181"/>
    <col min="14081" max="14081" width="20.140625" style="181" customWidth="1"/>
    <col min="14082" max="14336" width="11.42578125" style="181"/>
    <col min="14337" max="14337" width="20.140625" style="181" customWidth="1"/>
    <col min="14338" max="14592" width="11.42578125" style="181"/>
    <col min="14593" max="14593" width="20.140625" style="181" customWidth="1"/>
    <col min="14594" max="14848" width="11.42578125" style="181"/>
    <col min="14849" max="14849" width="20.140625" style="181" customWidth="1"/>
    <col min="14850" max="15104" width="11.42578125" style="181"/>
    <col min="15105" max="15105" width="20.140625" style="181" customWidth="1"/>
    <col min="15106" max="15360" width="11.42578125" style="181"/>
    <col min="15361" max="15361" width="20.140625" style="181" customWidth="1"/>
    <col min="15362" max="15616" width="11.42578125" style="181"/>
    <col min="15617" max="15617" width="20.140625" style="181" customWidth="1"/>
    <col min="15618" max="15872" width="11.42578125" style="181"/>
    <col min="15873" max="15873" width="20.140625" style="181" customWidth="1"/>
    <col min="15874" max="16128" width="11.42578125" style="181"/>
    <col min="16129" max="16129" width="20.140625" style="181" customWidth="1"/>
    <col min="16130" max="16384" width="11.42578125" style="181"/>
  </cols>
  <sheetData>
    <row r="2" spans="1:4">
      <c r="A2" s="180" t="s">
        <v>11336</v>
      </c>
    </row>
    <row r="3" spans="1:4" ht="15.75" thickBot="1"/>
    <row r="4" spans="1:4" ht="25.5">
      <c r="A4" s="182" t="s">
        <v>72</v>
      </c>
      <c r="B4" s="183" t="s">
        <v>73</v>
      </c>
      <c r="C4" s="183" t="s">
        <v>74</v>
      </c>
      <c r="D4" s="184" t="s">
        <v>75</v>
      </c>
    </row>
    <row r="5" spans="1:4">
      <c r="A5" s="185" t="s">
        <v>24</v>
      </c>
      <c r="B5" s="178">
        <v>0.63376527606871402</v>
      </c>
      <c r="C5" s="178">
        <v>0.58895913816676915</v>
      </c>
      <c r="D5" s="178">
        <v>0.61172389354964662</v>
      </c>
    </row>
    <row r="6" spans="1:4">
      <c r="A6" s="185" t="s">
        <v>9589</v>
      </c>
      <c r="B6" s="178">
        <v>0.80837372822670861</v>
      </c>
      <c r="C6" s="178">
        <v>0.7585812436303635</v>
      </c>
      <c r="D6" s="178">
        <v>0.79017046611418873</v>
      </c>
    </row>
    <row r="7" spans="1:4">
      <c r="A7" s="185" t="s">
        <v>9590</v>
      </c>
      <c r="B7" s="178">
        <v>0.61123384119835245</v>
      </c>
      <c r="C7" s="178">
        <v>0.63454405981887507</v>
      </c>
      <c r="D7" s="178">
        <v>0.62430145731087416</v>
      </c>
    </row>
    <row r="8" spans="1:4">
      <c r="A8" s="185" t="s">
        <v>25</v>
      </c>
      <c r="B8" s="178">
        <v>0.55235121755212846</v>
      </c>
      <c r="C8" s="178">
        <v>0.58497881319586209</v>
      </c>
      <c r="D8" s="178">
        <v>0.55516678571560751</v>
      </c>
    </row>
    <row r="9" spans="1:4">
      <c r="A9" s="185" t="s">
        <v>26</v>
      </c>
      <c r="B9" s="178">
        <v>0.68514851954129696</v>
      </c>
      <c r="C9" s="178">
        <v>0.71106949809473385</v>
      </c>
      <c r="D9" s="178">
        <v>0.69604025113014056</v>
      </c>
    </row>
    <row r="10" spans="1:4">
      <c r="A10" s="185" t="s">
        <v>27</v>
      </c>
      <c r="B10" s="178">
        <v>0.6789198544912981</v>
      </c>
      <c r="C10" s="178">
        <v>0.71176234692949458</v>
      </c>
      <c r="D10" s="178">
        <v>0.69923985519711518</v>
      </c>
    </row>
    <row r="11" spans="1:4">
      <c r="A11" s="185" t="s">
        <v>28</v>
      </c>
      <c r="B11" s="178">
        <v>0.53914114571095029</v>
      </c>
      <c r="C11" s="178">
        <v>0</v>
      </c>
      <c r="D11" s="178">
        <v>0.53914114571095029</v>
      </c>
    </row>
    <row r="12" spans="1:4">
      <c r="A12" s="185" t="s">
        <v>29</v>
      </c>
      <c r="B12" s="178">
        <v>0.57207150831276632</v>
      </c>
      <c r="C12" s="178">
        <v>0.59833853209702459</v>
      </c>
      <c r="D12" s="178">
        <v>0.58291418139700324</v>
      </c>
    </row>
    <row r="13" spans="1:4">
      <c r="A13" s="185" t="s">
        <v>30</v>
      </c>
      <c r="B13" s="178">
        <v>0.73404045462132594</v>
      </c>
      <c r="C13" s="178">
        <v>0.66344800102773571</v>
      </c>
      <c r="D13" s="178">
        <v>0.68157701428034212</v>
      </c>
    </row>
    <row r="14" spans="1:4">
      <c r="A14" s="185" t="s">
        <v>9591</v>
      </c>
      <c r="B14" s="178">
        <v>0.75092763347923652</v>
      </c>
      <c r="C14" s="178">
        <v>0.7249986978488463</v>
      </c>
      <c r="D14" s="178">
        <v>0.73539929681337923</v>
      </c>
    </row>
    <row r="15" spans="1:4">
      <c r="A15" s="185" t="s">
        <v>31</v>
      </c>
      <c r="B15" s="178">
        <v>0.71910341021904667</v>
      </c>
      <c r="C15" s="178">
        <v>0.74558925945987775</v>
      </c>
      <c r="D15" s="178">
        <v>0.72077664160070198</v>
      </c>
    </row>
    <row r="16" spans="1:4">
      <c r="A16" s="185" t="s">
        <v>9592</v>
      </c>
      <c r="B16" s="178">
        <v>0.52926278836509533</v>
      </c>
      <c r="C16" s="178">
        <v>0.50642539026479805</v>
      </c>
      <c r="D16" s="178">
        <v>0.52186359119311621</v>
      </c>
    </row>
    <row r="17" spans="1:4">
      <c r="A17" s="185" t="s">
        <v>32</v>
      </c>
      <c r="B17" s="178">
        <v>0.58347989672173584</v>
      </c>
      <c r="C17" s="178">
        <v>0.5214926012421347</v>
      </c>
      <c r="D17" s="178">
        <v>0.57117752484696138</v>
      </c>
    </row>
    <row r="18" spans="1:4">
      <c r="A18" s="185" t="s">
        <v>33</v>
      </c>
      <c r="B18" s="178">
        <v>0.60125100439290935</v>
      </c>
      <c r="C18" s="178">
        <v>0.64290765742130651</v>
      </c>
      <c r="D18" s="178">
        <v>0.60818422129762595</v>
      </c>
    </row>
    <row r="19" spans="1:4">
      <c r="A19" s="185" t="s">
        <v>34</v>
      </c>
      <c r="B19" s="178">
        <v>0.55327151519672979</v>
      </c>
      <c r="C19" s="178">
        <v>0.59924262062280931</v>
      </c>
      <c r="D19" s="178">
        <v>0.55404854880974963</v>
      </c>
    </row>
    <row r="20" spans="1:4">
      <c r="A20" s="185" t="s">
        <v>35</v>
      </c>
      <c r="B20" s="178">
        <v>0.52489170777790828</v>
      </c>
      <c r="C20" s="178">
        <v>0.41103113767787924</v>
      </c>
      <c r="D20" s="178">
        <v>0.49009332231471592</v>
      </c>
    </row>
    <row r="21" spans="1:4">
      <c r="A21" s="185" t="s">
        <v>36</v>
      </c>
      <c r="B21" s="178">
        <v>0.52545762552350472</v>
      </c>
      <c r="C21" s="178">
        <v>0.52165361776163999</v>
      </c>
      <c r="D21" s="178">
        <v>0.52480431322875054</v>
      </c>
    </row>
    <row r="22" spans="1:4">
      <c r="A22" s="185" t="s">
        <v>37</v>
      </c>
      <c r="B22" s="178">
        <v>0.60977161105027444</v>
      </c>
      <c r="C22" s="178">
        <v>0.7001651073197579</v>
      </c>
      <c r="D22" s="178">
        <v>0.62716648221008986</v>
      </c>
    </row>
    <row r="23" spans="1:4">
      <c r="A23" s="185" t="s">
        <v>38</v>
      </c>
      <c r="B23" s="178">
        <v>0.6703333691744543</v>
      </c>
      <c r="C23" s="178">
        <v>0.64499349804941486</v>
      </c>
      <c r="D23" s="178">
        <v>0.66213660400273255</v>
      </c>
    </row>
    <row r="24" spans="1:4">
      <c r="A24" s="185" t="s">
        <v>39</v>
      </c>
      <c r="B24" s="178">
        <v>0.52751345105713476</v>
      </c>
      <c r="C24" s="178">
        <v>0.55155966899283049</v>
      </c>
      <c r="D24" s="178">
        <v>0.53250998379200298</v>
      </c>
    </row>
    <row r="25" spans="1:4">
      <c r="A25" s="185" t="s">
        <v>40</v>
      </c>
      <c r="B25" s="178">
        <v>0.85949659616128959</v>
      </c>
      <c r="C25" s="178">
        <v>0.85991864633203252</v>
      </c>
      <c r="D25" s="178">
        <v>0.85967070015174896</v>
      </c>
    </row>
    <row r="26" spans="1:4">
      <c r="A26" s="185" t="s">
        <v>9593</v>
      </c>
      <c r="B26" s="178">
        <v>0.52445847503557219</v>
      </c>
      <c r="C26" s="178">
        <v>0.55369443480846425</v>
      </c>
      <c r="D26" s="178">
        <v>0.5337050160372131</v>
      </c>
    </row>
    <row r="27" spans="1:4">
      <c r="A27" s="185" t="s">
        <v>41</v>
      </c>
      <c r="B27" s="178">
        <v>0.53200197363427038</v>
      </c>
      <c r="C27" s="178">
        <v>0.55181282855402392</v>
      </c>
      <c r="D27" s="178">
        <v>0.53443775295361051</v>
      </c>
    </row>
    <row r="28" spans="1:4">
      <c r="A28" s="185" t="s">
        <v>42</v>
      </c>
      <c r="B28" s="178">
        <v>0.48560569169438506</v>
      </c>
      <c r="C28" s="178">
        <v>0.50035816618911177</v>
      </c>
      <c r="D28" s="178">
        <v>0.48609859031329028</v>
      </c>
    </row>
    <row r="29" spans="1:4">
      <c r="A29" s="185" t="s">
        <v>43</v>
      </c>
      <c r="B29" s="178">
        <v>0.61003611551386749</v>
      </c>
      <c r="C29" s="178">
        <v>0.52167051736941994</v>
      </c>
      <c r="D29" s="178">
        <v>0.59378686665225189</v>
      </c>
    </row>
    <row r="30" spans="1:4">
      <c r="A30" s="185" t="s">
        <v>44</v>
      </c>
      <c r="B30" s="178">
        <v>0.55226287759952497</v>
      </c>
      <c r="C30" s="178">
        <v>0</v>
      </c>
      <c r="D30" s="178">
        <v>0.55226287759952497</v>
      </c>
    </row>
    <row r="31" spans="1:4" ht="15.75" thickBot="1">
      <c r="A31" s="186" t="s">
        <v>10</v>
      </c>
      <c r="B31" s="332">
        <v>0.58714335832526354</v>
      </c>
      <c r="C31" s="332">
        <v>0.64405703414053894</v>
      </c>
      <c r="D31" s="332">
        <v>0.59934587163185649</v>
      </c>
    </row>
    <row r="32" spans="1:4">
      <c r="A32" s="187"/>
      <c r="B32" s="188"/>
      <c r="C32" s="188"/>
      <c r="D32" s="188"/>
    </row>
    <row r="33" spans="1:4">
      <c r="A33" s="189" t="s">
        <v>11333</v>
      </c>
      <c r="B33" s="188"/>
      <c r="C33" s="188"/>
      <c r="D33" s="188"/>
    </row>
    <row r="35" spans="1:4">
      <c r="A35" s="190" t="s">
        <v>11334</v>
      </c>
      <c r="B35" s="190"/>
      <c r="C35" s="190"/>
      <c r="D35" s="190"/>
    </row>
    <row r="36" spans="1:4" ht="15.75" thickBot="1"/>
    <row r="37" spans="1:4" ht="38.25">
      <c r="A37" s="191" t="s">
        <v>72</v>
      </c>
      <c r="B37" s="192" t="s">
        <v>76</v>
      </c>
      <c r="C37" s="192" t="s">
        <v>77</v>
      </c>
      <c r="D37" s="193" t="s">
        <v>78</v>
      </c>
    </row>
    <row r="38" spans="1:4">
      <c r="A38" s="185" t="s">
        <v>24</v>
      </c>
      <c r="B38" s="178">
        <v>0.28656643185083941</v>
      </c>
      <c r="C38" s="178">
        <v>0.33138837386846987</v>
      </c>
      <c r="D38" s="178">
        <v>0.30779504927480617</v>
      </c>
    </row>
    <row r="39" spans="1:4">
      <c r="A39" s="185" t="s">
        <v>9589</v>
      </c>
      <c r="B39" s="178">
        <v>0.29478900340019509</v>
      </c>
      <c r="C39" s="178">
        <v>0.35499054077519943</v>
      </c>
      <c r="D39" s="178">
        <v>0.31591777819357947</v>
      </c>
    </row>
    <row r="40" spans="1:4">
      <c r="A40" s="185" t="s">
        <v>9590</v>
      </c>
      <c r="B40" s="178">
        <v>0.31513003466554745</v>
      </c>
      <c r="C40" s="178">
        <v>0.4894456083519656</v>
      </c>
      <c r="D40" s="178">
        <v>0.41445390739681875</v>
      </c>
    </row>
    <row r="41" spans="1:4">
      <c r="A41" s="185" t="s">
        <v>25</v>
      </c>
      <c r="B41" s="178">
        <v>0.34302987281175201</v>
      </c>
      <c r="C41" s="178">
        <v>0.38512859614651451</v>
      </c>
      <c r="D41" s="178">
        <v>0.34685782550378519</v>
      </c>
    </row>
    <row r="42" spans="1:4">
      <c r="A42" s="185" t="s">
        <v>26</v>
      </c>
      <c r="B42" s="178">
        <v>0.35390417327761126</v>
      </c>
      <c r="C42" s="178">
        <v>0.45172187165357591</v>
      </c>
      <c r="D42" s="178">
        <v>0.39589367024676647</v>
      </c>
    </row>
    <row r="43" spans="1:4">
      <c r="A43" s="185" t="s">
        <v>27</v>
      </c>
      <c r="B43" s="178">
        <v>0.25275192189877671</v>
      </c>
      <c r="C43" s="178">
        <v>0.25659623901836925</v>
      </c>
      <c r="D43" s="178">
        <v>0.25517303819625448</v>
      </c>
    </row>
    <row r="44" spans="1:4">
      <c r="A44" s="185" t="s">
        <v>28</v>
      </c>
      <c r="B44" s="178">
        <v>0.37989079959806504</v>
      </c>
      <c r="C44" s="178">
        <v>0</v>
      </c>
      <c r="D44" s="178">
        <v>0.37989079959806504</v>
      </c>
    </row>
    <row r="45" spans="1:4">
      <c r="A45" s="185" t="s">
        <v>29</v>
      </c>
      <c r="B45" s="178">
        <v>0.24254854602574538</v>
      </c>
      <c r="C45" s="178">
        <v>0.37229355115331575</v>
      </c>
      <c r="D45" s="178">
        <v>0.22613287071241439</v>
      </c>
    </row>
    <row r="46" spans="1:4">
      <c r="A46" s="185" t="s">
        <v>30</v>
      </c>
      <c r="B46" s="178">
        <v>0.30396493984371775</v>
      </c>
      <c r="C46" s="178">
        <v>0.34836647089462436</v>
      </c>
      <c r="D46" s="178">
        <v>0.35339521613717517</v>
      </c>
    </row>
    <row r="47" spans="1:4">
      <c r="A47" s="185" t="s">
        <v>9591</v>
      </c>
      <c r="B47" s="178">
        <v>0.27854913157972605</v>
      </c>
      <c r="C47" s="178">
        <v>0.37562595677330635</v>
      </c>
      <c r="D47" s="178">
        <v>0.31977004006877585</v>
      </c>
    </row>
    <row r="48" spans="1:4">
      <c r="A48" s="185" t="s">
        <v>31</v>
      </c>
      <c r="B48" s="178">
        <v>0.30136168699703203</v>
      </c>
      <c r="C48" s="178">
        <v>0.31303726470119797</v>
      </c>
      <c r="D48" s="178">
        <v>0.30621480613596175</v>
      </c>
    </row>
    <row r="49" spans="1:4">
      <c r="A49" s="185" t="s">
        <v>9592</v>
      </c>
      <c r="B49" s="178">
        <v>0.25459563178092581</v>
      </c>
      <c r="C49" s="178">
        <v>0.31582935700876091</v>
      </c>
      <c r="D49" s="178">
        <v>0.27297026982767136</v>
      </c>
    </row>
    <row r="50" spans="1:4">
      <c r="A50" s="185" t="s">
        <v>32</v>
      </c>
      <c r="B50" s="178">
        <v>0.2915642889059834</v>
      </c>
      <c r="C50" s="178">
        <v>0.34730462429386555</v>
      </c>
      <c r="D50" s="178">
        <v>0.29596116996820565</v>
      </c>
    </row>
    <row r="51" spans="1:4">
      <c r="A51" s="185" t="s">
        <v>33</v>
      </c>
      <c r="B51" s="178">
        <v>0.36072759780599417</v>
      </c>
      <c r="C51" s="178">
        <v>0.44094303071338559</v>
      </c>
      <c r="D51" s="178">
        <v>0.35836596378020402</v>
      </c>
    </row>
    <row r="52" spans="1:4">
      <c r="A52" s="185" t="s">
        <v>34</v>
      </c>
      <c r="B52" s="178">
        <v>0.33992651990494516</v>
      </c>
      <c r="C52" s="178">
        <v>0.37167883424620574</v>
      </c>
      <c r="D52" s="178">
        <v>0.34177324433942935</v>
      </c>
    </row>
    <row r="53" spans="1:4">
      <c r="A53" s="185" t="s">
        <v>35</v>
      </c>
      <c r="B53" s="178">
        <v>0.28660665582416034</v>
      </c>
      <c r="C53" s="178">
        <v>0.42959686774941996</v>
      </c>
      <c r="D53" s="178">
        <v>0.30841231563008242</v>
      </c>
    </row>
    <row r="54" spans="1:4">
      <c r="A54" s="185" t="s">
        <v>36</v>
      </c>
      <c r="B54" s="178">
        <v>0.26531739279690747</v>
      </c>
      <c r="C54" s="178">
        <v>0.36880993554472563</v>
      </c>
      <c r="D54" s="178">
        <v>0.29336188436830835</v>
      </c>
    </row>
    <row r="55" spans="1:4">
      <c r="A55" s="185" t="s">
        <v>37</v>
      </c>
      <c r="B55" s="178">
        <v>0.34339513076393668</v>
      </c>
      <c r="C55" s="178">
        <v>0.38547477564879939</v>
      </c>
      <c r="D55" s="178">
        <v>0.34885507784795167</v>
      </c>
    </row>
    <row r="56" spans="1:4">
      <c r="A56" s="185" t="s">
        <v>38</v>
      </c>
      <c r="B56" s="178">
        <v>0.33146894113216496</v>
      </c>
      <c r="C56" s="178">
        <v>0.23480313095140459</v>
      </c>
      <c r="D56" s="178">
        <v>0.3484860788031926</v>
      </c>
    </row>
    <row r="57" spans="1:4">
      <c r="A57" s="185" t="s">
        <v>39</v>
      </c>
      <c r="B57" s="178">
        <v>0.28568358393954463</v>
      </c>
      <c r="C57" s="178">
        <v>0.21547711294491612</v>
      </c>
      <c r="D57" s="178">
        <v>0.27473299000207885</v>
      </c>
    </row>
    <row r="58" spans="1:4">
      <c r="A58" s="185" t="s">
        <v>40</v>
      </c>
      <c r="B58" s="178">
        <v>0.14727569175588318</v>
      </c>
      <c r="C58" s="178">
        <v>0.35084578895551777</v>
      </c>
      <c r="D58" s="178">
        <v>0.17541823296571979</v>
      </c>
    </row>
    <row r="59" spans="1:4">
      <c r="A59" s="185" t="s">
        <v>9593</v>
      </c>
      <c r="B59" s="178">
        <v>0.3169352673414465</v>
      </c>
      <c r="C59" s="178">
        <v>0.40886417532095842</v>
      </c>
      <c r="D59" s="178">
        <v>0.32806193940309281</v>
      </c>
    </row>
    <row r="60" spans="1:4">
      <c r="A60" s="185" t="s">
        <v>41</v>
      </c>
      <c r="B60" s="178">
        <v>0.28436047133803399</v>
      </c>
      <c r="C60" s="178">
        <v>0.43641135767120021</v>
      </c>
      <c r="D60" s="178">
        <v>0.3001660957126544</v>
      </c>
    </row>
    <row r="61" spans="1:4">
      <c r="A61" s="185" t="s">
        <v>42</v>
      </c>
      <c r="B61" s="178">
        <v>0.39977564565610901</v>
      </c>
      <c r="C61" s="178">
        <v>0.34843901378096764</v>
      </c>
      <c r="D61" s="178">
        <v>0.40103559764323582</v>
      </c>
    </row>
    <row r="62" spans="1:4">
      <c r="A62" s="185" t="s">
        <v>43</v>
      </c>
      <c r="B62" s="178">
        <v>0.26532058364128153</v>
      </c>
      <c r="C62" s="178">
        <v>0.31598862456313048</v>
      </c>
      <c r="D62" s="178">
        <v>0.27874863847035936</v>
      </c>
    </row>
    <row r="63" spans="1:4">
      <c r="A63" s="185" t="s">
        <v>44</v>
      </c>
      <c r="B63" s="178">
        <v>0.34010597768946393</v>
      </c>
      <c r="C63" s="178">
        <v>0</v>
      </c>
      <c r="D63" s="178">
        <v>0.34010597768946393</v>
      </c>
    </row>
    <row r="64" spans="1:4" ht="15.75" thickBot="1">
      <c r="A64" s="186" t="s">
        <v>10</v>
      </c>
      <c r="B64" s="332">
        <v>0.31022714801070972</v>
      </c>
      <c r="C64" s="332">
        <v>0.31598862456313048</v>
      </c>
      <c r="D64" s="332">
        <v>0.31155458300508743</v>
      </c>
    </row>
    <row r="65" spans="1:4">
      <c r="A65" s="189"/>
      <c r="B65" s="188"/>
      <c r="C65" s="188"/>
      <c r="D65" s="188"/>
    </row>
    <row r="66" spans="1:4">
      <c r="A66" s="189" t="s">
        <v>11333</v>
      </c>
      <c r="B66" s="188"/>
      <c r="C66" s="188"/>
      <c r="D66" s="188"/>
    </row>
    <row r="67" spans="1:4">
      <c r="A67" s="189"/>
      <c r="B67" s="188"/>
      <c r="C67" s="188"/>
      <c r="D67" s="188"/>
    </row>
    <row r="68" spans="1:4">
      <c r="A68" s="188"/>
      <c r="B68" s="188"/>
      <c r="C68" s="188"/>
      <c r="D68" s="188"/>
    </row>
    <row r="69" spans="1:4">
      <c r="A69" s="188"/>
      <c r="B69" s="188"/>
      <c r="C69" s="188"/>
      <c r="D69" s="188"/>
    </row>
    <row r="70" spans="1:4">
      <c r="A70" s="190" t="s">
        <v>11335</v>
      </c>
      <c r="B70" s="190"/>
      <c r="C70" s="190"/>
      <c r="D70" s="190"/>
    </row>
    <row r="71" spans="1:4" ht="15.75" thickBot="1">
      <c r="A71" s="188"/>
      <c r="B71" s="188"/>
      <c r="C71" s="188"/>
      <c r="D71" s="188"/>
    </row>
    <row r="72" spans="1:4" ht="38.25">
      <c r="A72" s="191" t="s">
        <v>72</v>
      </c>
      <c r="B72" s="192" t="s">
        <v>76</v>
      </c>
      <c r="C72" s="192" t="s">
        <v>77</v>
      </c>
      <c r="D72" s="193" t="s">
        <v>78</v>
      </c>
    </row>
    <row r="73" spans="1:4">
      <c r="A73" s="185" t="s">
        <v>24</v>
      </c>
      <c r="B73" s="178">
        <v>0.6574859966245139</v>
      </c>
      <c r="C73" s="178">
        <v>0.93366087590211333</v>
      </c>
      <c r="D73" s="178">
        <v>0.79831459327275778</v>
      </c>
    </row>
    <row r="74" spans="1:4">
      <c r="A74" s="185" t="s">
        <v>9589</v>
      </c>
      <c r="B74" s="178">
        <v>0.41483369098712447</v>
      </c>
      <c r="C74" s="178">
        <v>0.90336062338018985</v>
      </c>
      <c r="D74" s="178">
        <v>0.60749653095068878</v>
      </c>
    </row>
    <row r="75" spans="1:4">
      <c r="A75" s="185" t="s">
        <v>9590</v>
      </c>
      <c r="B75" s="178">
        <v>0.54239838200473556</v>
      </c>
      <c r="C75" s="178">
        <v>0.93919882977830538</v>
      </c>
      <c r="D75" s="178">
        <v>0.80940240586702383</v>
      </c>
    </row>
    <row r="76" spans="1:4">
      <c r="A76" s="185" t="s">
        <v>25</v>
      </c>
      <c r="B76" s="178">
        <v>0.43140432263719347</v>
      </c>
      <c r="C76" s="178">
        <v>0.79695412145440703</v>
      </c>
      <c r="D76" s="178">
        <v>0.46831059004420528</v>
      </c>
    </row>
    <row r="77" spans="1:4">
      <c r="A77" s="185" t="s">
        <v>26</v>
      </c>
      <c r="B77" s="178">
        <v>0.70908948838663044</v>
      </c>
      <c r="C77" s="178">
        <v>0.94128419831717314</v>
      </c>
      <c r="D77" s="178">
        <v>0.82281767487753465</v>
      </c>
    </row>
    <row r="78" spans="1:4">
      <c r="A78" s="185" t="s">
        <v>27</v>
      </c>
      <c r="B78" s="178">
        <v>0.51650768208295872</v>
      </c>
      <c r="C78" s="178">
        <v>0.90742197447723605</v>
      </c>
      <c r="D78" s="178">
        <v>0.76407510545801216</v>
      </c>
    </row>
    <row r="79" spans="1:4">
      <c r="A79" s="185" t="s">
        <v>28</v>
      </c>
      <c r="B79" s="178">
        <v>0.42381199522885993</v>
      </c>
      <c r="C79" s="178">
        <v>0</v>
      </c>
      <c r="D79" s="178">
        <v>0.42381199522885993</v>
      </c>
    </row>
    <row r="80" spans="1:4">
      <c r="A80" s="185" t="s">
        <v>29</v>
      </c>
      <c r="B80" s="178">
        <v>0.58985622282755756</v>
      </c>
      <c r="C80" s="178">
        <v>0.85862788898135578</v>
      </c>
      <c r="D80" s="178">
        <v>0.69249382523319158</v>
      </c>
    </row>
    <row r="81" spans="1:4">
      <c r="A81" s="185" t="s">
        <v>30</v>
      </c>
      <c r="B81" s="178">
        <v>0.7287812840043526</v>
      </c>
      <c r="C81" s="178">
        <v>0.9211017938647702</v>
      </c>
      <c r="D81" s="178">
        <v>0.87534986814217997</v>
      </c>
    </row>
    <row r="82" spans="1:4">
      <c r="A82" s="185" t="s">
        <v>9591</v>
      </c>
      <c r="B82" s="178">
        <v>0.59377531103527947</v>
      </c>
      <c r="C82" s="178">
        <v>0.94246972866275813</v>
      </c>
      <c r="D82" s="178">
        <v>0.81805907572778735</v>
      </c>
    </row>
    <row r="83" spans="1:4">
      <c r="A83" s="185" t="s">
        <v>31</v>
      </c>
      <c r="B83" s="178">
        <v>0.37562831464191332</v>
      </c>
      <c r="C83" s="178">
        <v>0.6030945637908407</v>
      </c>
      <c r="D83" s="178">
        <v>0.39386254402090853</v>
      </c>
    </row>
    <row r="84" spans="1:4">
      <c r="A84" s="185" t="s">
        <v>9592</v>
      </c>
      <c r="B84" s="178">
        <v>0.57217182290455149</v>
      </c>
      <c r="C84" s="178">
        <v>0.87018880378432639</v>
      </c>
      <c r="D84" s="178">
        <v>0.67962378093221809</v>
      </c>
    </row>
    <row r="85" spans="1:4">
      <c r="A85" s="185" t="s">
        <v>32</v>
      </c>
      <c r="B85" s="178">
        <v>0.39205150564966512</v>
      </c>
      <c r="C85" s="178">
        <v>0.81805516857063254</v>
      </c>
      <c r="D85" s="178">
        <v>0.47442731982986469</v>
      </c>
    </row>
    <row r="86" spans="1:4">
      <c r="A86" s="185" t="s">
        <v>33</v>
      </c>
      <c r="B86" s="178">
        <v>0.39566435505076175</v>
      </c>
      <c r="C86" s="178">
        <v>0.72330295475908291</v>
      </c>
      <c r="D86" s="178">
        <v>0.45152973230991145</v>
      </c>
    </row>
    <row r="87" spans="1:4">
      <c r="A87" s="185" t="s">
        <v>34</v>
      </c>
      <c r="B87" s="178">
        <v>0.40930435270898707</v>
      </c>
      <c r="C87" s="178">
        <v>0.73607882445776196</v>
      </c>
      <c r="D87" s="178">
        <v>0.41701165290578179</v>
      </c>
    </row>
    <row r="88" spans="1:4">
      <c r="A88" s="185" t="s">
        <v>35</v>
      </c>
      <c r="B88" s="178">
        <v>0.64243614931237703</v>
      </c>
      <c r="C88" s="178">
        <v>0.95590832384914304</v>
      </c>
      <c r="D88" s="178">
        <v>0.73926826607183993</v>
      </c>
    </row>
    <row r="89" spans="1:4">
      <c r="A89" s="185" t="s">
        <v>36</v>
      </c>
      <c r="B89" s="178">
        <v>0.59768239860493899</v>
      </c>
      <c r="C89" s="178">
        <v>0.87913571910871036</v>
      </c>
      <c r="D89" s="178">
        <v>0.66803088477279438</v>
      </c>
    </row>
    <row r="90" spans="1:4">
      <c r="A90" s="185" t="s">
        <v>37</v>
      </c>
      <c r="B90" s="178">
        <v>0.41687282748254156</v>
      </c>
      <c r="C90" s="178">
        <v>0.8811807331628303</v>
      </c>
      <c r="D90" s="178">
        <v>0.52232737129994922</v>
      </c>
    </row>
    <row r="91" spans="1:4">
      <c r="A91" s="185" t="s">
        <v>38</v>
      </c>
      <c r="B91" s="178">
        <v>0.64895116665614683</v>
      </c>
      <c r="C91" s="178">
        <v>0.86476070628023127</v>
      </c>
      <c r="D91" s="178">
        <v>0.72417007045149262</v>
      </c>
    </row>
    <row r="92" spans="1:4">
      <c r="A92" s="185" t="s">
        <v>39</v>
      </c>
      <c r="B92" s="178">
        <v>0.50979483119825408</v>
      </c>
      <c r="C92" s="178">
        <v>0.7929796647004036</v>
      </c>
      <c r="D92" s="178">
        <v>0.56188409469728062</v>
      </c>
    </row>
    <row r="93" spans="1:4">
      <c r="A93" s="185" t="s">
        <v>40</v>
      </c>
      <c r="B93" s="178">
        <v>0.40464777459012707</v>
      </c>
      <c r="C93" s="178">
        <v>0.89663318517481538</v>
      </c>
      <c r="D93" s="178">
        <v>0.6540213317959066</v>
      </c>
    </row>
    <row r="94" spans="1:4">
      <c r="A94" s="185" t="s">
        <v>9593</v>
      </c>
      <c r="B94" s="178">
        <v>0.51322464660395017</v>
      </c>
      <c r="C94" s="178">
        <v>0.87206632653061222</v>
      </c>
      <c r="D94" s="178">
        <v>0.63914447392819462</v>
      </c>
    </row>
    <row r="95" spans="1:4">
      <c r="A95" s="185" t="s">
        <v>41</v>
      </c>
      <c r="B95" s="178">
        <v>0.54417729458498854</v>
      </c>
      <c r="C95" s="178">
        <v>0.8175</v>
      </c>
      <c r="D95" s="178">
        <v>0.59144042884316095</v>
      </c>
    </row>
    <row r="96" spans="1:4">
      <c r="A96" s="185" t="s">
        <v>42</v>
      </c>
      <c r="B96" s="178">
        <v>0.60558649717273927</v>
      </c>
      <c r="C96" s="178">
        <v>0.7054644808743169</v>
      </c>
      <c r="D96" s="178">
        <v>0.60932640366672119</v>
      </c>
    </row>
    <row r="97" spans="1:4">
      <c r="A97" s="185" t="s">
        <v>43</v>
      </c>
      <c r="B97" s="178">
        <v>0.638619263683878</v>
      </c>
      <c r="C97" s="178">
        <v>0.93196777122106222</v>
      </c>
      <c r="D97" s="178">
        <v>0.69786175917862214</v>
      </c>
    </row>
    <row r="98" spans="1:4" ht="15.75" thickBot="1">
      <c r="A98" s="185" t="s">
        <v>44</v>
      </c>
      <c r="B98" s="178">
        <v>0.39374077985271833</v>
      </c>
      <c r="C98" s="178">
        <v>0</v>
      </c>
      <c r="D98" s="178">
        <v>0.39374077985271833</v>
      </c>
    </row>
    <row r="99" spans="1:4" ht="15.75" thickBot="1">
      <c r="A99" s="194" t="s">
        <v>10</v>
      </c>
      <c r="B99" s="332">
        <v>0.45692709914112128</v>
      </c>
      <c r="C99" s="332">
        <v>0.88476260190767819</v>
      </c>
      <c r="D99" s="332">
        <v>0.55690272334673296</v>
      </c>
    </row>
    <row r="100" spans="1:4">
      <c r="A100" s="189"/>
      <c r="B100" s="188"/>
      <c r="C100" s="188"/>
      <c r="D100" s="188"/>
    </row>
    <row r="101" spans="1:4">
      <c r="A101" s="189" t="s">
        <v>11333</v>
      </c>
      <c r="B101" s="188"/>
      <c r="C101" s="188"/>
      <c r="D101" s="188"/>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S56"/>
  <sheetViews>
    <sheetView showGridLines="0" zoomScale="55" zoomScaleNormal="55" workbookViewId="0">
      <selection activeCell="J21" sqref="J21"/>
    </sheetView>
  </sheetViews>
  <sheetFormatPr baseColWidth="10" defaultColWidth="16.7109375" defaultRowHeight="12.75"/>
  <cols>
    <col min="1" max="1" width="16.7109375" style="1"/>
    <col min="2" max="2" width="23.7109375" style="1" customWidth="1"/>
    <col min="3" max="6" width="16.7109375" style="1"/>
    <col min="7" max="7" width="13" style="1" customWidth="1"/>
    <col min="8" max="8" width="13.42578125" style="1" customWidth="1"/>
    <col min="9" max="9" width="16.7109375" style="1"/>
    <col min="10" max="10" width="19.140625" style="1" customWidth="1"/>
    <col min="11" max="11" width="36.28515625" style="1" customWidth="1"/>
    <col min="12" max="12" width="6.42578125" style="1" customWidth="1"/>
    <col min="13" max="14" width="16.7109375" style="1"/>
    <col min="15" max="19" width="16.7109375" style="131"/>
    <col min="20" max="16384" width="16.7109375" style="1"/>
  </cols>
  <sheetData>
    <row r="1" spans="1:10">
      <c r="B1" s="161"/>
    </row>
    <row r="2" spans="1:10" ht="27" customHeight="1">
      <c r="B2" s="317" t="s">
        <v>333</v>
      </c>
      <c r="C2" s="318" t="s">
        <v>334</v>
      </c>
      <c r="F2" s="160"/>
      <c r="G2" s="1069" t="s">
        <v>180</v>
      </c>
      <c r="H2" s="1069"/>
      <c r="I2" s="1069"/>
      <c r="J2" s="1069"/>
    </row>
    <row r="3" spans="1:10" ht="15">
      <c r="B3" s="129" t="s">
        <v>256</v>
      </c>
      <c r="C3" s="136" t="s">
        <v>335</v>
      </c>
      <c r="F3" s="160"/>
      <c r="G3" s="195" t="s">
        <v>183</v>
      </c>
      <c r="H3" s="195" t="s">
        <v>185</v>
      </c>
      <c r="I3" s="195" t="s">
        <v>8655</v>
      </c>
      <c r="J3" s="195" t="s">
        <v>187</v>
      </c>
    </row>
    <row r="4" spans="1:10">
      <c r="B4" s="129" t="s">
        <v>9645</v>
      </c>
      <c r="C4" s="136" t="s">
        <v>335</v>
      </c>
      <c r="F4" s="1070" t="s">
        <v>363</v>
      </c>
      <c r="G4" s="196" t="s">
        <v>190</v>
      </c>
      <c r="H4" s="196" t="s">
        <v>8656</v>
      </c>
      <c r="I4" s="196" t="s">
        <v>8656</v>
      </c>
      <c r="J4" s="197" t="s">
        <v>364</v>
      </c>
    </row>
    <row r="5" spans="1:10">
      <c r="B5" s="129" t="s">
        <v>9646</v>
      </c>
      <c r="C5" s="136" t="s">
        <v>335</v>
      </c>
      <c r="F5" s="1070"/>
      <c r="G5" s="197" t="s">
        <v>8657</v>
      </c>
      <c r="H5" s="196" t="s">
        <v>186</v>
      </c>
      <c r="I5" s="196" t="s">
        <v>186</v>
      </c>
      <c r="J5" s="197" t="s">
        <v>191</v>
      </c>
    </row>
    <row r="6" spans="1:10" ht="25.5">
      <c r="B6" s="129" t="s">
        <v>9647</v>
      </c>
      <c r="C6" s="136" t="s">
        <v>335</v>
      </c>
      <c r="F6" s="1070"/>
      <c r="G6" s="197" t="s">
        <v>184</v>
      </c>
      <c r="H6" s="196" t="s">
        <v>8658</v>
      </c>
      <c r="I6" s="196" t="s">
        <v>8658</v>
      </c>
      <c r="J6" s="197" t="s">
        <v>188</v>
      </c>
    </row>
    <row r="7" spans="1:10" ht="25.5">
      <c r="B7" s="129" t="s">
        <v>9648</v>
      </c>
      <c r="C7" s="136" t="s">
        <v>335</v>
      </c>
      <c r="F7" s="1070"/>
      <c r="G7" s="197" t="s">
        <v>8659</v>
      </c>
      <c r="H7" s="198"/>
      <c r="I7" s="198"/>
      <c r="J7" s="197" t="s">
        <v>365</v>
      </c>
    </row>
    <row r="8" spans="1:10" ht="15">
      <c r="B8" s="129" t="s">
        <v>9649</v>
      </c>
      <c r="C8" s="136" t="s">
        <v>9702</v>
      </c>
      <c r="D8" s="161"/>
      <c r="F8" s="1070"/>
      <c r="G8" s="198"/>
      <c r="H8" s="198"/>
      <c r="I8" s="198"/>
      <c r="J8" s="197" t="s">
        <v>193</v>
      </c>
    </row>
    <row r="9" spans="1:10" ht="15">
      <c r="B9" s="129" t="s">
        <v>9652</v>
      </c>
      <c r="C9" s="136" t="s">
        <v>337</v>
      </c>
      <c r="D9" s="161"/>
      <c r="E9" s="161"/>
      <c r="F9" s="1070"/>
      <c r="G9" s="198"/>
      <c r="H9" s="198"/>
      <c r="I9" s="198"/>
      <c r="J9" s="197" t="s">
        <v>192</v>
      </c>
    </row>
    <row r="10" spans="1:10" ht="15">
      <c r="B10" s="129" t="s">
        <v>9637</v>
      </c>
      <c r="C10" s="136" t="s">
        <v>337</v>
      </c>
      <c r="D10" s="161"/>
      <c r="E10" s="161"/>
      <c r="F10" s="1070"/>
      <c r="G10" s="198"/>
      <c r="H10" s="198"/>
      <c r="I10" s="198"/>
      <c r="J10" s="197" t="s">
        <v>366</v>
      </c>
    </row>
    <row r="11" spans="1:10" ht="20.25" customHeight="1">
      <c r="B11" s="129" t="s">
        <v>9650</v>
      </c>
      <c r="C11" s="136" t="s">
        <v>339</v>
      </c>
      <c r="D11" s="161"/>
      <c r="E11" s="161"/>
      <c r="F11" s="1070"/>
      <c r="G11" s="198"/>
      <c r="H11" s="198"/>
      <c r="I11" s="198"/>
      <c r="J11" s="197" t="s">
        <v>367</v>
      </c>
    </row>
    <row r="12" spans="1:10" ht="31.5" customHeight="1">
      <c r="B12" s="129" t="s">
        <v>6</v>
      </c>
      <c r="C12" s="136" t="s">
        <v>338</v>
      </c>
      <c r="D12" s="161"/>
      <c r="E12" s="161"/>
      <c r="F12" s="1070"/>
      <c r="G12" s="198"/>
      <c r="H12" s="198"/>
      <c r="I12" s="198"/>
      <c r="J12" s="197" t="s">
        <v>368</v>
      </c>
    </row>
    <row r="13" spans="1:10" ht="36.75" customHeight="1">
      <c r="B13" s="129" t="s">
        <v>9651</v>
      </c>
      <c r="C13" s="136" t="s">
        <v>336</v>
      </c>
      <c r="D13" s="161"/>
      <c r="E13" s="161"/>
      <c r="F13" s="161" t="s">
        <v>11347</v>
      </c>
    </row>
    <row r="14" spans="1:10">
      <c r="B14" s="2"/>
      <c r="G14" s="161"/>
    </row>
    <row r="15" spans="1:10">
      <c r="A15" s="113"/>
    </row>
    <row r="16" spans="1:10" ht="25.5">
      <c r="B16" s="129" t="s">
        <v>340</v>
      </c>
      <c r="C16" s="129" t="s">
        <v>341</v>
      </c>
      <c r="E16" s="129" t="s">
        <v>340</v>
      </c>
      <c r="F16" s="129" t="s">
        <v>341</v>
      </c>
    </row>
    <row r="17" spans="2:15" ht="14.25">
      <c r="B17" s="135" t="s">
        <v>0</v>
      </c>
      <c r="C17" s="135" t="s">
        <v>285</v>
      </c>
      <c r="E17" s="130" t="s">
        <v>0</v>
      </c>
      <c r="F17" s="135" t="s">
        <v>342</v>
      </c>
      <c r="I17" s="161"/>
      <c r="J17" s="161"/>
    </row>
    <row r="18" spans="2:15">
      <c r="B18" s="135" t="s">
        <v>343</v>
      </c>
      <c r="C18" s="135" t="s">
        <v>275</v>
      </c>
      <c r="E18" s="130" t="s">
        <v>343</v>
      </c>
      <c r="F18" s="135" t="s">
        <v>344</v>
      </c>
      <c r="H18" s="48"/>
      <c r="I18" s="161"/>
      <c r="J18" s="161"/>
    </row>
    <row r="19" spans="2:15">
      <c r="B19" s="135" t="s">
        <v>345</v>
      </c>
      <c r="C19" s="135" t="s">
        <v>141</v>
      </c>
      <c r="E19" s="130" t="s">
        <v>345</v>
      </c>
      <c r="F19" s="135" t="s">
        <v>344</v>
      </c>
      <c r="I19" s="161"/>
      <c r="J19" s="161"/>
    </row>
    <row r="20" spans="2:15">
      <c r="B20" s="135" t="s">
        <v>346</v>
      </c>
      <c r="C20" s="135" t="s">
        <v>347</v>
      </c>
      <c r="E20" s="130" t="s">
        <v>346</v>
      </c>
      <c r="F20" s="135" t="s">
        <v>344</v>
      </c>
      <c r="H20" s="48"/>
      <c r="I20" s="161"/>
      <c r="J20" s="161"/>
    </row>
    <row r="21" spans="2:15">
      <c r="B21" s="135" t="s">
        <v>348</v>
      </c>
      <c r="C21" s="135" t="s">
        <v>349</v>
      </c>
      <c r="E21" s="130" t="s">
        <v>348</v>
      </c>
      <c r="F21" s="135" t="s">
        <v>344</v>
      </c>
      <c r="I21" s="161"/>
      <c r="J21" s="161"/>
    </row>
    <row r="22" spans="2:15" ht="14.25">
      <c r="B22" s="135" t="s">
        <v>272</v>
      </c>
      <c r="C22" s="135" t="s">
        <v>273</v>
      </c>
      <c r="E22" s="130" t="s">
        <v>272</v>
      </c>
      <c r="F22" s="135" t="s">
        <v>342</v>
      </c>
      <c r="G22" s="135" t="s">
        <v>350</v>
      </c>
      <c r="I22" s="161"/>
      <c r="J22" s="161"/>
    </row>
    <row r="23" spans="2:15" ht="14.25">
      <c r="B23" s="135" t="s">
        <v>275</v>
      </c>
      <c r="C23" s="135" t="s">
        <v>342</v>
      </c>
      <c r="E23" s="130" t="s">
        <v>275</v>
      </c>
      <c r="F23" s="135" t="s">
        <v>344</v>
      </c>
      <c r="I23" s="161"/>
      <c r="J23" s="161"/>
    </row>
    <row r="24" spans="2:15" ht="14.25">
      <c r="B24" s="135" t="s">
        <v>349</v>
      </c>
      <c r="C24" s="135" t="s">
        <v>350</v>
      </c>
      <c r="E24" s="130" t="s">
        <v>349</v>
      </c>
      <c r="F24" s="135" t="s">
        <v>349</v>
      </c>
      <c r="I24" s="161"/>
      <c r="J24" s="161"/>
    </row>
    <row r="25" spans="2:15" ht="25.5">
      <c r="B25" s="135" t="s">
        <v>351</v>
      </c>
      <c r="C25" s="135" t="s">
        <v>352</v>
      </c>
      <c r="E25" s="130" t="s">
        <v>351</v>
      </c>
      <c r="F25" s="135" t="s">
        <v>342</v>
      </c>
      <c r="I25" s="161"/>
      <c r="J25" s="161"/>
    </row>
    <row r="26" spans="2:15" ht="14.25">
      <c r="B26" s="135" t="s">
        <v>353</v>
      </c>
      <c r="C26" s="135" t="s">
        <v>279</v>
      </c>
      <c r="E26" s="130" t="s">
        <v>353</v>
      </c>
      <c r="F26" s="135" t="s">
        <v>342</v>
      </c>
      <c r="I26" s="161"/>
      <c r="J26" s="161"/>
    </row>
    <row r="27" spans="2:15">
      <c r="B27" s="135" t="s">
        <v>354</v>
      </c>
      <c r="C27" s="135" t="s">
        <v>284</v>
      </c>
      <c r="E27" s="130" t="s">
        <v>354</v>
      </c>
      <c r="F27" s="135" t="s">
        <v>344</v>
      </c>
      <c r="I27" s="161"/>
      <c r="J27" s="161"/>
    </row>
    <row r="28" spans="2:15">
      <c r="B28" s="135" t="s">
        <v>344</v>
      </c>
      <c r="C28" s="135" t="s">
        <v>344</v>
      </c>
      <c r="E28" s="130" t="s">
        <v>344</v>
      </c>
      <c r="F28" s="135" t="s">
        <v>344</v>
      </c>
      <c r="G28" s="131"/>
      <c r="I28" s="161"/>
      <c r="J28" s="161"/>
    </row>
    <row r="29" spans="2:15">
      <c r="I29" s="161"/>
      <c r="J29" s="161"/>
    </row>
    <row r="30" spans="2:15">
      <c r="B30" s="161"/>
      <c r="O30" s="1"/>
    </row>
    <row r="32" spans="2:15" ht="18.75">
      <c r="B32" s="132" t="s">
        <v>355</v>
      </c>
    </row>
    <row r="33" spans="2:19" ht="6.75" customHeight="1"/>
    <row r="34" spans="2:19">
      <c r="B34" s="1073" t="s">
        <v>234</v>
      </c>
      <c r="C34" s="1073"/>
      <c r="D34" s="133" t="s">
        <v>20035</v>
      </c>
    </row>
    <row r="35" spans="2:19">
      <c r="B35" s="1073" t="s">
        <v>20037</v>
      </c>
      <c r="C35" s="1073"/>
      <c r="D35" s="133" t="s">
        <v>47</v>
      </c>
    </row>
    <row r="36" spans="2:19" s="161" customFormat="1">
      <c r="B36" s="1073" t="s">
        <v>20036</v>
      </c>
      <c r="C36" s="1073"/>
      <c r="D36" s="133" t="s">
        <v>47</v>
      </c>
      <c r="O36" s="131"/>
      <c r="P36" s="131"/>
      <c r="Q36" s="131"/>
      <c r="R36" s="131"/>
      <c r="S36" s="131"/>
    </row>
    <row r="37" spans="2:19">
      <c r="B37" s="1073" t="s">
        <v>233</v>
      </c>
      <c r="C37" s="1073"/>
      <c r="D37" s="133" t="s">
        <v>352</v>
      </c>
    </row>
    <row r="38" spans="2:19">
      <c r="B38" s="1071" t="s">
        <v>356</v>
      </c>
      <c r="C38" s="1072"/>
      <c r="D38" s="133" t="s">
        <v>46</v>
      </c>
    </row>
    <row r="39" spans="2:19">
      <c r="B39" s="1073" t="s">
        <v>358</v>
      </c>
      <c r="C39" s="1073"/>
      <c r="D39" s="133" t="s">
        <v>359</v>
      </c>
    </row>
    <row r="40" spans="2:19">
      <c r="B40" s="1073" t="s">
        <v>360</v>
      </c>
      <c r="C40" s="1073"/>
      <c r="D40" s="133" t="s">
        <v>3</v>
      </c>
    </row>
    <row r="41" spans="2:19">
      <c r="B41" s="1073" t="s">
        <v>361</v>
      </c>
      <c r="C41" s="1073"/>
      <c r="D41" s="133" t="s">
        <v>352</v>
      </c>
    </row>
    <row r="42" spans="2:19">
      <c r="B42" s="1073" t="s">
        <v>362</v>
      </c>
      <c r="C42" s="1073"/>
      <c r="D42" s="133" t="s">
        <v>352</v>
      </c>
    </row>
    <row r="43" spans="2:19">
      <c r="B43" s="1071" t="s">
        <v>357</v>
      </c>
      <c r="C43" s="1072"/>
      <c r="D43" s="133" t="s">
        <v>335</v>
      </c>
    </row>
    <row r="46" spans="2:19">
      <c r="B46" s="48"/>
      <c r="C46" s="48"/>
      <c r="D46" s="48"/>
      <c r="E46" s="48"/>
      <c r="F46" s="48"/>
    </row>
    <row r="47" spans="2:19">
      <c r="B47" s="48"/>
      <c r="C47" s="48"/>
      <c r="D47" s="48"/>
      <c r="E47" s="48"/>
      <c r="F47" s="48"/>
    </row>
    <row r="48" spans="2:19">
      <c r="B48" s="48"/>
      <c r="C48" s="48"/>
      <c r="D48" s="48"/>
      <c r="E48" s="48"/>
      <c r="F48" s="48"/>
    </row>
    <row r="49" spans="2:6">
      <c r="B49" s="48"/>
      <c r="C49" s="48"/>
      <c r="D49" s="48"/>
      <c r="E49" s="48"/>
      <c r="F49" s="48"/>
    </row>
    <row r="50" spans="2:6">
      <c r="B50" s="48"/>
      <c r="C50" s="48"/>
      <c r="D50" s="48"/>
      <c r="E50" s="48"/>
      <c r="F50" s="48"/>
    </row>
    <row r="51" spans="2:6">
      <c r="B51" s="48"/>
      <c r="C51" s="48"/>
      <c r="D51" s="48"/>
      <c r="E51" s="48"/>
      <c r="F51" s="48"/>
    </row>
    <row r="52" spans="2:6">
      <c r="B52" s="48"/>
      <c r="C52" s="48"/>
      <c r="D52" s="48"/>
      <c r="E52" s="48"/>
      <c r="F52" s="48"/>
    </row>
    <row r="53" spans="2:6">
      <c r="B53" s="48"/>
      <c r="C53" s="48"/>
      <c r="D53" s="48"/>
      <c r="E53" s="48"/>
      <c r="F53" s="48"/>
    </row>
    <row r="54" spans="2:6">
      <c r="B54" s="48"/>
      <c r="C54" s="48"/>
      <c r="D54" s="48"/>
      <c r="E54" s="48"/>
      <c r="F54" s="48"/>
    </row>
    <row r="55" spans="2:6">
      <c r="B55" s="48"/>
      <c r="C55" s="48"/>
      <c r="D55" s="48"/>
      <c r="E55" s="48"/>
      <c r="F55" s="48"/>
    </row>
    <row r="56" spans="2:6">
      <c r="B56" s="48"/>
      <c r="C56" s="48"/>
      <c r="D56" s="48"/>
      <c r="E56" s="48"/>
      <c r="F56" s="48"/>
    </row>
  </sheetData>
  <mergeCells count="12">
    <mergeCell ref="G2:J2"/>
    <mergeCell ref="F4:F12"/>
    <mergeCell ref="B43:C43"/>
    <mergeCell ref="B34:C34"/>
    <mergeCell ref="B35:C35"/>
    <mergeCell ref="B37:C37"/>
    <mergeCell ref="B38:C38"/>
    <mergeCell ref="B39:C39"/>
    <mergeCell ref="B40:C40"/>
    <mergeCell ref="B41:C41"/>
    <mergeCell ref="B42:C42"/>
    <mergeCell ref="B36:C3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3"/>
  <sheetViews>
    <sheetView view="pageBreakPreview" zoomScale="70" zoomScaleNormal="85" zoomScaleSheetLayoutView="70" workbookViewId="0">
      <pane xSplit="1" ySplit="2" topLeftCell="B3" activePane="bottomRight" state="frozen"/>
      <selection activeCell="D35" sqref="D35"/>
      <selection pane="topRight" activeCell="D35" sqref="D35"/>
      <selection pane="bottomLeft" activeCell="D35" sqref="D35"/>
      <selection pane="bottomRight" activeCell="D35" sqref="D35"/>
    </sheetView>
  </sheetViews>
  <sheetFormatPr baseColWidth="10" defaultColWidth="9.140625" defaultRowHeight="15.75"/>
  <cols>
    <col min="1" max="1" width="8.42578125" style="4" customWidth="1"/>
    <col min="2" max="2" width="7.7109375" style="5" customWidth="1"/>
    <col min="3" max="3" width="23.42578125" style="5" customWidth="1"/>
    <col min="4" max="4" width="19.140625" style="4" customWidth="1"/>
    <col min="5" max="5" width="19.28515625" style="4" customWidth="1"/>
    <col min="6" max="6" width="17" style="4" customWidth="1"/>
    <col min="7" max="7" width="17.42578125" style="4" customWidth="1"/>
    <col min="8" max="8" width="17.140625" style="4" customWidth="1"/>
    <col min="9" max="9" width="19.140625" style="4" customWidth="1"/>
    <col min="10" max="10" width="15.42578125" style="4" customWidth="1"/>
    <col min="11" max="11" width="15.140625" style="4" customWidth="1"/>
    <col min="12" max="12" width="11" style="4" bestFit="1" customWidth="1"/>
    <col min="13" max="256" width="9.140625" style="4"/>
    <col min="257" max="257" width="8.42578125" style="4" customWidth="1"/>
    <col min="258" max="258" width="7.7109375" style="4" customWidth="1"/>
    <col min="259" max="259" width="19" style="4" customWidth="1"/>
    <col min="260" max="260" width="19.140625" style="4" customWidth="1"/>
    <col min="261" max="262" width="17" style="4" customWidth="1"/>
    <col min="263" max="263" width="17.42578125" style="4" customWidth="1"/>
    <col min="264" max="264" width="17.140625" style="4" customWidth="1"/>
    <col min="265" max="265" width="19.140625" style="4" customWidth="1"/>
    <col min="266" max="266" width="15.42578125" style="4" customWidth="1"/>
    <col min="267" max="267" width="15.140625" style="4" customWidth="1"/>
    <col min="268" max="512" width="9.140625" style="4"/>
    <col min="513" max="513" width="8.42578125" style="4" customWidth="1"/>
    <col min="514" max="514" width="7.7109375" style="4" customWidth="1"/>
    <col min="515" max="515" width="19" style="4" customWidth="1"/>
    <col min="516" max="516" width="19.140625" style="4" customWidth="1"/>
    <col min="517" max="518" width="17" style="4" customWidth="1"/>
    <col min="519" max="519" width="17.42578125" style="4" customWidth="1"/>
    <col min="520" max="520" width="17.140625" style="4" customWidth="1"/>
    <col min="521" max="521" width="19.140625" style="4" customWidth="1"/>
    <col min="522" max="522" width="15.42578125" style="4" customWidth="1"/>
    <col min="523" max="523" width="15.140625" style="4" customWidth="1"/>
    <col min="524" max="768" width="9.140625" style="4"/>
    <col min="769" max="769" width="8.42578125" style="4" customWidth="1"/>
    <col min="770" max="770" width="7.7109375" style="4" customWidth="1"/>
    <col min="771" max="771" width="19" style="4" customWidth="1"/>
    <col min="772" max="772" width="19.140625" style="4" customWidth="1"/>
    <col min="773" max="774" width="17" style="4" customWidth="1"/>
    <col min="775" max="775" width="17.42578125" style="4" customWidth="1"/>
    <col min="776" max="776" width="17.140625" style="4" customWidth="1"/>
    <col min="777" max="777" width="19.140625" style="4" customWidth="1"/>
    <col min="778" max="778" width="15.42578125" style="4" customWidth="1"/>
    <col min="779" max="779" width="15.140625" style="4" customWidth="1"/>
    <col min="780" max="1024" width="9.140625" style="4"/>
    <col min="1025" max="1025" width="8.42578125" style="4" customWidth="1"/>
    <col min="1026" max="1026" width="7.7109375" style="4" customWidth="1"/>
    <col min="1027" max="1027" width="19" style="4" customWidth="1"/>
    <col min="1028" max="1028" width="19.140625" style="4" customWidth="1"/>
    <col min="1029" max="1030" width="17" style="4" customWidth="1"/>
    <col min="1031" max="1031" width="17.42578125" style="4" customWidth="1"/>
    <col min="1032" max="1032" width="17.140625" style="4" customWidth="1"/>
    <col min="1033" max="1033" width="19.140625" style="4" customWidth="1"/>
    <col min="1034" max="1034" width="15.42578125" style="4" customWidth="1"/>
    <col min="1035" max="1035" width="15.140625" style="4" customWidth="1"/>
    <col min="1036" max="1280" width="9.140625" style="4"/>
    <col min="1281" max="1281" width="8.42578125" style="4" customWidth="1"/>
    <col min="1282" max="1282" width="7.7109375" style="4" customWidth="1"/>
    <col min="1283" max="1283" width="19" style="4" customWidth="1"/>
    <col min="1284" max="1284" width="19.140625" style="4" customWidth="1"/>
    <col min="1285" max="1286" width="17" style="4" customWidth="1"/>
    <col min="1287" max="1287" width="17.42578125" style="4" customWidth="1"/>
    <col min="1288" max="1288" width="17.140625" style="4" customWidth="1"/>
    <col min="1289" max="1289" width="19.140625" style="4" customWidth="1"/>
    <col min="1290" max="1290" width="15.42578125" style="4" customWidth="1"/>
    <col min="1291" max="1291" width="15.140625" style="4" customWidth="1"/>
    <col min="1292" max="1536" width="9.140625" style="4"/>
    <col min="1537" max="1537" width="8.42578125" style="4" customWidth="1"/>
    <col min="1538" max="1538" width="7.7109375" style="4" customWidth="1"/>
    <col min="1539" max="1539" width="19" style="4" customWidth="1"/>
    <col min="1540" max="1540" width="19.140625" style="4" customWidth="1"/>
    <col min="1541" max="1542" width="17" style="4" customWidth="1"/>
    <col min="1543" max="1543" width="17.42578125" style="4" customWidth="1"/>
    <col min="1544" max="1544" width="17.140625" style="4" customWidth="1"/>
    <col min="1545" max="1545" width="19.140625" style="4" customWidth="1"/>
    <col min="1546" max="1546" width="15.42578125" style="4" customWidth="1"/>
    <col min="1547" max="1547" width="15.140625" style="4" customWidth="1"/>
    <col min="1548" max="1792" width="9.140625" style="4"/>
    <col min="1793" max="1793" width="8.42578125" style="4" customWidth="1"/>
    <col min="1794" max="1794" width="7.7109375" style="4" customWidth="1"/>
    <col min="1795" max="1795" width="19" style="4" customWidth="1"/>
    <col min="1796" max="1796" width="19.140625" style="4" customWidth="1"/>
    <col min="1797" max="1798" width="17" style="4" customWidth="1"/>
    <col min="1799" max="1799" width="17.42578125" style="4" customWidth="1"/>
    <col min="1800" max="1800" width="17.140625" style="4" customWidth="1"/>
    <col min="1801" max="1801" width="19.140625" style="4" customWidth="1"/>
    <col min="1802" max="1802" width="15.42578125" style="4" customWidth="1"/>
    <col min="1803" max="1803" width="15.140625" style="4" customWidth="1"/>
    <col min="1804" max="2048" width="9.140625" style="4"/>
    <col min="2049" max="2049" width="8.42578125" style="4" customWidth="1"/>
    <col min="2050" max="2050" width="7.7109375" style="4" customWidth="1"/>
    <col min="2051" max="2051" width="19" style="4" customWidth="1"/>
    <col min="2052" max="2052" width="19.140625" style="4" customWidth="1"/>
    <col min="2053" max="2054" width="17" style="4" customWidth="1"/>
    <col min="2055" max="2055" width="17.42578125" style="4" customWidth="1"/>
    <col min="2056" max="2056" width="17.140625" style="4" customWidth="1"/>
    <col min="2057" max="2057" width="19.140625" style="4" customWidth="1"/>
    <col min="2058" max="2058" width="15.42578125" style="4" customWidth="1"/>
    <col min="2059" max="2059" width="15.140625" style="4" customWidth="1"/>
    <col min="2060" max="2304" width="9.140625" style="4"/>
    <col min="2305" max="2305" width="8.42578125" style="4" customWidth="1"/>
    <col min="2306" max="2306" width="7.7109375" style="4" customWidth="1"/>
    <col min="2307" max="2307" width="19" style="4" customWidth="1"/>
    <col min="2308" max="2308" width="19.140625" style="4" customWidth="1"/>
    <col min="2309" max="2310" width="17" style="4" customWidth="1"/>
    <col min="2311" max="2311" width="17.42578125" style="4" customWidth="1"/>
    <col min="2312" max="2312" width="17.140625" style="4" customWidth="1"/>
    <col min="2313" max="2313" width="19.140625" style="4" customWidth="1"/>
    <col min="2314" max="2314" width="15.42578125" style="4" customWidth="1"/>
    <col min="2315" max="2315" width="15.140625" style="4" customWidth="1"/>
    <col min="2316" max="2560" width="9.140625" style="4"/>
    <col min="2561" max="2561" width="8.42578125" style="4" customWidth="1"/>
    <col min="2562" max="2562" width="7.7109375" style="4" customWidth="1"/>
    <col min="2563" max="2563" width="19" style="4" customWidth="1"/>
    <col min="2564" max="2564" width="19.140625" style="4" customWidth="1"/>
    <col min="2565" max="2566" width="17" style="4" customWidth="1"/>
    <col min="2567" max="2567" width="17.42578125" style="4" customWidth="1"/>
    <col min="2568" max="2568" width="17.140625" style="4" customWidth="1"/>
    <col min="2569" max="2569" width="19.140625" style="4" customWidth="1"/>
    <col min="2570" max="2570" width="15.42578125" style="4" customWidth="1"/>
    <col min="2571" max="2571" width="15.140625" style="4" customWidth="1"/>
    <col min="2572" max="2816" width="9.140625" style="4"/>
    <col min="2817" max="2817" width="8.42578125" style="4" customWidth="1"/>
    <col min="2818" max="2818" width="7.7109375" style="4" customWidth="1"/>
    <col min="2819" max="2819" width="19" style="4" customWidth="1"/>
    <col min="2820" max="2820" width="19.140625" style="4" customWidth="1"/>
    <col min="2821" max="2822" width="17" style="4" customWidth="1"/>
    <col min="2823" max="2823" width="17.42578125" style="4" customWidth="1"/>
    <col min="2824" max="2824" width="17.140625" style="4" customWidth="1"/>
    <col min="2825" max="2825" width="19.140625" style="4" customWidth="1"/>
    <col min="2826" max="2826" width="15.42578125" style="4" customWidth="1"/>
    <col min="2827" max="2827" width="15.140625" style="4" customWidth="1"/>
    <col min="2828" max="3072" width="9.140625" style="4"/>
    <col min="3073" max="3073" width="8.42578125" style="4" customWidth="1"/>
    <col min="3074" max="3074" width="7.7109375" style="4" customWidth="1"/>
    <col min="3075" max="3075" width="19" style="4" customWidth="1"/>
    <col min="3076" max="3076" width="19.140625" style="4" customWidth="1"/>
    <col min="3077" max="3078" width="17" style="4" customWidth="1"/>
    <col min="3079" max="3079" width="17.42578125" style="4" customWidth="1"/>
    <col min="3080" max="3080" width="17.140625" style="4" customWidth="1"/>
    <col min="3081" max="3081" width="19.140625" style="4" customWidth="1"/>
    <col min="3082" max="3082" width="15.42578125" style="4" customWidth="1"/>
    <col min="3083" max="3083" width="15.140625" style="4" customWidth="1"/>
    <col min="3084" max="3328" width="9.140625" style="4"/>
    <col min="3329" max="3329" width="8.42578125" style="4" customWidth="1"/>
    <col min="3330" max="3330" width="7.7109375" style="4" customWidth="1"/>
    <col min="3331" max="3331" width="19" style="4" customWidth="1"/>
    <col min="3332" max="3332" width="19.140625" style="4" customWidth="1"/>
    <col min="3333" max="3334" width="17" style="4" customWidth="1"/>
    <col min="3335" max="3335" width="17.42578125" style="4" customWidth="1"/>
    <col min="3336" max="3336" width="17.140625" style="4" customWidth="1"/>
    <col min="3337" max="3337" width="19.140625" style="4" customWidth="1"/>
    <col min="3338" max="3338" width="15.42578125" style="4" customWidth="1"/>
    <col min="3339" max="3339" width="15.140625" style="4" customWidth="1"/>
    <col min="3340" max="3584" width="9.140625" style="4"/>
    <col min="3585" max="3585" width="8.42578125" style="4" customWidth="1"/>
    <col min="3586" max="3586" width="7.7109375" style="4" customWidth="1"/>
    <col min="3587" max="3587" width="19" style="4" customWidth="1"/>
    <col min="3588" max="3588" width="19.140625" style="4" customWidth="1"/>
    <col min="3589" max="3590" width="17" style="4" customWidth="1"/>
    <col min="3591" max="3591" width="17.42578125" style="4" customWidth="1"/>
    <col min="3592" max="3592" width="17.140625" style="4" customWidth="1"/>
    <col min="3593" max="3593" width="19.140625" style="4" customWidth="1"/>
    <col min="3594" max="3594" width="15.42578125" style="4" customWidth="1"/>
    <col min="3595" max="3595" width="15.140625" style="4" customWidth="1"/>
    <col min="3596" max="3840" width="9.140625" style="4"/>
    <col min="3841" max="3841" width="8.42578125" style="4" customWidth="1"/>
    <col min="3842" max="3842" width="7.7109375" style="4" customWidth="1"/>
    <col min="3843" max="3843" width="19" style="4" customWidth="1"/>
    <col min="3844" max="3844" width="19.140625" style="4" customWidth="1"/>
    <col min="3845" max="3846" width="17" style="4" customWidth="1"/>
    <col min="3847" max="3847" width="17.42578125" style="4" customWidth="1"/>
    <col min="3848" max="3848" width="17.140625" style="4" customWidth="1"/>
    <col min="3849" max="3849" width="19.140625" style="4" customWidth="1"/>
    <col min="3850" max="3850" width="15.42578125" style="4" customWidth="1"/>
    <col min="3851" max="3851" width="15.140625" style="4" customWidth="1"/>
    <col min="3852" max="4096" width="9.140625" style="4"/>
    <col min="4097" max="4097" width="8.42578125" style="4" customWidth="1"/>
    <col min="4098" max="4098" width="7.7109375" style="4" customWidth="1"/>
    <col min="4099" max="4099" width="19" style="4" customWidth="1"/>
    <col min="4100" max="4100" width="19.140625" style="4" customWidth="1"/>
    <col min="4101" max="4102" width="17" style="4" customWidth="1"/>
    <col min="4103" max="4103" width="17.42578125" style="4" customWidth="1"/>
    <col min="4104" max="4104" width="17.140625" style="4" customWidth="1"/>
    <col min="4105" max="4105" width="19.140625" style="4" customWidth="1"/>
    <col min="4106" max="4106" width="15.42578125" style="4" customWidth="1"/>
    <col min="4107" max="4107" width="15.140625" style="4" customWidth="1"/>
    <col min="4108" max="4352" width="9.140625" style="4"/>
    <col min="4353" max="4353" width="8.42578125" style="4" customWidth="1"/>
    <col min="4354" max="4354" width="7.7109375" style="4" customWidth="1"/>
    <col min="4355" max="4355" width="19" style="4" customWidth="1"/>
    <col min="4356" max="4356" width="19.140625" style="4" customWidth="1"/>
    <col min="4357" max="4358" width="17" style="4" customWidth="1"/>
    <col min="4359" max="4359" width="17.42578125" style="4" customWidth="1"/>
    <col min="4360" max="4360" width="17.140625" style="4" customWidth="1"/>
    <col min="4361" max="4361" width="19.140625" style="4" customWidth="1"/>
    <col min="4362" max="4362" width="15.42578125" style="4" customWidth="1"/>
    <col min="4363" max="4363" width="15.140625" style="4" customWidth="1"/>
    <col min="4364" max="4608" width="9.140625" style="4"/>
    <col min="4609" max="4609" width="8.42578125" style="4" customWidth="1"/>
    <col min="4610" max="4610" width="7.7109375" style="4" customWidth="1"/>
    <col min="4611" max="4611" width="19" style="4" customWidth="1"/>
    <col min="4612" max="4612" width="19.140625" style="4" customWidth="1"/>
    <col min="4613" max="4614" width="17" style="4" customWidth="1"/>
    <col min="4615" max="4615" width="17.42578125" style="4" customWidth="1"/>
    <col min="4616" max="4616" width="17.140625" style="4" customWidth="1"/>
    <col min="4617" max="4617" width="19.140625" style="4" customWidth="1"/>
    <col min="4618" max="4618" width="15.42578125" style="4" customWidth="1"/>
    <col min="4619" max="4619" width="15.140625" style="4" customWidth="1"/>
    <col min="4620" max="4864" width="9.140625" style="4"/>
    <col min="4865" max="4865" width="8.42578125" style="4" customWidth="1"/>
    <col min="4866" max="4866" width="7.7109375" style="4" customWidth="1"/>
    <col min="4867" max="4867" width="19" style="4" customWidth="1"/>
    <col min="4868" max="4868" width="19.140625" style="4" customWidth="1"/>
    <col min="4869" max="4870" width="17" style="4" customWidth="1"/>
    <col min="4871" max="4871" width="17.42578125" style="4" customWidth="1"/>
    <col min="4872" max="4872" width="17.140625" style="4" customWidth="1"/>
    <col min="4873" max="4873" width="19.140625" style="4" customWidth="1"/>
    <col min="4874" max="4874" width="15.42578125" style="4" customWidth="1"/>
    <col min="4875" max="4875" width="15.140625" style="4" customWidth="1"/>
    <col min="4876" max="5120" width="9.140625" style="4"/>
    <col min="5121" max="5121" width="8.42578125" style="4" customWidth="1"/>
    <col min="5122" max="5122" width="7.7109375" style="4" customWidth="1"/>
    <col min="5123" max="5123" width="19" style="4" customWidth="1"/>
    <col min="5124" max="5124" width="19.140625" style="4" customWidth="1"/>
    <col min="5125" max="5126" width="17" style="4" customWidth="1"/>
    <col min="5127" max="5127" width="17.42578125" style="4" customWidth="1"/>
    <col min="5128" max="5128" width="17.140625" style="4" customWidth="1"/>
    <col min="5129" max="5129" width="19.140625" style="4" customWidth="1"/>
    <col min="5130" max="5130" width="15.42578125" style="4" customWidth="1"/>
    <col min="5131" max="5131" width="15.140625" style="4" customWidth="1"/>
    <col min="5132" max="5376" width="9.140625" style="4"/>
    <col min="5377" max="5377" width="8.42578125" style="4" customWidth="1"/>
    <col min="5378" max="5378" width="7.7109375" style="4" customWidth="1"/>
    <col min="5379" max="5379" width="19" style="4" customWidth="1"/>
    <col min="5380" max="5380" width="19.140625" style="4" customWidth="1"/>
    <col min="5381" max="5382" width="17" style="4" customWidth="1"/>
    <col min="5383" max="5383" width="17.42578125" style="4" customWidth="1"/>
    <col min="5384" max="5384" width="17.140625" style="4" customWidth="1"/>
    <col min="5385" max="5385" width="19.140625" style="4" customWidth="1"/>
    <col min="5386" max="5386" width="15.42578125" style="4" customWidth="1"/>
    <col min="5387" max="5387" width="15.140625" style="4" customWidth="1"/>
    <col min="5388" max="5632" width="9.140625" style="4"/>
    <col min="5633" max="5633" width="8.42578125" style="4" customWidth="1"/>
    <col min="5634" max="5634" width="7.7109375" style="4" customWidth="1"/>
    <col min="5635" max="5635" width="19" style="4" customWidth="1"/>
    <col min="5636" max="5636" width="19.140625" style="4" customWidth="1"/>
    <col min="5637" max="5638" width="17" style="4" customWidth="1"/>
    <col min="5639" max="5639" width="17.42578125" style="4" customWidth="1"/>
    <col min="5640" max="5640" width="17.140625" style="4" customWidth="1"/>
    <col min="5641" max="5641" width="19.140625" style="4" customWidth="1"/>
    <col min="5642" max="5642" width="15.42578125" style="4" customWidth="1"/>
    <col min="5643" max="5643" width="15.140625" style="4" customWidth="1"/>
    <col min="5644" max="5888" width="9.140625" style="4"/>
    <col min="5889" max="5889" width="8.42578125" style="4" customWidth="1"/>
    <col min="5890" max="5890" width="7.7109375" style="4" customWidth="1"/>
    <col min="5891" max="5891" width="19" style="4" customWidth="1"/>
    <col min="5892" max="5892" width="19.140625" style="4" customWidth="1"/>
    <col min="5893" max="5894" width="17" style="4" customWidth="1"/>
    <col min="5895" max="5895" width="17.42578125" style="4" customWidth="1"/>
    <col min="5896" max="5896" width="17.140625" style="4" customWidth="1"/>
    <col min="5897" max="5897" width="19.140625" style="4" customWidth="1"/>
    <col min="5898" max="5898" width="15.42578125" style="4" customWidth="1"/>
    <col min="5899" max="5899" width="15.140625" style="4" customWidth="1"/>
    <col min="5900" max="6144" width="9.140625" style="4"/>
    <col min="6145" max="6145" width="8.42578125" style="4" customWidth="1"/>
    <col min="6146" max="6146" width="7.7109375" style="4" customWidth="1"/>
    <col min="6147" max="6147" width="19" style="4" customWidth="1"/>
    <col min="6148" max="6148" width="19.140625" style="4" customWidth="1"/>
    <col min="6149" max="6150" width="17" style="4" customWidth="1"/>
    <col min="6151" max="6151" width="17.42578125" style="4" customWidth="1"/>
    <col min="6152" max="6152" width="17.140625" style="4" customWidth="1"/>
    <col min="6153" max="6153" width="19.140625" style="4" customWidth="1"/>
    <col min="6154" max="6154" width="15.42578125" style="4" customWidth="1"/>
    <col min="6155" max="6155" width="15.140625" style="4" customWidth="1"/>
    <col min="6156" max="6400" width="9.140625" style="4"/>
    <col min="6401" max="6401" width="8.42578125" style="4" customWidth="1"/>
    <col min="6402" max="6402" width="7.7109375" style="4" customWidth="1"/>
    <col min="6403" max="6403" width="19" style="4" customWidth="1"/>
    <col min="6404" max="6404" width="19.140625" style="4" customWidth="1"/>
    <col min="6405" max="6406" width="17" style="4" customWidth="1"/>
    <col min="6407" max="6407" width="17.42578125" style="4" customWidth="1"/>
    <col min="6408" max="6408" width="17.140625" style="4" customWidth="1"/>
    <col min="6409" max="6409" width="19.140625" style="4" customWidth="1"/>
    <col min="6410" max="6410" width="15.42578125" style="4" customWidth="1"/>
    <col min="6411" max="6411" width="15.140625" style="4" customWidth="1"/>
    <col min="6412" max="6656" width="9.140625" style="4"/>
    <col min="6657" max="6657" width="8.42578125" style="4" customWidth="1"/>
    <col min="6658" max="6658" width="7.7109375" style="4" customWidth="1"/>
    <col min="6659" max="6659" width="19" style="4" customWidth="1"/>
    <col min="6660" max="6660" width="19.140625" style="4" customWidth="1"/>
    <col min="6661" max="6662" width="17" style="4" customWidth="1"/>
    <col min="6663" max="6663" width="17.42578125" style="4" customWidth="1"/>
    <col min="6664" max="6664" width="17.140625" style="4" customWidth="1"/>
    <col min="6665" max="6665" width="19.140625" style="4" customWidth="1"/>
    <col min="6666" max="6666" width="15.42578125" style="4" customWidth="1"/>
    <col min="6667" max="6667" width="15.140625" style="4" customWidth="1"/>
    <col min="6668" max="6912" width="9.140625" style="4"/>
    <col min="6913" max="6913" width="8.42578125" style="4" customWidth="1"/>
    <col min="6914" max="6914" width="7.7109375" style="4" customWidth="1"/>
    <col min="6915" max="6915" width="19" style="4" customWidth="1"/>
    <col min="6916" max="6916" width="19.140625" style="4" customWidth="1"/>
    <col min="6917" max="6918" width="17" style="4" customWidth="1"/>
    <col min="6919" max="6919" width="17.42578125" style="4" customWidth="1"/>
    <col min="6920" max="6920" width="17.140625" style="4" customWidth="1"/>
    <col min="6921" max="6921" width="19.140625" style="4" customWidth="1"/>
    <col min="6922" max="6922" width="15.42578125" style="4" customWidth="1"/>
    <col min="6923" max="6923" width="15.140625" style="4" customWidth="1"/>
    <col min="6924" max="7168" width="9.140625" style="4"/>
    <col min="7169" max="7169" width="8.42578125" style="4" customWidth="1"/>
    <col min="7170" max="7170" width="7.7109375" style="4" customWidth="1"/>
    <col min="7171" max="7171" width="19" style="4" customWidth="1"/>
    <col min="7172" max="7172" width="19.140625" style="4" customWidth="1"/>
    <col min="7173" max="7174" width="17" style="4" customWidth="1"/>
    <col min="7175" max="7175" width="17.42578125" style="4" customWidth="1"/>
    <col min="7176" max="7176" width="17.140625" style="4" customWidth="1"/>
    <col min="7177" max="7177" width="19.140625" style="4" customWidth="1"/>
    <col min="7178" max="7178" width="15.42578125" style="4" customWidth="1"/>
    <col min="7179" max="7179" width="15.140625" style="4" customWidth="1"/>
    <col min="7180" max="7424" width="9.140625" style="4"/>
    <col min="7425" max="7425" width="8.42578125" style="4" customWidth="1"/>
    <col min="7426" max="7426" width="7.7109375" style="4" customWidth="1"/>
    <col min="7427" max="7427" width="19" style="4" customWidth="1"/>
    <col min="7428" max="7428" width="19.140625" style="4" customWidth="1"/>
    <col min="7429" max="7430" width="17" style="4" customWidth="1"/>
    <col min="7431" max="7431" width="17.42578125" style="4" customWidth="1"/>
    <col min="7432" max="7432" width="17.140625" style="4" customWidth="1"/>
    <col min="7433" max="7433" width="19.140625" style="4" customWidth="1"/>
    <col min="7434" max="7434" width="15.42578125" style="4" customWidth="1"/>
    <col min="7435" max="7435" width="15.140625" style="4" customWidth="1"/>
    <col min="7436" max="7680" width="9.140625" style="4"/>
    <col min="7681" max="7681" width="8.42578125" style="4" customWidth="1"/>
    <col min="7682" max="7682" width="7.7109375" style="4" customWidth="1"/>
    <col min="7683" max="7683" width="19" style="4" customWidth="1"/>
    <col min="7684" max="7684" width="19.140625" style="4" customWidth="1"/>
    <col min="7685" max="7686" width="17" style="4" customWidth="1"/>
    <col min="7687" max="7687" width="17.42578125" style="4" customWidth="1"/>
    <col min="7688" max="7688" width="17.140625" style="4" customWidth="1"/>
    <col min="7689" max="7689" width="19.140625" style="4" customWidth="1"/>
    <col min="7690" max="7690" width="15.42578125" style="4" customWidth="1"/>
    <col min="7691" max="7691" width="15.140625" style="4" customWidth="1"/>
    <col min="7692" max="7936" width="9.140625" style="4"/>
    <col min="7937" max="7937" width="8.42578125" style="4" customWidth="1"/>
    <col min="7938" max="7938" width="7.7109375" style="4" customWidth="1"/>
    <col min="7939" max="7939" width="19" style="4" customWidth="1"/>
    <col min="7940" max="7940" width="19.140625" style="4" customWidth="1"/>
    <col min="7941" max="7942" width="17" style="4" customWidth="1"/>
    <col min="7943" max="7943" width="17.42578125" style="4" customWidth="1"/>
    <col min="7944" max="7944" width="17.140625" style="4" customWidth="1"/>
    <col min="7945" max="7945" width="19.140625" style="4" customWidth="1"/>
    <col min="7946" max="7946" width="15.42578125" style="4" customWidth="1"/>
    <col min="7947" max="7947" width="15.140625" style="4" customWidth="1"/>
    <col min="7948" max="8192" width="9.140625" style="4"/>
    <col min="8193" max="8193" width="8.42578125" style="4" customWidth="1"/>
    <col min="8194" max="8194" width="7.7109375" style="4" customWidth="1"/>
    <col min="8195" max="8195" width="19" style="4" customWidth="1"/>
    <col min="8196" max="8196" width="19.140625" style="4" customWidth="1"/>
    <col min="8197" max="8198" width="17" style="4" customWidth="1"/>
    <col min="8199" max="8199" width="17.42578125" style="4" customWidth="1"/>
    <col min="8200" max="8200" width="17.140625" style="4" customWidth="1"/>
    <col min="8201" max="8201" width="19.140625" style="4" customWidth="1"/>
    <col min="8202" max="8202" width="15.42578125" style="4" customWidth="1"/>
    <col min="8203" max="8203" width="15.140625" style="4" customWidth="1"/>
    <col min="8204" max="8448" width="9.140625" style="4"/>
    <col min="8449" max="8449" width="8.42578125" style="4" customWidth="1"/>
    <col min="8450" max="8450" width="7.7109375" style="4" customWidth="1"/>
    <col min="8451" max="8451" width="19" style="4" customWidth="1"/>
    <col min="8452" max="8452" width="19.140625" style="4" customWidth="1"/>
    <col min="8453" max="8454" width="17" style="4" customWidth="1"/>
    <col min="8455" max="8455" width="17.42578125" style="4" customWidth="1"/>
    <col min="8456" max="8456" width="17.140625" style="4" customWidth="1"/>
    <col min="8457" max="8457" width="19.140625" style="4" customWidth="1"/>
    <col min="8458" max="8458" width="15.42578125" style="4" customWidth="1"/>
    <col min="8459" max="8459" width="15.140625" style="4" customWidth="1"/>
    <col min="8460" max="8704" width="9.140625" style="4"/>
    <col min="8705" max="8705" width="8.42578125" style="4" customWidth="1"/>
    <col min="8706" max="8706" width="7.7109375" style="4" customWidth="1"/>
    <col min="8707" max="8707" width="19" style="4" customWidth="1"/>
    <col min="8708" max="8708" width="19.140625" style="4" customWidth="1"/>
    <col min="8709" max="8710" width="17" style="4" customWidth="1"/>
    <col min="8711" max="8711" width="17.42578125" style="4" customWidth="1"/>
    <col min="8712" max="8712" width="17.140625" style="4" customWidth="1"/>
    <col min="8713" max="8713" width="19.140625" style="4" customWidth="1"/>
    <col min="8714" max="8714" width="15.42578125" style="4" customWidth="1"/>
    <col min="8715" max="8715" width="15.140625" style="4" customWidth="1"/>
    <col min="8716" max="8960" width="9.140625" style="4"/>
    <col min="8961" max="8961" width="8.42578125" style="4" customWidth="1"/>
    <col min="8962" max="8962" width="7.7109375" style="4" customWidth="1"/>
    <col min="8963" max="8963" width="19" style="4" customWidth="1"/>
    <col min="8964" max="8964" width="19.140625" style="4" customWidth="1"/>
    <col min="8965" max="8966" width="17" style="4" customWidth="1"/>
    <col min="8967" max="8967" width="17.42578125" style="4" customWidth="1"/>
    <col min="8968" max="8968" width="17.140625" style="4" customWidth="1"/>
    <col min="8969" max="8969" width="19.140625" style="4" customWidth="1"/>
    <col min="8970" max="8970" width="15.42578125" style="4" customWidth="1"/>
    <col min="8971" max="8971" width="15.140625" style="4" customWidth="1"/>
    <col min="8972" max="9216" width="9.140625" style="4"/>
    <col min="9217" max="9217" width="8.42578125" style="4" customWidth="1"/>
    <col min="9218" max="9218" width="7.7109375" style="4" customWidth="1"/>
    <col min="9219" max="9219" width="19" style="4" customWidth="1"/>
    <col min="9220" max="9220" width="19.140625" style="4" customWidth="1"/>
    <col min="9221" max="9222" width="17" style="4" customWidth="1"/>
    <col min="9223" max="9223" width="17.42578125" style="4" customWidth="1"/>
    <col min="9224" max="9224" width="17.140625" style="4" customWidth="1"/>
    <col min="9225" max="9225" width="19.140625" style="4" customWidth="1"/>
    <col min="9226" max="9226" width="15.42578125" style="4" customWidth="1"/>
    <col min="9227" max="9227" width="15.140625" style="4" customWidth="1"/>
    <col min="9228" max="9472" width="9.140625" style="4"/>
    <col min="9473" max="9473" width="8.42578125" style="4" customWidth="1"/>
    <col min="9474" max="9474" width="7.7109375" style="4" customWidth="1"/>
    <col min="9475" max="9475" width="19" style="4" customWidth="1"/>
    <col min="9476" max="9476" width="19.140625" style="4" customWidth="1"/>
    <col min="9477" max="9478" width="17" style="4" customWidth="1"/>
    <col min="9479" max="9479" width="17.42578125" style="4" customWidth="1"/>
    <col min="9480" max="9480" width="17.140625" style="4" customWidth="1"/>
    <col min="9481" max="9481" width="19.140625" style="4" customWidth="1"/>
    <col min="9482" max="9482" width="15.42578125" style="4" customWidth="1"/>
    <col min="9483" max="9483" width="15.140625" style="4" customWidth="1"/>
    <col min="9484" max="9728" width="9.140625" style="4"/>
    <col min="9729" max="9729" width="8.42578125" style="4" customWidth="1"/>
    <col min="9730" max="9730" width="7.7109375" style="4" customWidth="1"/>
    <col min="9731" max="9731" width="19" style="4" customWidth="1"/>
    <col min="9732" max="9732" width="19.140625" style="4" customWidth="1"/>
    <col min="9733" max="9734" width="17" style="4" customWidth="1"/>
    <col min="9735" max="9735" width="17.42578125" style="4" customWidth="1"/>
    <col min="9736" max="9736" width="17.140625" style="4" customWidth="1"/>
    <col min="9737" max="9737" width="19.140625" style="4" customWidth="1"/>
    <col min="9738" max="9738" width="15.42578125" style="4" customWidth="1"/>
    <col min="9739" max="9739" width="15.140625" style="4" customWidth="1"/>
    <col min="9740" max="9984" width="9.140625" style="4"/>
    <col min="9985" max="9985" width="8.42578125" style="4" customWidth="1"/>
    <col min="9986" max="9986" width="7.7109375" style="4" customWidth="1"/>
    <col min="9987" max="9987" width="19" style="4" customWidth="1"/>
    <col min="9988" max="9988" width="19.140625" style="4" customWidth="1"/>
    <col min="9989" max="9990" width="17" style="4" customWidth="1"/>
    <col min="9991" max="9991" width="17.42578125" style="4" customWidth="1"/>
    <col min="9992" max="9992" width="17.140625" style="4" customWidth="1"/>
    <col min="9993" max="9993" width="19.140625" style="4" customWidth="1"/>
    <col min="9994" max="9994" width="15.42578125" style="4" customWidth="1"/>
    <col min="9995" max="9995" width="15.140625" style="4" customWidth="1"/>
    <col min="9996" max="10240" width="9.140625" style="4"/>
    <col min="10241" max="10241" width="8.42578125" style="4" customWidth="1"/>
    <col min="10242" max="10242" width="7.7109375" style="4" customWidth="1"/>
    <col min="10243" max="10243" width="19" style="4" customWidth="1"/>
    <col min="10244" max="10244" width="19.140625" style="4" customWidth="1"/>
    <col min="10245" max="10246" width="17" style="4" customWidth="1"/>
    <col min="10247" max="10247" width="17.42578125" style="4" customWidth="1"/>
    <col min="10248" max="10248" width="17.140625" style="4" customWidth="1"/>
    <col min="10249" max="10249" width="19.140625" style="4" customWidth="1"/>
    <col min="10250" max="10250" width="15.42578125" style="4" customWidth="1"/>
    <col min="10251" max="10251" width="15.140625" style="4" customWidth="1"/>
    <col min="10252" max="10496" width="9.140625" style="4"/>
    <col min="10497" max="10497" width="8.42578125" style="4" customWidth="1"/>
    <col min="10498" max="10498" width="7.7109375" style="4" customWidth="1"/>
    <col min="10499" max="10499" width="19" style="4" customWidth="1"/>
    <col min="10500" max="10500" width="19.140625" style="4" customWidth="1"/>
    <col min="10501" max="10502" width="17" style="4" customWidth="1"/>
    <col min="10503" max="10503" width="17.42578125" style="4" customWidth="1"/>
    <col min="10504" max="10504" width="17.140625" style="4" customWidth="1"/>
    <col min="10505" max="10505" width="19.140625" style="4" customWidth="1"/>
    <col min="10506" max="10506" width="15.42578125" style="4" customWidth="1"/>
    <col min="10507" max="10507" width="15.140625" style="4" customWidth="1"/>
    <col min="10508" max="10752" width="9.140625" style="4"/>
    <col min="10753" max="10753" width="8.42578125" style="4" customWidth="1"/>
    <col min="10754" max="10754" width="7.7109375" style="4" customWidth="1"/>
    <col min="10755" max="10755" width="19" style="4" customWidth="1"/>
    <col min="10756" max="10756" width="19.140625" style="4" customWidth="1"/>
    <col min="10757" max="10758" width="17" style="4" customWidth="1"/>
    <col min="10759" max="10759" width="17.42578125" style="4" customWidth="1"/>
    <col min="10760" max="10760" width="17.140625" style="4" customWidth="1"/>
    <col min="10761" max="10761" width="19.140625" style="4" customWidth="1"/>
    <col min="10762" max="10762" width="15.42578125" style="4" customWidth="1"/>
    <col min="10763" max="10763" width="15.140625" style="4" customWidth="1"/>
    <col min="10764" max="11008" width="9.140625" style="4"/>
    <col min="11009" max="11009" width="8.42578125" style="4" customWidth="1"/>
    <col min="11010" max="11010" width="7.7109375" style="4" customWidth="1"/>
    <col min="11011" max="11011" width="19" style="4" customWidth="1"/>
    <col min="11012" max="11012" width="19.140625" style="4" customWidth="1"/>
    <col min="11013" max="11014" width="17" style="4" customWidth="1"/>
    <col min="11015" max="11015" width="17.42578125" style="4" customWidth="1"/>
    <col min="11016" max="11016" width="17.140625" style="4" customWidth="1"/>
    <col min="11017" max="11017" width="19.140625" style="4" customWidth="1"/>
    <col min="11018" max="11018" width="15.42578125" style="4" customWidth="1"/>
    <col min="11019" max="11019" width="15.140625" style="4" customWidth="1"/>
    <col min="11020" max="11264" width="9.140625" style="4"/>
    <col min="11265" max="11265" width="8.42578125" style="4" customWidth="1"/>
    <col min="11266" max="11266" width="7.7109375" style="4" customWidth="1"/>
    <col min="11267" max="11267" width="19" style="4" customWidth="1"/>
    <col min="11268" max="11268" width="19.140625" style="4" customWidth="1"/>
    <col min="11269" max="11270" width="17" style="4" customWidth="1"/>
    <col min="11271" max="11271" width="17.42578125" style="4" customWidth="1"/>
    <col min="11272" max="11272" width="17.140625" style="4" customWidth="1"/>
    <col min="11273" max="11273" width="19.140625" style="4" customWidth="1"/>
    <col min="11274" max="11274" width="15.42578125" style="4" customWidth="1"/>
    <col min="11275" max="11275" width="15.140625" style="4" customWidth="1"/>
    <col min="11276" max="11520" width="9.140625" style="4"/>
    <col min="11521" max="11521" width="8.42578125" style="4" customWidth="1"/>
    <col min="11522" max="11522" width="7.7109375" style="4" customWidth="1"/>
    <col min="11523" max="11523" width="19" style="4" customWidth="1"/>
    <col min="11524" max="11524" width="19.140625" style="4" customWidth="1"/>
    <col min="11525" max="11526" width="17" style="4" customWidth="1"/>
    <col min="11527" max="11527" width="17.42578125" style="4" customWidth="1"/>
    <col min="11528" max="11528" width="17.140625" style="4" customWidth="1"/>
    <col min="11529" max="11529" width="19.140625" style="4" customWidth="1"/>
    <col min="11530" max="11530" width="15.42578125" style="4" customWidth="1"/>
    <col min="11531" max="11531" width="15.140625" style="4" customWidth="1"/>
    <col min="11532" max="11776" width="9.140625" style="4"/>
    <col min="11777" max="11777" width="8.42578125" style="4" customWidth="1"/>
    <col min="11778" max="11778" width="7.7109375" style="4" customWidth="1"/>
    <col min="11779" max="11779" width="19" style="4" customWidth="1"/>
    <col min="11780" max="11780" width="19.140625" style="4" customWidth="1"/>
    <col min="11781" max="11782" width="17" style="4" customWidth="1"/>
    <col min="11783" max="11783" width="17.42578125" style="4" customWidth="1"/>
    <col min="11784" max="11784" width="17.140625" style="4" customWidth="1"/>
    <col min="11785" max="11785" width="19.140625" style="4" customWidth="1"/>
    <col min="11786" max="11786" width="15.42578125" style="4" customWidth="1"/>
    <col min="11787" max="11787" width="15.140625" style="4" customWidth="1"/>
    <col min="11788" max="12032" width="9.140625" style="4"/>
    <col min="12033" max="12033" width="8.42578125" style="4" customWidth="1"/>
    <col min="12034" max="12034" width="7.7109375" style="4" customWidth="1"/>
    <col min="12035" max="12035" width="19" style="4" customWidth="1"/>
    <col min="12036" max="12036" width="19.140625" style="4" customWidth="1"/>
    <col min="12037" max="12038" width="17" style="4" customWidth="1"/>
    <col min="12039" max="12039" width="17.42578125" style="4" customWidth="1"/>
    <col min="12040" max="12040" width="17.140625" style="4" customWidth="1"/>
    <col min="12041" max="12041" width="19.140625" style="4" customWidth="1"/>
    <col min="12042" max="12042" width="15.42578125" style="4" customWidth="1"/>
    <col min="12043" max="12043" width="15.140625" style="4" customWidth="1"/>
    <col min="12044" max="12288" width="9.140625" style="4"/>
    <col min="12289" max="12289" width="8.42578125" style="4" customWidth="1"/>
    <col min="12290" max="12290" width="7.7109375" style="4" customWidth="1"/>
    <col min="12291" max="12291" width="19" style="4" customWidth="1"/>
    <col min="12292" max="12292" width="19.140625" style="4" customWidth="1"/>
    <col min="12293" max="12294" width="17" style="4" customWidth="1"/>
    <col min="12295" max="12295" width="17.42578125" style="4" customWidth="1"/>
    <col min="12296" max="12296" width="17.140625" style="4" customWidth="1"/>
    <col min="12297" max="12297" width="19.140625" style="4" customWidth="1"/>
    <col min="12298" max="12298" width="15.42578125" style="4" customWidth="1"/>
    <col min="12299" max="12299" width="15.140625" style="4" customWidth="1"/>
    <col min="12300" max="12544" width="9.140625" style="4"/>
    <col min="12545" max="12545" width="8.42578125" style="4" customWidth="1"/>
    <col min="12546" max="12546" width="7.7109375" style="4" customWidth="1"/>
    <col min="12547" max="12547" width="19" style="4" customWidth="1"/>
    <col min="12548" max="12548" width="19.140625" style="4" customWidth="1"/>
    <col min="12549" max="12550" width="17" style="4" customWidth="1"/>
    <col min="12551" max="12551" width="17.42578125" style="4" customWidth="1"/>
    <col min="12552" max="12552" width="17.140625" style="4" customWidth="1"/>
    <col min="12553" max="12553" width="19.140625" style="4" customWidth="1"/>
    <col min="12554" max="12554" width="15.42578125" style="4" customWidth="1"/>
    <col min="12555" max="12555" width="15.140625" style="4" customWidth="1"/>
    <col min="12556" max="12800" width="9.140625" style="4"/>
    <col min="12801" max="12801" width="8.42578125" style="4" customWidth="1"/>
    <col min="12802" max="12802" width="7.7109375" style="4" customWidth="1"/>
    <col min="12803" max="12803" width="19" style="4" customWidth="1"/>
    <col min="12804" max="12804" width="19.140625" style="4" customWidth="1"/>
    <col min="12805" max="12806" width="17" style="4" customWidth="1"/>
    <col min="12807" max="12807" width="17.42578125" style="4" customWidth="1"/>
    <col min="12808" max="12808" width="17.140625" style="4" customWidth="1"/>
    <col min="12809" max="12809" width="19.140625" style="4" customWidth="1"/>
    <col min="12810" max="12810" width="15.42578125" style="4" customWidth="1"/>
    <col min="12811" max="12811" width="15.140625" style="4" customWidth="1"/>
    <col min="12812" max="13056" width="9.140625" style="4"/>
    <col min="13057" max="13057" width="8.42578125" style="4" customWidth="1"/>
    <col min="13058" max="13058" width="7.7109375" style="4" customWidth="1"/>
    <col min="13059" max="13059" width="19" style="4" customWidth="1"/>
    <col min="13060" max="13060" width="19.140625" style="4" customWidth="1"/>
    <col min="13061" max="13062" width="17" style="4" customWidth="1"/>
    <col min="13063" max="13063" width="17.42578125" style="4" customWidth="1"/>
    <col min="13064" max="13064" width="17.140625" style="4" customWidth="1"/>
    <col min="13065" max="13065" width="19.140625" style="4" customWidth="1"/>
    <col min="13066" max="13066" width="15.42578125" style="4" customWidth="1"/>
    <col min="13067" max="13067" width="15.140625" style="4" customWidth="1"/>
    <col min="13068" max="13312" width="9.140625" style="4"/>
    <col min="13313" max="13313" width="8.42578125" style="4" customWidth="1"/>
    <col min="13314" max="13314" width="7.7109375" style="4" customWidth="1"/>
    <col min="13315" max="13315" width="19" style="4" customWidth="1"/>
    <col min="13316" max="13316" width="19.140625" style="4" customWidth="1"/>
    <col min="13317" max="13318" width="17" style="4" customWidth="1"/>
    <col min="13319" max="13319" width="17.42578125" style="4" customWidth="1"/>
    <col min="13320" max="13320" width="17.140625" style="4" customWidth="1"/>
    <col min="13321" max="13321" width="19.140625" style="4" customWidth="1"/>
    <col min="13322" max="13322" width="15.42578125" style="4" customWidth="1"/>
    <col min="13323" max="13323" width="15.140625" style="4" customWidth="1"/>
    <col min="13324" max="13568" width="9.140625" style="4"/>
    <col min="13569" max="13569" width="8.42578125" style="4" customWidth="1"/>
    <col min="13570" max="13570" width="7.7109375" style="4" customWidth="1"/>
    <col min="13571" max="13571" width="19" style="4" customWidth="1"/>
    <col min="13572" max="13572" width="19.140625" style="4" customWidth="1"/>
    <col min="13573" max="13574" width="17" style="4" customWidth="1"/>
    <col min="13575" max="13575" width="17.42578125" style="4" customWidth="1"/>
    <col min="13576" max="13576" width="17.140625" style="4" customWidth="1"/>
    <col min="13577" max="13577" width="19.140625" style="4" customWidth="1"/>
    <col min="13578" max="13578" width="15.42578125" style="4" customWidth="1"/>
    <col min="13579" max="13579" width="15.140625" style="4" customWidth="1"/>
    <col min="13580" max="13824" width="9.140625" style="4"/>
    <col min="13825" max="13825" width="8.42578125" style="4" customWidth="1"/>
    <col min="13826" max="13826" width="7.7109375" style="4" customWidth="1"/>
    <col min="13827" max="13827" width="19" style="4" customWidth="1"/>
    <col min="13828" max="13828" width="19.140625" style="4" customWidth="1"/>
    <col min="13829" max="13830" width="17" style="4" customWidth="1"/>
    <col min="13831" max="13831" width="17.42578125" style="4" customWidth="1"/>
    <col min="13832" max="13832" width="17.140625" style="4" customWidth="1"/>
    <col min="13833" max="13833" width="19.140625" style="4" customWidth="1"/>
    <col min="13834" max="13834" width="15.42578125" style="4" customWidth="1"/>
    <col min="13835" max="13835" width="15.140625" style="4" customWidth="1"/>
    <col min="13836" max="14080" width="9.140625" style="4"/>
    <col min="14081" max="14081" width="8.42578125" style="4" customWidth="1"/>
    <col min="14082" max="14082" width="7.7109375" style="4" customWidth="1"/>
    <col min="14083" max="14083" width="19" style="4" customWidth="1"/>
    <col min="14084" max="14084" width="19.140625" style="4" customWidth="1"/>
    <col min="14085" max="14086" width="17" style="4" customWidth="1"/>
    <col min="14087" max="14087" width="17.42578125" style="4" customWidth="1"/>
    <col min="14088" max="14088" width="17.140625" style="4" customWidth="1"/>
    <col min="14089" max="14089" width="19.140625" style="4" customWidth="1"/>
    <col min="14090" max="14090" width="15.42578125" style="4" customWidth="1"/>
    <col min="14091" max="14091" width="15.140625" style="4" customWidth="1"/>
    <col min="14092" max="14336" width="9.140625" style="4"/>
    <col min="14337" max="14337" width="8.42578125" style="4" customWidth="1"/>
    <col min="14338" max="14338" width="7.7109375" style="4" customWidth="1"/>
    <col min="14339" max="14339" width="19" style="4" customWidth="1"/>
    <col min="14340" max="14340" width="19.140625" style="4" customWidth="1"/>
    <col min="14341" max="14342" width="17" style="4" customWidth="1"/>
    <col min="14343" max="14343" width="17.42578125" style="4" customWidth="1"/>
    <col min="14344" max="14344" width="17.140625" style="4" customWidth="1"/>
    <col min="14345" max="14345" width="19.140625" style="4" customWidth="1"/>
    <col min="14346" max="14346" width="15.42578125" style="4" customWidth="1"/>
    <col min="14347" max="14347" width="15.140625" style="4" customWidth="1"/>
    <col min="14348" max="14592" width="9.140625" style="4"/>
    <col min="14593" max="14593" width="8.42578125" style="4" customWidth="1"/>
    <col min="14594" max="14594" width="7.7109375" style="4" customWidth="1"/>
    <col min="14595" max="14595" width="19" style="4" customWidth="1"/>
    <col min="14596" max="14596" width="19.140625" style="4" customWidth="1"/>
    <col min="14597" max="14598" width="17" style="4" customWidth="1"/>
    <col min="14599" max="14599" width="17.42578125" style="4" customWidth="1"/>
    <col min="14600" max="14600" width="17.140625" style="4" customWidth="1"/>
    <col min="14601" max="14601" width="19.140625" style="4" customWidth="1"/>
    <col min="14602" max="14602" width="15.42578125" style="4" customWidth="1"/>
    <col min="14603" max="14603" width="15.140625" style="4" customWidth="1"/>
    <col min="14604" max="14848" width="9.140625" style="4"/>
    <col min="14849" max="14849" width="8.42578125" style="4" customWidth="1"/>
    <col min="14850" max="14850" width="7.7109375" style="4" customWidth="1"/>
    <col min="14851" max="14851" width="19" style="4" customWidth="1"/>
    <col min="14852" max="14852" width="19.140625" style="4" customWidth="1"/>
    <col min="14853" max="14854" width="17" style="4" customWidth="1"/>
    <col min="14855" max="14855" width="17.42578125" style="4" customWidth="1"/>
    <col min="14856" max="14856" width="17.140625" style="4" customWidth="1"/>
    <col min="14857" max="14857" width="19.140625" style="4" customWidth="1"/>
    <col min="14858" max="14858" width="15.42578125" style="4" customWidth="1"/>
    <col min="14859" max="14859" width="15.140625" style="4" customWidth="1"/>
    <col min="14860" max="15104" width="9.140625" style="4"/>
    <col min="15105" max="15105" width="8.42578125" style="4" customWidth="1"/>
    <col min="15106" max="15106" width="7.7109375" style="4" customWidth="1"/>
    <col min="15107" max="15107" width="19" style="4" customWidth="1"/>
    <col min="15108" max="15108" width="19.140625" style="4" customWidth="1"/>
    <col min="15109" max="15110" width="17" style="4" customWidth="1"/>
    <col min="15111" max="15111" width="17.42578125" style="4" customWidth="1"/>
    <col min="15112" max="15112" width="17.140625" style="4" customWidth="1"/>
    <col min="15113" max="15113" width="19.140625" style="4" customWidth="1"/>
    <col min="15114" max="15114" width="15.42578125" style="4" customWidth="1"/>
    <col min="15115" max="15115" width="15.140625" style="4" customWidth="1"/>
    <col min="15116" max="15360" width="9.140625" style="4"/>
    <col min="15361" max="15361" width="8.42578125" style="4" customWidth="1"/>
    <col min="15362" max="15362" width="7.7109375" style="4" customWidth="1"/>
    <col min="15363" max="15363" width="19" style="4" customWidth="1"/>
    <col min="15364" max="15364" width="19.140625" style="4" customWidth="1"/>
    <col min="15365" max="15366" width="17" style="4" customWidth="1"/>
    <col min="15367" max="15367" width="17.42578125" style="4" customWidth="1"/>
    <col min="15368" max="15368" width="17.140625" style="4" customWidth="1"/>
    <col min="15369" max="15369" width="19.140625" style="4" customWidth="1"/>
    <col min="15370" max="15370" width="15.42578125" style="4" customWidth="1"/>
    <col min="15371" max="15371" width="15.140625" style="4" customWidth="1"/>
    <col min="15372" max="15616" width="9.140625" style="4"/>
    <col min="15617" max="15617" width="8.42578125" style="4" customWidth="1"/>
    <col min="15618" max="15618" width="7.7109375" style="4" customWidth="1"/>
    <col min="15619" max="15619" width="19" style="4" customWidth="1"/>
    <col min="15620" max="15620" width="19.140625" style="4" customWidth="1"/>
    <col min="15621" max="15622" width="17" style="4" customWidth="1"/>
    <col min="15623" max="15623" width="17.42578125" style="4" customWidth="1"/>
    <col min="15624" max="15624" width="17.140625" style="4" customWidth="1"/>
    <col min="15625" max="15625" width="19.140625" style="4" customWidth="1"/>
    <col min="15626" max="15626" width="15.42578125" style="4" customWidth="1"/>
    <col min="15627" max="15627" width="15.140625" style="4" customWidth="1"/>
    <col min="15628" max="15872" width="9.140625" style="4"/>
    <col min="15873" max="15873" width="8.42578125" style="4" customWidth="1"/>
    <col min="15874" max="15874" width="7.7109375" style="4" customWidth="1"/>
    <col min="15875" max="15875" width="19" style="4" customWidth="1"/>
    <col min="15876" max="15876" width="19.140625" style="4" customWidth="1"/>
    <col min="15877" max="15878" width="17" style="4" customWidth="1"/>
    <col min="15879" max="15879" width="17.42578125" style="4" customWidth="1"/>
    <col min="15880" max="15880" width="17.140625" style="4" customWidth="1"/>
    <col min="15881" max="15881" width="19.140625" style="4" customWidth="1"/>
    <col min="15882" max="15882" width="15.42578125" style="4" customWidth="1"/>
    <col min="15883" max="15883" width="15.140625" style="4" customWidth="1"/>
    <col min="15884" max="16128" width="9.140625" style="4"/>
    <col min="16129" max="16129" width="8.42578125" style="4" customWidth="1"/>
    <col min="16130" max="16130" width="7.7109375" style="4" customWidth="1"/>
    <col min="16131" max="16131" width="19" style="4" customWidth="1"/>
    <col min="16132" max="16132" width="19.140625" style="4" customWidth="1"/>
    <col min="16133" max="16134" width="17" style="4" customWidth="1"/>
    <col min="16135" max="16135" width="17.42578125" style="4" customWidth="1"/>
    <col min="16136" max="16136" width="17.140625" style="4" customWidth="1"/>
    <col min="16137" max="16137" width="19.140625" style="4" customWidth="1"/>
    <col min="16138" max="16138" width="15.42578125" style="4" customWidth="1"/>
    <col min="16139" max="16139" width="15.140625" style="4" customWidth="1"/>
    <col min="16140" max="16384" width="9.140625" style="4"/>
  </cols>
  <sheetData>
    <row r="1" spans="1:10" s="153" customFormat="1">
      <c r="B1" s="154"/>
      <c r="C1" s="154"/>
    </row>
    <row r="2" spans="1:10" s="153" customFormat="1" ht="20.25">
      <c r="A2" s="155" t="s">
        <v>8662</v>
      </c>
      <c r="B2" s="154"/>
      <c r="C2" s="154"/>
    </row>
    <row r="3" spans="1:10" ht="20.25">
      <c r="A3" s="152"/>
    </row>
    <row r="4" spans="1:10">
      <c r="C4" s="6"/>
    </row>
    <row r="5" spans="1:10" ht="47.25">
      <c r="C5" s="62" t="s">
        <v>9583</v>
      </c>
      <c r="D5" s="62" t="s">
        <v>9582</v>
      </c>
      <c r="E5" s="63" t="s">
        <v>79</v>
      </c>
    </row>
    <row r="6" spans="1:10">
      <c r="C6" s="7" t="s">
        <v>80</v>
      </c>
      <c r="D6" s="7" t="s">
        <v>81</v>
      </c>
      <c r="E6" s="8">
        <v>0.75</v>
      </c>
      <c r="F6" s="9"/>
      <c r="G6" s="9"/>
      <c r="H6" s="9"/>
    </row>
    <row r="7" spans="1:10">
      <c r="C7" s="7" t="s">
        <v>82</v>
      </c>
      <c r="D7" s="7" t="s">
        <v>83</v>
      </c>
      <c r="E7" s="8">
        <v>0.2</v>
      </c>
      <c r="F7" s="9"/>
      <c r="G7" s="9"/>
      <c r="H7" s="9"/>
    </row>
    <row r="8" spans="1:10">
      <c r="C8" s="7" t="s">
        <v>84</v>
      </c>
      <c r="D8" s="7" t="s">
        <v>85</v>
      </c>
      <c r="E8" s="8">
        <v>0.05</v>
      </c>
      <c r="F8" s="9"/>
      <c r="G8" s="9"/>
      <c r="H8" s="9"/>
    </row>
    <row r="9" spans="1:10">
      <c r="C9" s="10"/>
    </row>
    <row r="10" spans="1:10">
      <c r="C10" s="6"/>
    </row>
    <row r="11" spans="1:10" ht="31.5">
      <c r="C11" s="11" t="s">
        <v>86</v>
      </c>
      <c r="D11" s="12">
        <f>+FICHA!AG72</f>
        <v>0</v>
      </c>
    </row>
    <row r="12" spans="1:10">
      <c r="C12" s="6"/>
    </row>
    <row r="13" spans="1:10">
      <c r="A13" s="13" t="s">
        <v>8663</v>
      </c>
    </row>
    <row r="14" spans="1:10">
      <c r="C14" s="6"/>
    </row>
    <row r="15" spans="1:10" ht="25.5">
      <c r="C15" s="4"/>
      <c r="F15" s="14" t="s">
        <v>9584</v>
      </c>
      <c r="H15" s="14" t="s">
        <v>9585</v>
      </c>
      <c r="J15" s="15"/>
    </row>
    <row r="16" spans="1:10" ht="70.5" customHeight="1">
      <c r="C16" s="64" t="s">
        <v>14</v>
      </c>
      <c r="D16" s="64" t="s">
        <v>87</v>
      </c>
      <c r="E16" s="64" t="s">
        <v>88</v>
      </c>
      <c r="F16" s="64" t="s">
        <v>89</v>
      </c>
      <c r="G16" s="64" t="s">
        <v>90</v>
      </c>
      <c r="H16" s="64" t="s">
        <v>91</v>
      </c>
      <c r="I16" s="64" t="s">
        <v>92</v>
      </c>
      <c r="J16" s="64" t="s">
        <v>93</v>
      </c>
    </row>
    <row r="17" spans="1:10">
      <c r="C17" s="143"/>
      <c r="D17" s="143"/>
      <c r="E17" s="143"/>
      <c r="F17" s="143"/>
      <c r="G17" s="143"/>
      <c r="H17" s="143"/>
      <c r="I17" s="16">
        <f>+E6</f>
        <v>0.75</v>
      </c>
      <c r="J17" s="16">
        <f>+E7</f>
        <v>0.2</v>
      </c>
    </row>
    <row r="18" spans="1:10">
      <c r="C18" s="415">
        <v>2021</v>
      </c>
      <c r="D18" s="145">
        <f>+FICHA!B72</f>
        <v>0</v>
      </c>
      <c r="E18" s="146" t="e">
        <f>+VLOOKUP(FICHA!E44,ENAHO!$A$4:$D$30,3,FALSE)</f>
        <v>#N/A</v>
      </c>
      <c r="F18" s="145" t="e">
        <f>+D18*E18</f>
        <v>#N/A</v>
      </c>
      <c r="G18" s="146" t="e">
        <f>+VLOOKUP(FICHA!E44,ENAHO!$A$37:$D$63,3,FALSE)</f>
        <v>#N/A</v>
      </c>
      <c r="H18" s="145" t="e">
        <f>+G18*F18</f>
        <v>#N/A</v>
      </c>
      <c r="I18" s="144" t="e">
        <f>+H18*$I$17</f>
        <v>#N/A</v>
      </c>
      <c r="J18" s="144" t="e">
        <f>+$J$17*H18</f>
        <v>#N/A</v>
      </c>
    </row>
    <row r="20" spans="1:10">
      <c r="A20" s="13" t="s">
        <v>8664</v>
      </c>
    </row>
    <row r="21" spans="1:10">
      <c r="C21" s="4"/>
      <c r="D21" s="17" t="s">
        <v>9596</v>
      </c>
      <c r="E21" s="26">
        <f>+FICHA!B72</f>
        <v>0</v>
      </c>
    </row>
    <row r="22" spans="1:10">
      <c r="C22" s="4"/>
      <c r="D22" s="17" t="s">
        <v>94</v>
      </c>
      <c r="E22" s="26">
        <f>+FICHA!L54</f>
        <v>0</v>
      </c>
    </row>
    <row r="23" spans="1:10">
      <c r="C23" s="4"/>
      <c r="D23" s="17"/>
      <c r="E23" s="319"/>
    </row>
    <row r="24" spans="1:10">
      <c r="C24" s="20" t="s">
        <v>48</v>
      </c>
    </row>
    <row r="25" spans="1:10">
      <c r="C25" s="320"/>
      <c r="D25" s="148" t="s">
        <v>95</v>
      </c>
      <c r="E25" s="321" t="s">
        <v>96</v>
      </c>
      <c r="F25" s="321" t="s">
        <v>97</v>
      </c>
      <c r="G25" s="321" t="s">
        <v>98</v>
      </c>
      <c r="H25" s="321" t="s">
        <v>99</v>
      </c>
      <c r="I25" s="321" t="s">
        <v>100</v>
      </c>
      <c r="J25" s="143" t="s">
        <v>16</v>
      </c>
    </row>
    <row r="26" spans="1:10">
      <c r="C26" s="322" t="s">
        <v>101</v>
      </c>
      <c r="D26" s="323">
        <f>+[3]APENDICE!AO21</f>
        <v>8.5901709539899187</v>
      </c>
      <c r="E26" s="324">
        <f>+[3]APENDICE!H21</f>
        <v>111.36689515733664</v>
      </c>
      <c r="F26" s="324">
        <f>+[3]APENDICE!I21</f>
        <v>113.9452226962313</v>
      </c>
      <c r="G26" s="324">
        <f>+[3]APENDICE!J21</f>
        <v>115.65045050889763</v>
      </c>
      <c r="H26" s="324">
        <f>+[3]APENDICE!K21</f>
        <v>117.12564759023654</v>
      </c>
      <c r="I26" s="324">
        <f>+[3]APENDICE!L21</f>
        <v>118.34080993181401</v>
      </c>
      <c r="J26" s="325">
        <f>SUM(D26:I26)</f>
        <v>585.01919683850599</v>
      </c>
    </row>
    <row r="27" spans="1:10">
      <c r="C27" s="4"/>
      <c r="D27" s="17"/>
    </row>
    <row r="28" spans="1:10">
      <c r="C28" s="4"/>
      <c r="D28" s="17"/>
    </row>
    <row r="29" spans="1:10">
      <c r="C29" s="18"/>
      <c r="E29" s="19"/>
    </row>
    <row r="31" spans="1:10">
      <c r="C31" s="20" t="s">
        <v>9</v>
      </c>
    </row>
    <row r="32" spans="1:10" ht="33.75" customHeight="1">
      <c r="D32" s="66" t="s">
        <v>102</v>
      </c>
      <c r="E32" s="66" t="s">
        <v>103</v>
      </c>
    </row>
    <row r="33" spans="3:5">
      <c r="C33" s="21" t="s">
        <v>101</v>
      </c>
      <c r="D33" s="294">
        <f>+FICHA!T54</f>
        <v>0</v>
      </c>
      <c r="E33" s="294">
        <f>+FICHA!P54+FICHA!R54</f>
        <v>0</v>
      </c>
    </row>
  </sheetData>
  <pageMargins left="0.7" right="0.7" top="0.75" bottom="0.75" header="0.3" footer="0.3"/>
  <pageSetup scale="45" orientation="portrait" horizontalDpi="300" verticalDpi="30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V48"/>
  <sheetViews>
    <sheetView view="pageBreakPreview" zoomScale="50" zoomScaleNormal="100" zoomScaleSheetLayoutView="55" workbookViewId="0">
      <pane xSplit="1" ySplit="2" topLeftCell="B3" activePane="bottomRight" state="frozen"/>
      <selection activeCell="B365" sqref="B365:AI367"/>
      <selection pane="topRight" activeCell="B365" sqref="B365:AI367"/>
      <selection pane="bottomLeft" activeCell="B365" sqref="B365:AI367"/>
      <selection pane="bottomRight" activeCell="B365" sqref="B365:AI367"/>
    </sheetView>
  </sheetViews>
  <sheetFormatPr baseColWidth="10" defaultColWidth="9.140625" defaultRowHeight="15.75"/>
  <cols>
    <col min="1" max="1" width="3.140625" style="343" customWidth="1"/>
    <col min="2" max="2" width="10.7109375" style="343" customWidth="1"/>
    <col min="3" max="3" width="12.7109375" style="343" customWidth="1"/>
    <col min="4" max="5" width="16.7109375" style="343" customWidth="1"/>
    <col min="6" max="6" width="17.28515625" style="343" customWidth="1"/>
    <col min="7" max="7" width="19.7109375" style="343" customWidth="1"/>
    <col min="8" max="8" width="15.28515625" style="343" customWidth="1"/>
    <col min="9" max="9" width="11" style="343" customWidth="1"/>
    <col min="10" max="10" width="13.7109375" style="343" customWidth="1"/>
    <col min="11" max="11" width="10.42578125" style="343" customWidth="1"/>
    <col min="12" max="12" width="11.7109375" style="343" customWidth="1"/>
    <col min="13" max="31" width="9.140625" style="343"/>
    <col min="32" max="32" width="13.140625" style="343" customWidth="1"/>
    <col min="33" max="33" width="15.7109375" style="343" customWidth="1"/>
    <col min="34" max="35" width="9.140625" style="343"/>
    <col min="36" max="36" width="18.140625" style="343" customWidth="1"/>
    <col min="37" max="256" width="9.140625" style="343"/>
    <col min="257" max="257" width="3.140625" style="343" customWidth="1"/>
    <col min="258" max="258" width="10.7109375" style="343" customWidth="1"/>
    <col min="259" max="259" width="12.7109375" style="343" customWidth="1"/>
    <col min="260" max="261" width="16.7109375" style="343" customWidth="1"/>
    <col min="262" max="262" width="17.28515625" style="343" customWidth="1"/>
    <col min="263" max="263" width="19.7109375" style="343" customWidth="1"/>
    <col min="264" max="264" width="15.28515625" style="343" customWidth="1"/>
    <col min="265" max="266" width="13.7109375" style="343" customWidth="1"/>
    <col min="267" max="267" width="10.42578125" style="343" customWidth="1"/>
    <col min="268" max="268" width="11.7109375" style="343" customWidth="1"/>
    <col min="269" max="512" width="9.140625" style="343"/>
    <col min="513" max="513" width="3.140625" style="343" customWidth="1"/>
    <col min="514" max="514" width="10.7109375" style="343" customWidth="1"/>
    <col min="515" max="515" width="12.7109375" style="343" customWidth="1"/>
    <col min="516" max="517" width="16.7109375" style="343" customWidth="1"/>
    <col min="518" max="518" width="17.28515625" style="343" customWidth="1"/>
    <col min="519" max="519" width="19.7109375" style="343" customWidth="1"/>
    <col min="520" max="520" width="15.28515625" style="343" customWidth="1"/>
    <col min="521" max="522" width="13.7109375" style="343" customWidth="1"/>
    <col min="523" max="523" width="10.42578125" style="343" customWidth="1"/>
    <col min="524" max="524" width="11.7109375" style="343" customWidth="1"/>
    <col min="525" max="768" width="9.140625" style="343"/>
    <col min="769" max="769" width="3.140625" style="343" customWidth="1"/>
    <col min="770" max="770" width="10.7109375" style="343" customWidth="1"/>
    <col min="771" max="771" width="12.7109375" style="343" customWidth="1"/>
    <col min="772" max="773" width="16.7109375" style="343" customWidth="1"/>
    <col min="774" max="774" width="17.28515625" style="343" customWidth="1"/>
    <col min="775" max="775" width="19.7109375" style="343" customWidth="1"/>
    <col min="776" max="776" width="15.28515625" style="343" customWidth="1"/>
    <col min="777" max="778" width="13.7109375" style="343" customWidth="1"/>
    <col min="779" max="779" width="10.42578125" style="343" customWidth="1"/>
    <col min="780" max="780" width="11.7109375" style="343" customWidth="1"/>
    <col min="781" max="1024" width="9.140625" style="343"/>
    <col min="1025" max="1025" width="3.140625" style="343" customWidth="1"/>
    <col min="1026" max="1026" width="10.7109375" style="343" customWidth="1"/>
    <col min="1027" max="1027" width="12.7109375" style="343" customWidth="1"/>
    <col min="1028" max="1029" width="16.7109375" style="343" customWidth="1"/>
    <col min="1030" max="1030" width="17.28515625" style="343" customWidth="1"/>
    <col min="1031" max="1031" width="19.7109375" style="343" customWidth="1"/>
    <col min="1032" max="1032" width="15.28515625" style="343" customWidth="1"/>
    <col min="1033" max="1034" width="13.7109375" style="343" customWidth="1"/>
    <col min="1035" max="1035" width="10.42578125" style="343" customWidth="1"/>
    <col min="1036" max="1036" width="11.7109375" style="343" customWidth="1"/>
    <col min="1037" max="1280" width="9.140625" style="343"/>
    <col min="1281" max="1281" width="3.140625" style="343" customWidth="1"/>
    <col min="1282" max="1282" width="10.7109375" style="343" customWidth="1"/>
    <col min="1283" max="1283" width="12.7109375" style="343" customWidth="1"/>
    <col min="1284" max="1285" width="16.7109375" style="343" customWidth="1"/>
    <col min="1286" max="1286" width="17.28515625" style="343" customWidth="1"/>
    <col min="1287" max="1287" width="19.7109375" style="343" customWidth="1"/>
    <col min="1288" max="1288" width="15.28515625" style="343" customWidth="1"/>
    <col min="1289" max="1290" width="13.7109375" style="343" customWidth="1"/>
    <col min="1291" max="1291" width="10.42578125" style="343" customWidth="1"/>
    <col min="1292" max="1292" width="11.7109375" style="343" customWidth="1"/>
    <col min="1293" max="1536" width="9.140625" style="343"/>
    <col min="1537" max="1537" width="3.140625" style="343" customWidth="1"/>
    <col min="1538" max="1538" width="10.7109375" style="343" customWidth="1"/>
    <col min="1539" max="1539" width="12.7109375" style="343" customWidth="1"/>
    <col min="1540" max="1541" width="16.7109375" style="343" customWidth="1"/>
    <col min="1542" max="1542" width="17.28515625" style="343" customWidth="1"/>
    <col min="1543" max="1543" width="19.7109375" style="343" customWidth="1"/>
    <col min="1544" max="1544" width="15.28515625" style="343" customWidth="1"/>
    <col min="1545" max="1546" width="13.7109375" style="343" customWidth="1"/>
    <col min="1547" max="1547" width="10.42578125" style="343" customWidth="1"/>
    <col min="1548" max="1548" width="11.7109375" style="343" customWidth="1"/>
    <col min="1549" max="1792" width="9.140625" style="343"/>
    <col min="1793" max="1793" width="3.140625" style="343" customWidth="1"/>
    <col min="1794" max="1794" width="10.7109375" style="343" customWidth="1"/>
    <col min="1795" max="1795" width="12.7109375" style="343" customWidth="1"/>
    <col min="1796" max="1797" width="16.7109375" style="343" customWidth="1"/>
    <col min="1798" max="1798" width="17.28515625" style="343" customWidth="1"/>
    <col min="1799" max="1799" width="19.7109375" style="343" customWidth="1"/>
    <col min="1800" max="1800" width="15.28515625" style="343" customWidth="1"/>
    <col min="1801" max="1802" width="13.7109375" style="343" customWidth="1"/>
    <col min="1803" max="1803" width="10.42578125" style="343" customWidth="1"/>
    <col min="1804" max="1804" width="11.7109375" style="343" customWidth="1"/>
    <col min="1805" max="2048" width="9.140625" style="343"/>
    <col min="2049" max="2049" width="3.140625" style="343" customWidth="1"/>
    <col min="2050" max="2050" width="10.7109375" style="343" customWidth="1"/>
    <col min="2051" max="2051" width="12.7109375" style="343" customWidth="1"/>
    <col min="2052" max="2053" width="16.7109375" style="343" customWidth="1"/>
    <col min="2054" max="2054" width="17.28515625" style="343" customWidth="1"/>
    <col min="2055" max="2055" width="19.7109375" style="343" customWidth="1"/>
    <col min="2056" max="2056" width="15.28515625" style="343" customWidth="1"/>
    <col min="2057" max="2058" width="13.7109375" style="343" customWidth="1"/>
    <col min="2059" max="2059" width="10.42578125" style="343" customWidth="1"/>
    <col min="2060" max="2060" width="11.7109375" style="343" customWidth="1"/>
    <col min="2061" max="2304" width="9.140625" style="343"/>
    <col min="2305" max="2305" width="3.140625" style="343" customWidth="1"/>
    <col min="2306" max="2306" width="10.7109375" style="343" customWidth="1"/>
    <col min="2307" max="2307" width="12.7109375" style="343" customWidth="1"/>
    <col min="2308" max="2309" width="16.7109375" style="343" customWidth="1"/>
    <col min="2310" max="2310" width="17.28515625" style="343" customWidth="1"/>
    <col min="2311" max="2311" width="19.7109375" style="343" customWidth="1"/>
    <col min="2312" max="2312" width="15.28515625" style="343" customWidth="1"/>
    <col min="2313" max="2314" width="13.7109375" style="343" customWidth="1"/>
    <col min="2315" max="2315" width="10.42578125" style="343" customWidth="1"/>
    <col min="2316" max="2316" width="11.7109375" style="343" customWidth="1"/>
    <col min="2317" max="2560" width="9.140625" style="343"/>
    <col min="2561" max="2561" width="3.140625" style="343" customWidth="1"/>
    <col min="2562" max="2562" width="10.7109375" style="343" customWidth="1"/>
    <col min="2563" max="2563" width="12.7109375" style="343" customWidth="1"/>
    <col min="2564" max="2565" width="16.7109375" style="343" customWidth="1"/>
    <col min="2566" max="2566" width="17.28515625" style="343" customWidth="1"/>
    <col min="2567" max="2567" width="19.7109375" style="343" customWidth="1"/>
    <col min="2568" max="2568" width="15.28515625" style="343" customWidth="1"/>
    <col min="2569" max="2570" width="13.7109375" style="343" customWidth="1"/>
    <col min="2571" max="2571" width="10.42578125" style="343" customWidth="1"/>
    <col min="2572" max="2572" width="11.7109375" style="343" customWidth="1"/>
    <col min="2573" max="2816" width="9.140625" style="343"/>
    <col min="2817" max="2817" width="3.140625" style="343" customWidth="1"/>
    <col min="2818" max="2818" width="10.7109375" style="343" customWidth="1"/>
    <col min="2819" max="2819" width="12.7109375" style="343" customWidth="1"/>
    <col min="2820" max="2821" width="16.7109375" style="343" customWidth="1"/>
    <col min="2822" max="2822" width="17.28515625" style="343" customWidth="1"/>
    <col min="2823" max="2823" width="19.7109375" style="343" customWidth="1"/>
    <col min="2824" max="2824" width="15.28515625" style="343" customWidth="1"/>
    <col min="2825" max="2826" width="13.7109375" style="343" customWidth="1"/>
    <col min="2827" max="2827" width="10.42578125" style="343" customWidth="1"/>
    <col min="2828" max="2828" width="11.7109375" style="343" customWidth="1"/>
    <col min="2829" max="3072" width="9.140625" style="343"/>
    <col min="3073" max="3073" width="3.140625" style="343" customWidth="1"/>
    <col min="3074" max="3074" width="10.7109375" style="343" customWidth="1"/>
    <col min="3075" max="3075" width="12.7109375" style="343" customWidth="1"/>
    <col min="3076" max="3077" width="16.7109375" style="343" customWidth="1"/>
    <col min="3078" max="3078" width="17.28515625" style="343" customWidth="1"/>
    <col min="3079" max="3079" width="19.7109375" style="343" customWidth="1"/>
    <col min="3080" max="3080" width="15.28515625" style="343" customWidth="1"/>
    <col min="3081" max="3082" width="13.7109375" style="343" customWidth="1"/>
    <col min="3083" max="3083" width="10.42578125" style="343" customWidth="1"/>
    <col min="3084" max="3084" width="11.7109375" style="343" customWidth="1"/>
    <col min="3085" max="3328" width="9.140625" style="343"/>
    <col min="3329" max="3329" width="3.140625" style="343" customWidth="1"/>
    <col min="3330" max="3330" width="10.7109375" style="343" customWidth="1"/>
    <col min="3331" max="3331" width="12.7109375" style="343" customWidth="1"/>
    <col min="3332" max="3333" width="16.7109375" style="343" customWidth="1"/>
    <col min="3334" max="3334" width="17.28515625" style="343" customWidth="1"/>
    <col min="3335" max="3335" width="19.7109375" style="343" customWidth="1"/>
    <col min="3336" max="3336" width="15.28515625" style="343" customWidth="1"/>
    <col min="3337" max="3338" width="13.7109375" style="343" customWidth="1"/>
    <col min="3339" max="3339" width="10.42578125" style="343" customWidth="1"/>
    <col min="3340" max="3340" width="11.7109375" style="343" customWidth="1"/>
    <col min="3341" max="3584" width="9.140625" style="343"/>
    <col min="3585" max="3585" width="3.140625" style="343" customWidth="1"/>
    <col min="3586" max="3586" width="10.7109375" style="343" customWidth="1"/>
    <col min="3587" max="3587" width="12.7109375" style="343" customWidth="1"/>
    <col min="3588" max="3589" width="16.7109375" style="343" customWidth="1"/>
    <col min="3590" max="3590" width="17.28515625" style="343" customWidth="1"/>
    <col min="3591" max="3591" width="19.7109375" style="343" customWidth="1"/>
    <col min="3592" max="3592" width="15.28515625" style="343" customWidth="1"/>
    <col min="3593" max="3594" width="13.7109375" style="343" customWidth="1"/>
    <col min="3595" max="3595" width="10.42578125" style="343" customWidth="1"/>
    <col min="3596" max="3596" width="11.7109375" style="343" customWidth="1"/>
    <col min="3597" max="3840" width="9.140625" style="343"/>
    <col min="3841" max="3841" width="3.140625" style="343" customWidth="1"/>
    <col min="3842" max="3842" width="10.7109375" style="343" customWidth="1"/>
    <col min="3843" max="3843" width="12.7109375" style="343" customWidth="1"/>
    <col min="3844" max="3845" width="16.7109375" style="343" customWidth="1"/>
    <col min="3846" max="3846" width="17.28515625" style="343" customWidth="1"/>
    <col min="3847" max="3847" width="19.7109375" style="343" customWidth="1"/>
    <col min="3848" max="3848" width="15.28515625" style="343" customWidth="1"/>
    <col min="3849" max="3850" width="13.7109375" style="343" customWidth="1"/>
    <col min="3851" max="3851" width="10.42578125" style="343" customWidth="1"/>
    <col min="3852" max="3852" width="11.7109375" style="343" customWidth="1"/>
    <col min="3853" max="4096" width="9.140625" style="343"/>
    <col min="4097" max="4097" width="3.140625" style="343" customWidth="1"/>
    <col min="4098" max="4098" width="10.7109375" style="343" customWidth="1"/>
    <col min="4099" max="4099" width="12.7109375" style="343" customWidth="1"/>
    <col min="4100" max="4101" width="16.7109375" style="343" customWidth="1"/>
    <col min="4102" max="4102" width="17.28515625" style="343" customWidth="1"/>
    <col min="4103" max="4103" width="19.7109375" style="343" customWidth="1"/>
    <col min="4104" max="4104" width="15.28515625" style="343" customWidth="1"/>
    <col min="4105" max="4106" width="13.7109375" style="343" customWidth="1"/>
    <col min="4107" max="4107" width="10.42578125" style="343" customWidth="1"/>
    <col min="4108" max="4108" width="11.7109375" style="343" customWidth="1"/>
    <col min="4109" max="4352" width="9.140625" style="343"/>
    <col min="4353" max="4353" width="3.140625" style="343" customWidth="1"/>
    <col min="4354" max="4354" width="10.7109375" style="343" customWidth="1"/>
    <col min="4355" max="4355" width="12.7109375" style="343" customWidth="1"/>
    <col min="4356" max="4357" width="16.7109375" style="343" customWidth="1"/>
    <col min="4358" max="4358" width="17.28515625" style="343" customWidth="1"/>
    <col min="4359" max="4359" width="19.7109375" style="343" customWidth="1"/>
    <col min="4360" max="4360" width="15.28515625" style="343" customWidth="1"/>
    <col min="4361" max="4362" width="13.7109375" style="343" customWidth="1"/>
    <col min="4363" max="4363" width="10.42578125" style="343" customWidth="1"/>
    <col min="4364" max="4364" width="11.7109375" style="343" customWidth="1"/>
    <col min="4365" max="4608" width="9.140625" style="343"/>
    <col min="4609" max="4609" width="3.140625" style="343" customWidth="1"/>
    <col min="4610" max="4610" width="10.7109375" style="343" customWidth="1"/>
    <col min="4611" max="4611" width="12.7109375" style="343" customWidth="1"/>
    <col min="4612" max="4613" width="16.7109375" style="343" customWidth="1"/>
    <col min="4614" max="4614" width="17.28515625" style="343" customWidth="1"/>
    <col min="4615" max="4615" width="19.7109375" style="343" customWidth="1"/>
    <col min="4616" max="4616" width="15.28515625" style="343" customWidth="1"/>
    <col min="4617" max="4618" width="13.7109375" style="343" customWidth="1"/>
    <col min="4619" max="4619" width="10.42578125" style="343" customWidth="1"/>
    <col min="4620" max="4620" width="11.7109375" style="343" customWidth="1"/>
    <col min="4621" max="4864" width="9.140625" style="343"/>
    <col min="4865" max="4865" width="3.140625" style="343" customWidth="1"/>
    <col min="4866" max="4866" width="10.7109375" style="343" customWidth="1"/>
    <col min="4867" max="4867" width="12.7109375" style="343" customWidth="1"/>
    <col min="4868" max="4869" width="16.7109375" style="343" customWidth="1"/>
    <col min="4870" max="4870" width="17.28515625" style="343" customWidth="1"/>
    <col min="4871" max="4871" width="19.7109375" style="343" customWidth="1"/>
    <col min="4872" max="4872" width="15.28515625" style="343" customWidth="1"/>
    <col min="4873" max="4874" width="13.7109375" style="343" customWidth="1"/>
    <col min="4875" max="4875" width="10.42578125" style="343" customWidth="1"/>
    <col min="4876" max="4876" width="11.7109375" style="343" customWidth="1"/>
    <col min="4877" max="5120" width="9.140625" style="343"/>
    <col min="5121" max="5121" width="3.140625" style="343" customWidth="1"/>
    <col min="5122" max="5122" width="10.7109375" style="343" customWidth="1"/>
    <col min="5123" max="5123" width="12.7109375" style="343" customWidth="1"/>
    <col min="5124" max="5125" width="16.7109375" style="343" customWidth="1"/>
    <col min="5126" max="5126" width="17.28515625" style="343" customWidth="1"/>
    <col min="5127" max="5127" width="19.7109375" style="343" customWidth="1"/>
    <col min="5128" max="5128" width="15.28515625" style="343" customWidth="1"/>
    <col min="5129" max="5130" width="13.7109375" style="343" customWidth="1"/>
    <col min="5131" max="5131" width="10.42578125" style="343" customWidth="1"/>
    <col min="5132" max="5132" width="11.7109375" style="343" customWidth="1"/>
    <col min="5133" max="5376" width="9.140625" style="343"/>
    <col min="5377" max="5377" width="3.140625" style="343" customWidth="1"/>
    <col min="5378" max="5378" width="10.7109375" style="343" customWidth="1"/>
    <col min="5379" max="5379" width="12.7109375" style="343" customWidth="1"/>
    <col min="5380" max="5381" width="16.7109375" style="343" customWidth="1"/>
    <col min="5382" max="5382" width="17.28515625" style="343" customWidth="1"/>
    <col min="5383" max="5383" width="19.7109375" style="343" customWidth="1"/>
    <col min="5384" max="5384" width="15.28515625" style="343" customWidth="1"/>
    <col min="5385" max="5386" width="13.7109375" style="343" customWidth="1"/>
    <col min="5387" max="5387" width="10.42578125" style="343" customWidth="1"/>
    <col min="5388" max="5388" width="11.7109375" style="343" customWidth="1"/>
    <col min="5389" max="5632" width="9.140625" style="343"/>
    <col min="5633" max="5633" width="3.140625" style="343" customWidth="1"/>
    <col min="5634" max="5634" width="10.7109375" style="343" customWidth="1"/>
    <col min="5635" max="5635" width="12.7109375" style="343" customWidth="1"/>
    <col min="5636" max="5637" width="16.7109375" style="343" customWidth="1"/>
    <col min="5638" max="5638" width="17.28515625" style="343" customWidth="1"/>
    <col min="5639" max="5639" width="19.7109375" style="343" customWidth="1"/>
    <col min="5640" max="5640" width="15.28515625" style="343" customWidth="1"/>
    <col min="5641" max="5642" width="13.7109375" style="343" customWidth="1"/>
    <col min="5643" max="5643" width="10.42578125" style="343" customWidth="1"/>
    <col min="5644" max="5644" width="11.7109375" style="343" customWidth="1"/>
    <col min="5645" max="5888" width="9.140625" style="343"/>
    <col min="5889" max="5889" width="3.140625" style="343" customWidth="1"/>
    <col min="5890" max="5890" width="10.7109375" style="343" customWidth="1"/>
    <col min="5891" max="5891" width="12.7109375" style="343" customWidth="1"/>
    <col min="5892" max="5893" width="16.7109375" style="343" customWidth="1"/>
    <col min="5894" max="5894" width="17.28515625" style="343" customWidth="1"/>
    <col min="5895" max="5895" width="19.7109375" style="343" customWidth="1"/>
    <col min="5896" max="5896" width="15.28515625" style="343" customWidth="1"/>
    <col min="5897" max="5898" width="13.7109375" style="343" customWidth="1"/>
    <col min="5899" max="5899" width="10.42578125" style="343" customWidth="1"/>
    <col min="5900" max="5900" width="11.7109375" style="343" customWidth="1"/>
    <col min="5901" max="6144" width="9.140625" style="343"/>
    <col min="6145" max="6145" width="3.140625" style="343" customWidth="1"/>
    <col min="6146" max="6146" width="10.7109375" style="343" customWidth="1"/>
    <col min="6147" max="6147" width="12.7109375" style="343" customWidth="1"/>
    <col min="6148" max="6149" width="16.7109375" style="343" customWidth="1"/>
    <col min="6150" max="6150" width="17.28515625" style="343" customWidth="1"/>
    <col min="6151" max="6151" width="19.7109375" style="343" customWidth="1"/>
    <col min="6152" max="6152" width="15.28515625" style="343" customWidth="1"/>
    <col min="6153" max="6154" width="13.7109375" style="343" customWidth="1"/>
    <col min="6155" max="6155" width="10.42578125" style="343" customWidth="1"/>
    <col min="6156" max="6156" width="11.7109375" style="343" customWidth="1"/>
    <col min="6157" max="6400" width="9.140625" style="343"/>
    <col min="6401" max="6401" width="3.140625" style="343" customWidth="1"/>
    <col min="6402" max="6402" width="10.7109375" style="343" customWidth="1"/>
    <col min="6403" max="6403" width="12.7109375" style="343" customWidth="1"/>
    <col min="6404" max="6405" width="16.7109375" style="343" customWidth="1"/>
    <col min="6406" max="6406" width="17.28515625" style="343" customWidth="1"/>
    <col min="6407" max="6407" width="19.7109375" style="343" customWidth="1"/>
    <col min="6408" max="6408" width="15.28515625" style="343" customWidth="1"/>
    <col min="6409" max="6410" width="13.7109375" style="343" customWidth="1"/>
    <col min="6411" max="6411" width="10.42578125" style="343" customWidth="1"/>
    <col min="6412" max="6412" width="11.7109375" style="343" customWidth="1"/>
    <col min="6413" max="6656" width="9.140625" style="343"/>
    <col min="6657" max="6657" width="3.140625" style="343" customWidth="1"/>
    <col min="6658" max="6658" width="10.7109375" style="343" customWidth="1"/>
    <col min="6659" max="6659" width="12.7109375" style="343" customWidth="1"/>
    <col min="6660" max="6661" width="16.7109375" style="343" customWidth="1"/>
    <col min="6662" max="6662" width="17.28515625" style="343" customWidth="1"/>
    <col min="6663" max="6663" width="19.7109375" style="343" customWidth="1"/>
    <col min="6664" max="6664" width="15.28515625" style="343" customWidth="1"/>
    <col min="6665" max="6666" width="13.7109375" style="343" customWidth="1"/>
    <col min="6667" max="6667" width="10.42578125" style="343" customWidth="1"/>
    <col min="6668" max="6668" width="11.7109375" style="343" customWidth="1"/>
    <col min="6669" max="6912" width="9.140625" style="343"/>
    <col min="6913" max="6913" width="3.140625" style="343" customWidth="1"/>
    <col min="6914" max="6914" width="10.7109375" style="343" customWidth="1"/>
    <col min="6915" max="6915" width="12.7109375" style="343" customWidth="1"/>
    <col min="6916" max="6917" width="16.7109375" style="343" customWidth="1"/>
    <col min="6918" max="6918" width="17.28515625" style="343" customWidth="1"/>
    <col min="6919" max="6919" width="19.7109375" style="343" customWidth="1"/>
    <col min="6920" max="6920" width="15.28515625" style="343" customWidth="1"/>
    <col min="6921" max="6922" width="13.7109375" style="343" customWidth="1"/>
    <col min="6923" max="6923" width="10.42578125" style="343" customWidth="1"/>
    <col min="6924" max="6924" width="11.7109375" style="343" customWidth="1"/>
    <col min="6925" max="7168" width="9.140625" style="343"/>
    <col min="7169" max="7169" width="3.140625" style="343" customWidth="1"/>
    <col min="7170" max="7170" width="10.7109375" style="343" customWidth="1"/>
    <col min="7171" max="7171" width="12.7109375" style="343" customWidth="1"/>
    <col min="7172" max="7173" width="16.7109375" style="343" customWidth="1"/>
    <col min="7174" max="7174" width="17.28515625" style="343" customWidth="1"/>
    <col min="7175" max="7175" width="19.7109375" style="343" customWidth="1"/>
    <col min="7176" max="7176" width="15.28515625" style="343" customWidth="1"/>
    <col min="7177" max="7178" width="13.7109375" style="343" customWidth="1"/>
    <col min="7179" max="7179" width="10.42578125" style="343" customWidth="1"/>
    <col min="7180" max="7180" width="11.7109375" style="343" customWidth="1"/>
    <col min="7181" max="7424" width="9.140625" style="343"/>
    <col min="7425" max="7425" width="3.140625" style="343" customWidth="1"/>
    <col min="7426" max="7426" width="10.7109375" style="343" customWidth="1"/>
    <col min="7427" max="7427" width="12.7109375" style="343" customWidth="1"/>
    <col min="7428" max="7429" width="16.7109375" style="343" customWidth="1"/>
    <col min="7430" max="7430" width="17.28515625" style="343" customWidth="1"/>
    <col min="7431" max="7431" width="19.7109375" style="343" customWidth="1"/>
    <col min="7432" max="7432" width="15.28515625" style="343" customWidth="1"/>
    <col min="7433" max="7434" width="13.7109375" style="343" customWidth="1"/>
    <col min="7435" max="7435" width="10.42578125" style="343" customWidth="1"/>
    <col min="7436" max="7436" width="11.7109375" style="343" customWidth="1"/>
    <col min="7437" max="7680" width="9.140625" style="343"/>
    <col min="7681" max="7681" width="3.140625" style="343" customWidth="1"/>
    <col min="7682" max="7682" width="10.7109375" style="343" customWidth="1"/>
    <col min="7683" max="7683" width="12.7109375" style="343" customWidth="1"/>
    <col min="7684" max="7685" width="16.7109375" style="343" customWidth="1"/>
    <col min="7686" max="7686" width="17.28515625" style="343" customWidth="1"/>
    <col min="7687" max="7687" width="19.7109375" style="343" customWidth="1"/>
    <col min="7688" max="7688" width="15.28515625" style="343" customWidth="1"/>
    <col min="7689" max="7690" width="13.7109375" style="343" customWidth="1"/>
    <col min="7691" max="7691" width="10.42578125" style="343" customWidth="1"/>
    <col min="7692" max="7692" width="11.7109375" style="343" customWidth="1"/>
    <col min="7693" max="7936" width="9.140625" style="343"/>
    <col min="7937" max="7937" width="3.140625" style="343" customWidth="1"/>
    <col min="7938" max="7938" width="10.7109375" style="343" customWidth="1"/>
    <col min="7939" max="7939" width="12.7109375" style="343" customWidth="1"/>
    <col min="7940" max="7941" width="16.7109375" style="343" customWidth="1"/>
    <col min="7942" max="7942" width="17.28515625" style="343" customWidth="1"/>
    <col min="7943" max="7943" width="19.7109375" style="343" customWidth="1"/>
    <col min="7944" max="7944" width="15.28515625" style="343" customWidth="1"/>
    <col min="7945" max="7946" width="13.7109375" style="343" customWidth="1"/>
    <col min="7947" max="7947" width="10.42578125" style="343" customWidth="1"/>
    <col min="7948" max="7948" width="11.7109375" style="343" customWidth="1"/>
    <col min="7949" max="8192" width="9.140625" style="343"/>
    <col min="8193" max="8193" width="3.140625" style="343" customWidth="1"/>
    <col min="8194" max="8194" width="10.7109375" style="343" customWidth="1"/>
    <col min="8195" max="8195" width="12.7109375" style="343" customWidth="1"/>
    <col min="8196" max="8197" width="16.7109375" style="343" customWidth="1"/>
    <col min="8198" max="8198" width="17.28515625" style="343" customWidth="1"/>
    <col min="8199" max="8199" width="19.7109375" style="343" customWidth="1"/>
    <col min="8200" max="8200" width="15.28515625" style="343" customWidth="1"/>
    <col min="8201" max="8202" width="13.7109375" style="343" customWidth="1"/>
    <col min="8203" max="8203" width="10.42578125" style="343" customWidth="1"/>
    <col min="8204" max="8204" width="11.7109375" style="343" customWidth="1"/>
    <col min="8205" max="8448" width="9.140625" style="343"/>
    <col min="8449" max="8449" width="3.140625" style="343" customWidth="1"/>
    <col min="8450" max="8450" width="10.7109375" style="343" customWidth="1"/>
    <col min="8451" max="8451" width="12.7109375" style="343" customWidth="1"/>
    <col min="8452" max="8453" width="16.7109375" style="343" customWidth="1"/>
    <col min="8454" max="8454" width="17.28515625" style="343" customWidth="1"/>
    <col min="8455" max="8455" width="19.7109375" style="343" customWidth="1"/>
    <col min="8456" max="8456" width="15.28515625" style="343" customWidth="1"/>
    <col min="8457" max="8458" width="13.7109375" style="343" customWidth="1"/>
    <col min="8459" max="8459" width="10.42578125" style="343" customWidth="1"/>
    <col min="8460" max="8460" width="11.7109375" style="343" customWidth="1"/>
    <col min="8461" max="8704" width="9.140625" style="343"/>
    <col min="8705" max="8705" width="3.140625" style="343" customWidth="1"/>
    <col min="8706" max="8706" width="10.7109375" style="343" customWidth="1"/>
    <col min="8707" max="8707" width="12.7109375" style="343" customWidth="1"/>
    <col min="8708" max="8709" width="16.7109375" style="343" customWidth="1"/>
    <col min="8710" max="8710" width="17.28515625" style="343" customWidth="1"/>
    <col min="8711" max="8711" width="19.7109375" style="343" customWidth="1"/>
    <col min="8712" max="8712" width="15.28515625" style="343" customWidth="1"/>
    <col min="8713" max="8714" width="13.7109375" style="343" customWidth="1"/>
    <col min="8715" max="8715" width="10.42578125" style="343" customWidth="1"/>
    <col min="8716" max="8716" width="11.7109375" style="343" customWidth="1"/>
    <col min="8717" max="8960" width="9.140625" style="343"/>
    <col min="8961" max="8961" width="3.140625" style="343" customWidth="1"/>
    <col min="8962" max="8962" width="10.7109375" style="343" customWidth="1"/>
    <col min="8963" max="8963" width="12.7109375" style="343" customWidth="1"/>
    <col min="8964" max="8965" width="16.7109375" style="343" customWidth="1"/>
    <col min="8966" max="8966" width="17.28515625" style="343" customWidth="1"/>
    <col min="8967" max="8967" width="19.7109375" style="343" customWidth="1"/>
    <col min="8968" max="8968" width="15.28515625" style="343" customWidth="1"/>
    <col min="8969" max="8970" width="13.7109375" style="343" customWidth="1"/>
    <col min="8971" max="8971" width="10.42578125" style="343" customWidth="1"/>
    <col min="8972" max="8972" width="11.7109375" style="343" customWidth="1"/>
    <col min="8973" max="9216" width="9.140625" style="343"/>
    <col min="9217" max="9217" width="3.140625" style="343" customWidth="1"/>
    <col min="9218" max="9218" width="10.7109375" style="343" customWidth="1"/>
    <col min="9219" max="9219" width="12.7109375" style="343" customWidth="1"/>
    <col min="9220" max="9221" width="16.7109375" style="343" customWidth="1"/>
    <col min="9222" max="9222" width="17.28515625" style="343" customWidth="1"/>
    <col min="9223" max="9223" width="19.7109375" style="343" customWidth="1"/>
    <col min="9224" max="9224" width="15.28515625" style="343" customWidth="1"/>
    <col min="9225" max="9226" width="13.7109375" style="343" customWidth="1"/>
    <col min="9227" max="9227" width="10.42578125" style="343" customWidth="1"/>
    <col min="9228" max="9228" width="11.7109375" style="343" customWidth="1"/>
    <col min="9229" max="9472" width="9.140625" style="343"/>
    <col min="9473" max="9473" width="3.140625" style="343" customWidth="1"/>
    <col min="9474" max="9474" width="10.7109375" style="343" customWidth="1"/>
    <col min="9475" max="9475" width="12.7109375" style="343" customWidth="1"/>
    <col min="9476" max="9477" width="16.7109375" style="343" customWidth="1"/>
    <col min="9478" max="9478" width="17.28515625" style="343" customWidth="1"/>
    <col min="9479" max="9479" width="19.7109375" style="343" customWidth="1"/>
    <col min="9480" max="9480" width="15.28515625" style="343" customWidth="1"/>
    <col min="9481" max="9482" width="13.7109375" style="343" customWidth="1"/>
    <col min="9483" max="9483" width="10.42578125" style="343" customWidth="1"/>
    <col min="9484" max="9484" width="11.7109375" style="343" customWidth="1"/>
    <col min="9485" max="9728" width="9.140625" style="343"/>
    <col min="9729" max="9729" width="3.140625" style="343" customWidth="1"/>
    <col min="9730" max="9730" width="10.7109375" style="343" customWidth="1"/>
    <col min="9731" max="9731" width="12.7109375" style="343" customWidth="1"/>
    <col min="9732" max="9733" width="16.7109375" style="343" customWidth="1"/>
    <col min="9734" max="9734" width="17.28515625" style="343" customWidth="1"/>
    <col min="9735" max="9735" width="19.7109375" style="343" customWidth="1"/>
    <col min="9736" max="9736" width="15.28515625" style="343" customWidth="1"/>
    <col min="9737" max="9738" width="13.7109375" style="343" customWidth="1"/>
    <col min="9739" max="9739" width="10.42578125" style="343" customWidth="1"/>
    <col min="9740" max="9740" width="11.7109375" style="343" customWidth="1"/>
    <col min="9741" max="9984" width="9.140625" style="343"/>
    <col min="9985" max="9985" width="3.140625" style="343" customWidth="1"/>
    <col min="9986" max="9986" width="10.7109375" style="343" customWidth="1"/>
    <col min="9987" max="9987" width="12.7109375" style="343" customWidth="1"/>
    <col min="9988" max="9989" width="16.7109375" style="343" customWidth="1"/>
    <col min="9990" max="9990" width="17.28515625" style="343" customWidth="1"/>
    <col min="9991" max="9991" width="19.7109375" style="343" customWidth="1"/>
    <col min="9992" max="9992" width="15.28515625" style="343" customWidth="1"/>
    <col min="9993" max="9994" width="13.7109375" style="343" customWidth="1"/>
    <col min="9995" max="9995" width="10.42578125" style="343" customWidth="1"/>
    <col min="9996" max="9996" width="11.7109375" style="343" customWidth="1"/>
    <col min="9997" max="10240" width="9.140625" style="343"/>
    <col min="10241" max="10241" width="3.140625" style="343" customWidth="1"/>
    <col min="10242" max="10242" width="10.7109375" style="343" customWidth="1"/>
    <col min="10243" max="10243" width="12.7109375" style="343" customWidth="1"/>
    <col min="10244" max="10245" width="16.7109375" style="343" customWidth="1"/>
    <col min="10246" max="10246" width="17.28515625" style="343" customWidth="1"/>
    <col min="10247" max="10247" width="19.7109375" style="343" customWidth="1"/>
    <col min="10248" max="10248" width="15.28515625" style="343" customWidth="1"/>
    <col min="10249" max="10250" width="13.7109375" style="343" customWidth="1"/>
    <col min="10251" max="10251" width="10.42578125" style="343" customWidth="1"/>
    <col min="10252" max="10252" width="11.7109375" style="343" customWidth="1"/>
    <col min="10253" max="10496" width="9.140625" style="343"/>
    <col min="10497" max="10497" width="3.140625" style="343" customWidth="1"/>
    <col min="10498" max="10498" width="10.7109375" style="343" customWidth="1"/>
    <col min="10499" max="10499" width="12.7109375" style="343" customWidth="1"/>
    <col min="10500" max="10501" width="16.7109375" style="343" customWidth="1"/>
    <col min="10502" max="10502" width="17.28515625" style="343" customWidth="1"/>
    <col min="10503" max="10503" width="19.7109375" style="343" customWidth="1"/>
    <col min="10504" max="10504" width="15.28515625" style="343" customWidth="1"/>
    <col min="10505" max="10506" width="13.7109375" style="343" customWidth="1"/>
    <col min="10507" max="10507" width="10.42578125" style="343" customWidth="1"/>
    <col min="10508" max="10508" width="11.7109375" style="343" customWidth="1"/>
    <col min="10509" max="10752" width="9.140625" style="343"/>
    <col min="10753" max="10753" width="3.140625" style="343" customWidth="1"/>
    <col min="10754" max="10754" width="10.7109375" style="343" customWidth="1"/>
    <col min="10755" max="10755" width="12.7109375" style="343" customWidth="1"/>
    <col min="10756" max="10757" width="16.7109375" style="343" customWidth="1"/>
    <col min="10758" max="10758" width="17.28515625" style="343" customWidth="1"/>
    <col min="10759" max="10759" width="19.7109375" style="343" customWidth="1"/>
    <col min="10760" max="10760" width="15.28515625" style="343" customWidth="1"/>
    <col min="10761" max="10762" width="13.7109375" style="343" customWidth="1"/>
    <col min="10763" max="10763" width="10.42578125" style="343" customWidth="1"/>
    <col min="10764" max="10764" width="11.7109375" style="343" customWidth="1"/>
    <col min="10765" max="11008" width="9.140625" style="343"/>
    <col min="11009" max="11009" width="3.140625" style="343" customWidth="1"/>
    <col min="11010" max="11010" width="10.7109375" style="343" customWidth="1"/>
    <col min="11011" max="11011" width="12.7109375" style="343" customWidth="1"/>
    <col min="11012" max="11013" width="16.7109375" style="343" customWidth="1"/>
    <col min="11014" max="11014" width="17.28515625" style="343" customWidth="1"/>
    <col min="11015" max="11015" width="19.7109375" style="343" customWidth="1"/>
    <col min="11016" max="11016" width="15.28515625" style="343" customWidth="1"/>
    <col min="11017" max="11018" width="13.7109375" style="343" customWidth="1"/>
    <col min="11019" max="11019" width="10.42578125" style="343" customWidth="1"/>
    <col min="11020" max="11020" width="11.7109375" style="343" customWidth="1"/>
    <col min="11021" max="11264" width="9.140625" style="343"/>
    <col min="11265" max="11265" width="3.140625" style="343" customWidth="1"/>
    <col min="11266" max="11266" width="10.7109375" style="343" customWidth="1"/>
    <col min="11267" max="11267" width="12.7109375" style="343" customWidth="1"/>
    <col min="11268" max="11269" width="16.7109375" style="343" customWidth="1"/>
    <col min="11270" max="11270" width="17.28515625" style="343" customWidth="1"/>
    <col min="11271" max="11271" width="19.7109375" style="343" customWidth="1"/>
    <col min="11272" max="11272" width="15.28515625" style="343" customWidth="1"/>
    <col min="11273" max="11274" width="13.7109375" style="343" customWidth="1"/>
    <col min="11275" max="11275" width="10.42578125" style="343" customWidth="1"/>
    <col min="11276" max="11276" width="11.7109375" style="343" customWidth="1"/>
    <col min="11277" max="11520" width="9.140625" style="343"/>
    <col min="11521" max="11521" width="3.140625" style="343" customWidth="1"/>
    <col min="11522" max="11522" width="10.7109375" style="343" customWidth="1"/>
    <col min="11523" max="11523" width="12.7109375" style="343" customWidth="1"/>
    <col min="11524" max="11525" width="16.7109375" style="343" customWidth="1"/>
    <col min="11526" max="11526" width="17.28515625" style="343" customWidth="1"/>
    <col min="11527" max="11527" width="19.7109375" style="343" customWidth="1"/>
    <col min="11528" max="11528" width="15.28515625" style="343" customWidth="1"/>
    <col min="11529" max="11530" width="13.7109375" style="343" customWidth="1"/>
    <col min="11531" max="11531" width="10.42578125" style="343" customWidth="1"/>
    <col min="11532" max="11532" width="11.7109375" style="343" customWidth="1"/>
    <col min="11533" max="11776" width="9.140625" style="343"/>
    <col min="11777" max="11777" width="3.140625" style="343" customWidth="1"/>
    <col min="11778" max="11778" width="10.7109375" style="343" customWidth="1"/>
    <col min="11779" max="11779" width="12.7109375" style="343" customWidth="1"/>
    <col min="11780" max="11781" width="16.7109375" style="343" customWidth="1"/>
    <col min="11782" max="11782" width="17.28515625" style="343" customWidth="1"/>
    <col min="11783" max="11783" width="19.7109375" style="343" customWidth="1"/>
    <col min="11784" max="11784" width="15.28515625" style="343" customWidth="1"/>
    <col min="11785" max="11786" width="13.7109375" style="343" customWidth="1"/>
    <col min="11787" max="11787" width="10.42578125" style="343" customWidth="1"/>
    <col min="11788" max="11788" width="11.7109375" style="343" customWidth="1"/>
    <col min="11789" max="12032" width="9.140625" style="343"/>
    <col min="12033" max="12033" width="3.140625" style="343" customWidth="1"/>
    <col min="12034" max="12034" width="10.7109375" style="343" customWidth="1"/>
    <col min="12035" max="12035" width="12.7109375" style="343" customWidth="1"/>
    <col min="12036" max="12037" width="16.7109375" style="343" customWidth="1"/>
    <col min="12038" max="12038" width="17.28515625" style="343" customWidth="1"/>
    <col min="12039" max="12039" width="19.7109375" style="343" customWidth="1"/>
    <col min="12040" max="12040" width="15.28515625" style="343" customWidth="1"/>
    <col min="12041" max="12042" width="13.7109375" style="343" customWidth="1"/>
    <col min="12043" max="12043" width="10.42578125" style="343" customWidth="1"/>
    <col min="12044" max="12044" width="11.7109375" style="343" customWidth="1"/>
    <col min="12045" max="12288" width="9.140625" style="343"/>
    <col min="12289" max="12289" width="3.140625" style="343" customWidth="1"/>
    <col min="12290" max="12290" width="10.7109375" style="343" customWidth="1"/>
    <col min="12291" max="12291" width="12.7109375" style="343" customWidth="1"/>
    <col min="12292" max="12293" width="16.7109375" style="343" customWidth="1"/>
    <col min="12294" max="12294" width="17.28515625" style="343" customWidth="1"/>
    <col min="12295" max="12295" width="19.7109375" style="343" customWidth="1"/>
    <col min="12296" max="12296" width="15.28515625" style="343" customWidth="1"/>
    <col min="12297" max="12298" width="13.7109375" style="343" customWidth="1"/>
    <col min="12299" max="12299" width="10.42578125" style="343" customWidth="1"/>
    <col min="12300" max="12300" width="11.7109375" style="343" customWidth="1"/>
    <col min="12301" max="12544" width="9.140625" style="343"/>
    <col min="12545" max="12545" width="3.140625" style="343" customWidth="1"/>
    <col min="12546" max="12546" width="10.7109375" style="343" customWidth="1"/>
    <col min="12547" max="12547" width="12.7109375" style="343" customWidth="1"/>
    <col min="12548" max="12549" width="16.7109375" style="343" customWidth="1"/>
    <col min="12550" max="12550" width="17.28515625" style="343" customWidth="1"/>
    <col min="12551" max="12551" width="19.7109375" style="343" customWidth="1"/>
    <col min="12552" max="12552" width="15.28515625" style="343" customWidth="1"/>
    <col min="12553" max="12554" width="13.7109375" style="343" customWidth="1"/>
    <col min="12555" max="12555" width="10.42578125" style="343" customWidth="1"/>
    <col min="12556" max="12556" width="11.7109375" style="343" customWidth="1"/>
    <col min="12557" max="12800" width="9.140625" style="343"/>
    <col min="12801" max="12801" width="3.140625" style="343" customWidth="1"/>
    <col min="12802" max="12802" width="10.7109375" style="343" customWidth="1"/>
    <col min="12803" max="12803" width="12.7109375" style="343" customWidth="1"/>
    <col min="12804" max="12805" width="16.7109375" style="343" customWidth="1"/>
    <col min="12806" max="12806" width="17.28515625" style="343" customWidth="1"/>
    <col min="12807" max="12807" width="19.7109375" style="343" customWidth="1"/>
    <col min="12808" max="12808" width="15.28515625" style="343" customWidth="1"/>
    <col min="12809" max="12810" width="13.7109375" style="343" customWidth="1"/>
    <col min="12811" max="12811" width="10.42578125" style="343" customWidth="1"/>
    <col min="12812" max="12812" width="11.7109375" style="343" customWidth="1"/>
    <col min="12813" max="13056" width="9.140625" style="343"/>
    <col min="13057" max="13057" width="3.140625" style="343" customWidth="1"/>
    <col min="13058" max="13058" width="10.7109375" style="343" customWidth="1"/>
    <col min="13059" max="13059" width="12.7109375" style="343" customWidth="1"/>
    <col min="13060" max="13061" width="16.7109375" style="343" customWidth="1"/>
    <col min="13062" max="13062" width="17.28515625" style="343" customWidth="1"/>
    <col min="13063" max="13063" width="19.7109375" style="343" customWidth="1"/>
    <col min="13064" max="13064" width="15.28515625" style="343" customWidth="1"/>
    <col min="13065" max="13066" width="13.7109375" style="343" customWidth="1"/>
    <col min="13067" max="13067" width="10.42578125" style="343" customWidth="1"/>
    <col min="13068" max="13068" width="11.7109375" style="343" customWidth="1"/>
    <col min="13069" max="13312" width="9.140625" style="343"/>
    <col min="13313" max="13313" width="3.140625" style="343" customWidth="1"/>
    <col min="13314" max="13314" width="10.7109375" style="343" customWidth="1"/>
    <col min="13315" max="13315" width="12.7109375" style="343" customWidth="1"/>
    <col min="13316" max="13317" width="16.7109375" style="343" customWidth="1"/>
    <col min="13318" max="13318" width="17.28515625" style="343" customWidth="1"/>
    <col min="13319" max="13319" width="19.7109375" style="343" customWidth="1"/>
    <col min="13320" max="13320" width="15.28515625" style="343" customWidth="1"/>
    <col min="13321" max="13322" width="13.7109375" style="343" customWidth="1"/>
    <col min="13323" max="13323" width="10.42578125" style="343" customWidth="1"/>
    <col min="13324" max="13324" width="11.7109375" style="343" customWidth="1"/>
    <col min="13325" max="13568" width="9.140625" style="343"/>
    <col min="13569" max="13569" width="3.140625" style="343" customWidth="1"/>
    <col min="13570" max="13570" width="10.7109375" style="343" customWidth="1"/>
    <col min="13571" max="13571" width="12.7109375" style="343" customWidth="1"/>
    <col min="13572" max="13573" width="16.7109375" style="343" customWidth="1"/>
    <col min="13574" max="13574" width="17.28515625" style="343" customWidth="1"/>
    <col min="13575" max="13575" width="19.7109375" style="343" customWidth="1"/>
    <col min="13576" max="13576" width="15.28515625" style="343" customWidth="1"/>
    <col min="13577" max="13578" width="13.7109375" style="343" customWidth="1"/>
    <col min="13579" max="13579" width="10.42578125" style="343" customWidth="1"/>
    <col min="13580" max="13580" width="11.7109375" style="343" customWidth="1"/>
    <col min="13581" max="13824" width="9.140625" style="343"/>
    <col min="13825" max="13825" width="3.140625" style="343" customWidth="1"/>
    <col min="13826" max="13826" width="10.7109375" style="343" customWidth="1"/>
    <col min="13827" max="13827" width="12.7109375" style="343" customWidth="1"/>
    <col min="13828" max="13829" width="16.7109375" style="343" customWidth="1"/>
    <col min="13830" max="13830" width="17.28515625" style="343" customWidth="1"/>
    <col min="13831" max="13831" width="19.7109375" style="343" customWidth="1"/>
    <col min="13832" max="13832" width="15.28515625" style="343" customWidth="1"/>
    <col min="13833" max="13834" width="13.7109375" style="343" customWidth="1"/>
    <col min="13835" max="13835" width="10.42578125" style="343" customWidth="1"/>
    <col min="13836" max="13836" width="11.7109375" style="343" customWidth="1"/>
    <col min="13837" max="14080" width="9.140625" style="343"/>
    <col min="14081" max="14081" width="3.140625" style="343" customWidth="1"/>
    <col min="14082" max="14082" width="10.7109375" style="343" customWidth="1"/>
    <col min="14083" max="14083" width="12.7109375" style="343" customWidth="1"/>
    <col min="14084" max="14085" width="16.7109375" style="343" customWidth="1"/>
    <col min="14086" max="14086" width="17.28515625" style="343" customWidth="1"/>
    <col min="14087" max="14087" width="19.7109375" style="343" customWidth="1"/>
    <col min="14088" max="14088" width="15.28515625" style="343" customWidth="1"/>
    <col min="14089" max="14090" width="13.7109375" style="343" customWidth="1"/>
    <col min="14091" max="14091" width="10.42578125" style="343" customWidth="1"/>
    <col min="14092" max="14092" width="11.7109375" style="343" customWidth="1"/>
    <col min="14093" max="14336" width="9.140625" style="343"/>
    <col min="14337" max="14337" width="3.140625" style="343" customWidth="1"/>
    <col min="14338" max="14338" width="10.7109375" style="343" customWidth="1"/>
    <col min="14339" max="14339" width="12.7109375" style="343" customWidth="1"/>
    <col min="14340" max="14341" width="16.7109375" style="343" customWidth="1"/>
    <col min="14342" max="14342" width="17.28515625" style="343" customWidth="1"/>
    <col min="14343" max="14343" width="19.7109375" style="343" customWidth="1"/>
    <col min="14344" max="14344" width="15.28515625" style="343" customWidth="1"/>
    <col min="14345" max="14346" width="13.7109375" style="343" customWidth="1"/>
    <col min="14347" max="14347" width="10.42578125" style="343" customWidth="1"/>
    <col min="14348" max="14348" width="11.7109375" style="343" customWidth="1"/>
    <col min="14349" max="14592" width="9.140625" style="343"/>
    <col min="14593" max="14593" width="3.140625" style="343" customWidth="1"/>
    <col min="14594" max="14594" width="10.7109375" style="343" customWidth="1"/>
    <col min="14595" max="14595" width="12.7109375" style="343" customWidth="1"/>
    <col min="14596" max="14597" width="16.7109375" style="343" customWidth="1"/>
    <col min="14598" max="14598" width="17.28515625" style="343" customWidth="1"/>
    <col min="14599" max="14599" width="19.7109375" style="343" customWidth="1"/>
    <col min="14600" max="14600" width="15.28515625" style="343" customWidth="1"/>
    <col min="14601" max="14602" width="13.7109375" style="343" customWidth="1"/>
    <col min="14603" max="14603" width="10.42578125" style="343" customWidth="1"/>
    <col min="14604" max="14604" width="11.7109375" style="343" customWidth="1"/>
    <col min="14605" max="14848" width="9.140625" style="343"/>
    <col min="14849" max="14849" width="3.140625" style="343" customWidth="1"/>
    <col min="14850" max="14850" width="10.7109375" style="343" customWidth="1"/>
    <col min="14851" max="14851" width="12.7109375" style="343" customWidth="1"/>
    <col min="14852" max="14853" width="16.7109375" style="343" customWidth="1"/>
    <col min="14854" max="14854" width="17.28515625" style="343" customWidth="1"/>
    <col min="14855" max="14855" width="19.7109375" style="343" customWidth="1"/>
    <col min="14856" max="14856" width="15.28515625" style="343" customWidth="1"/>
    <col min="14857" max="14858" width="13.7109375" style="343" customWidth="1"/>
    <col min="14859" max="14859" width="10.42578125" style="343" customWidth="1"/>
    <col min="14860" max="14860" width="11.7109375" style="343" customWidth="1"/>
    <col min="14861" max="15104" width="9.140625" style="343"/>
    <col min="15105" max="15105" width="3.140625" style="343" customWidth="1"/>
    <col min="15106" max="15106" width="10.7109375" style="343" customWidth="1"/>
    <col min="15107" max="15107" width="12.7109375" style="343" customWidth="1"/>
    <col min="15108" max="15109" width="16.7109375" style="343" customWidth="1"/>
    <col min="15110" max="15110" width="17.28515625" style="343" customWidth="1"/>
    <col min="15111" max="15111" width="19.7109375" style="343" customWidth="1"/>
    <col min="15112" max="15112" width="15.28515625" style="343" customWidth="1"/>
    <col min="15113" max="15114" width="13.7109375" style="343" customWidth="1"/>
    <col min="15115" max="15115" width="10.42578125" style="343" customWidth="1"/>
    <col min="15116" max="15116" width="11.7109375" style="343" customWidth="1"/>
    <col min="15117" max="15360" width="9.140625" style="343"/>
    <col min="15361" max="15361" width="3.140625" style="343" customWidth="1"/>
    <col min="15362" max="15362" width="10.7109375" style="343" customWidth="1"/>
    <col min="15363" max="15363" width="12.7109375" style="343" customWidth="1"/>
    <col min="15364" max="15365" width="16.7109375" style="343" customWidth="1"/>
    <col min="15366" max="15366" width="17.28515625" style="343" customWidth="1"/>
    <col min="15367" max="15367" width="19.7109375" style="343" customWidth="1"/>
    <col min="15368" max="15368" width="15.28515625" style="343" customWidth="1"/>
    <col min="15369" max="15370" width="13.7109375" style="343" customWidth="1"/>
    <col min="15371" max="15371" width="10.42578125" style="343" customWidth="1"/>
    <col min="15372" max="15372" width="11.7109375" style="343" customWidth="1"/>
    <col min="15373" max="15616" width="9.140625" style="343"/>
    <col min="15617" max="15617" width="3.140625" style="343" customWidth="1"/>
    <col min="15618" max="15618" width="10.7109375" style="343" customWidth="1"/>
    <col min="15619" max="15619" width="12.7109375" style="343" customWidth="1"/>
    <col min="15620" max="15621" width="16.7109375" style="343" customWidth="1"/>
    <col min="15622" max="15622" width="17.28515625" style="343" customWidth="1"/>
    <col min="15623" max="15623" width="19.7109375" style="343" customWidth="1"/>
    <col min="15624" max="15624" width="15.28515625" style="343" customWidth="1"/>
    <col min="15625" max="15626" width="13.7109375" style="343" customWidth="1"/>
    <col min="15627" max="15627" width="10.42578125" style="343" customWidth="1"/>
    <col min="15628" max="15628" width="11.7109375" style="343" customWidth="1"/>
    <col min="15629" max="15872" width="9.140625" style="343"/>
    <col min="15873" max="15873" width="3.140625" style="343" customWidth="1"/>
    <col min="15874" max="15874" width="10.7109375" style="343" customWidth="1"/>
    <col min="15875" max="15875" width="12.7109375" style="343" customWidth="1"/>
    <col min="15876" max="15877" width="16.7109375" style="343" customWidth="1"/>
    <col min="15878" max="15878" width="17.28515625" style="343" customWidth="1"/>
    <col min="15879" max="15879" width="19.7109375" style="343" customWidth="1"/>
    <col min="15880" max="15880" width="15.28515625" style="343" customWidth="1"/>
    <col min="15881" max="15882" width="13.7109375" style="343" customWidth="1"/>
    <col min="15883" max="15883" width="10.42578125" style="343" customWidth="1"/>
    <col min="15884" max="15884" width="11.7109375" style="343" customWidth="1"/>
    <col min="15885" max="16128" width="9.140625" style="343"/>
    <col min="16129" max="16129" width="3.140625" style="343" customWidth="1"/>
    <col min="16130" max="16130" width="10.7109375" style="343" customWidth="1"/>
    <col min="16131" max="16131" width="12.7109375" style="343" customWidth="1"/>
    <col min="16132" max="16133" width="16.7109375" style="343" customWidth="1"/>
    <col min="16134" max="16134" width="17.28515625" style="343" customWidth="1"/>
    <col min="16135" max="16135" width="19.7109375" style="343" customWidth="1"/>
    <col min="16136" max="16136" width="15.28515625" style="343" customWidth="1"/>
    <col min="16137" max="16138" width="13.7109375" style="343" customWidth="1"/>
    <col min="16139" max="16139" width="10.42578125" style="343" customWidth="1"/>
    <col min="16140" max="16140" width="11.7109375" style="343" customWidth="1"/>
    <col min="16141" max="16384" width="9.140625" style="343"/>
  </cols>
  <sheetData>
    <row r="1" spans="1:48" s="341" customFormat="1"/>
    <row r="2" spans="1:48" s="341" customFormat="1" ht="16.5" thickBot="1">
      <c r="A2" s="342" t="s">
        <v>8665</v>
      </c>
    </row>
    <row r="3" spans="1:48" ht="16.5" thickBot="1">
      <c r="B3" s="344"/>
      <c r="I3" s="345" t="s">
        <v>9605</v>
      </c>
      <c r="J3" s="346"/>
      <c r="K3" s="200" t="s">
        <v>9606</v>
      </c>
      <c r="M3" s="1076" t="s">
        <v>9610</v>
      </c>
      <c r="N3" s="1077"/>
      <c r="O3" s="1077"/>
      <c r="P3" s="1077"/>
      <c r="Q3" s="1077"/>
      <c r="R3" s="1077"/>
      <c r="S3" s="1077"/>
      <c r="T3" s="1077"/>
      <c r="U3" s="1077"/>
      <c r="V3" s="1077"/>
      <c r="W3" s="1077"/>
      <c r="X3" s="1078"/>
      <c r="Y3" s="206" t="s">
        <v>9611</v>
      </c>
    </row>
    <row r="4" spans="1:48" ht="45.75" thickBot="1">
      <c r="B4" s="347" t="s">
        <v>8666</v>
      </c>
      <c r="I4" s="209" t="s">
        <v>9607</v>
      </c>
      <c r="J4" s="210" t="s">
        <v>9608</v>
      </c>
      <c r="K4" s="201" t="s">
        <v>9609</v>
      </c>
      <c r="M4" s="1079"/>
      <c r="N4" s="1080"/>
      <c r="O4" s="1081" t="s">
        <v>9612</v>
      </c>
      <c r="P4" s="1082"/>
      <c r="Q4" s="1082"/>
      <c r="R4" s="1082"/>
      <c r="S4" s="1082"/>
      <c r="T4" s="1082"/>
      <c r="U4" s="1083"/>
      <c r="V4" s="1084" t="s">
        <v>118</v>
      </c>
      <c r="W4" s="1085"/>
      <c r="X4" s="1086"/>
      <c r="Y4" s="1087" t="s">
        <v>9613</v>
      </c>
      <c r="AA4" s="1090" t="s">
        <v>9614</v>
      </c>
      <c r="AB4" s="1091"/>
      <c r="AC4" s="1091"/>
      <c r="AD4" s="1091"/>
      <c r="AE4" s="1091"/>
      <c r="AF4" s="1091"/>
      <c r="AG4" s="1092"/>
      <c r="AH4" s="207" t="s">
        <v>9615</v>
      </c>
      <c r="AJ4" s="208" t="s">
        <v>9616</v>
      </c>
    </row>
    <row r="5" spans="1:48" ht="90.75" thickBot="1">
      <c r="B5" s="67" t="s">
        <v>14</v>
      </c>
      <c r="C5" s="67" t="s">
        <v>104</v>
      </c>
      <c r="D5" s="67" t="s">
        <v>9586</v>
      </c>
      <c r="E5" s="67" t="s">
        <v>8660</v>
      </c>
      <c r="F5" s="67" t="s">
        <v>9587</v>
      </c>
      <c r="G5" s="67" t="s">
        <v>105</v>
      </c>
      <c r="I5" s="227"/>
      <c r="J5" s="228"/>
      <c r="K5" s="202">
        <v>0.13</v>
      </c>
      <c r="M5" s="1093" t="s">
        <v>14</v>
      </c>
      <c r="N5" s="1095" t="s">
        <v>9617</v>
      </c>
      <c r="O5" s="1095" t="s">
        <v>48</v>
      </c>
      <c r="P5" s="1095" t="s">
        <v>9618</v>
      </c>
      <c r="Q5" s="1095" t="s">
        <v>9619</v>
      </c>
      <c r="R5" s="1095" t="s">
        <v>9620</v>
      </c>
      <c r="S5" s="1095" t="s">
        <v>9621</v>
      </c>
      <c r="T5" s="1095" t="s">
        <v>117</v>
      </c>
      <c r="U5" s="1095" t="s">
        <v>9622</v>
      </c>
      <c r="V5" s="1095" t="s">
        <v>9623</v>
      </c>
      <c r="W5" s="1095" t="s">
        <v>9624</v>
      </c>
      <c r="X5" s="1095" t="s">
        <v>9625</v>
      </c>
      <c r="Y5" s="1088"/>
      <c r="AA5" s="219" t="s">
        <v>14</v>
      </c>
      <c r="AB5" s="211" t="s">
        <v>9626</v>
      </c>
      <c r="AC5" s="211" t="s">
        <v>9627</v>
      </c>
      <c r="AD5" s="211" t="s">
        <v>9628</v>
      </c>
      <c r="AE5" s="211" t="s">
        <v>9629</v>
      </c>
      <c r="AF5" s="212" t="s">
        <v>9630</v>
      </c>
      <c r="AG5" s="213" t="s">
        <v>9631</v>
      </c>
      <c r="AH5" s="218" t="s">
        <v>47</v>
      </c>
      <c r="AJ5" s="218" t="s">
        <v>47</v>
      </c>
      <c r="AL5" s="1076" t="s">
        <v>9632</v>
      </c>
      <c r="AM5" s="1077"/>
      <c r="AN5" s="1077"/>
      <c r="AO5" s="1077"/>
      <c r="AP5" s="1077"/>
      <c r="AQ5" s="214" t="s">
        <v>9633</v>
      </c>
      <c r="AS5" s="1076" t="s">
        <v>9634</v>
      </c>
      <c r="AT5" s="1077"/>
      <c r="AU5" s="1078"/>
      <c r="AV5" s="215" t="s">
        <v>9635</v>
      </c>
    </row>
    <row r="6" spans="1:48">
      <c r="B6" s="348">
        <f>+PDE!C18</f>
        <v>2021</v>
      </c>
      <c r="C6" s="348" t="e">
        <f>PDE!I18</f>
        <v>#N/A</v>
      </c>
      <c r="D6" s="349">
        <v>1</v>
      </c>
      <c r="E6" s="350" t="e">
        <f>D6*C6</f>
        <v>#N/A</v>
      </c>
      <c r="F6" s="351">
        <v>3.5</v>
      </c>
      <c r="G6" s="348" t="e">
        <f>F6*E6</f>
        <v>#N/A</v>
      </c>
      <c r="H6" s="352"/>
      <c r="I6" s="353" t="e">
        <f t="shared" ref="I6:I21" si="0">C6</f>
        <v>#N/A</v>
      </c>
      <c r="J6" s="354" t="e">
        <f>G6</f>
        <v>#N/A</v>
      </c>
      <c r="K6" s="355" t="e">
        <f>J6*$K$5</f>
        <v>#N/A</v>
      </c>
      <c r="M6" s="1093"/>
      <c r="N6" s="1095"/>
      <c r="O6" s="1095"/>
      <c r="P6" s="1095"/>
      <c r="Q6" s="1095"/>
      <c r="R6" s="1095"/>
      <c r="S6" s="1095"/>
      <c r="T6" s="1095"/>
      <c r="U6" s="1095"/>
      <c r="V6" s="1095"/>
      <c r="W6" s="1095"/>
      <c r="X6" s="1095"/>
      <c r="Y6" s="1088"/>
      <c r="AA6" s="225"/>
      <c r="AB6" s="216"/>
      <c r="AC6" s="216"/>
      <c r="AD6" s="216"/>
      <c r="AE6" s="216"/>
      <c r="AF6" s="217"/>
      <c r="AG6" s="356">
        <v>0.44219999999999998</v>
      </c>
      <c r="AH6" s="224"/>
      <c r="AJ6" s="224"/>
      <c r="AL6" s="1100" t="s">
        <v>14</v>
      </c>
      <c r="AM6" s="1101" t="s">
        <v>102</v>
      </c>
      <c r="AN6" s="1101" t="s">
        <v>9636</v>
      </c>
      <c r="AO6" s="1101"/>
      <c r="AP6" s="1101"/>
      <c r="AQ6" s="1102" t="s">
        <v>10</v>
      </c>
      <c r="AS6" s="1105" t="s">
        <v>14</v>
      </c>
      <c r="AT6" s="1108" t="s">
        <v>9637</v>
      </c>
      <c r="AU6" s="1109"/>
      <c r="AV6" s="1097" t="s">
        <v>10</v>
      </c>
    </row>
    <row r="7" spans="1:48" ht="60">
      <c r="B7" s="348">
        <f>+B6+1</f>
        <v>2022</v>
      </c>
      <c r="C7" s="357" t="e">
        <f>+C6*(1+PDE!$D$11)</f>
        <v>#N/A</v>
      </c>
      <c r="D7" s="358">
        <f>D6</f>
        <v>1</v>
      </c>
      <c r="E7" s="350" t="e">
        <f t="shared" ref="E7:E21" si="1">D7*C7</f>
        <v>#N/A</v>
      </c>
      <c r="F7" s="359">
        <f>+F6</f>
        <v>3.5</v>
      </c>
      <c r="G7" s="348" t="e">
        <f t="shared" ref="G7:G21" si="2">F7*E7</f>
        <v>#N/A</v>
      </c>
      <c r="I7" s="353" t="e">
        <f t="shared" si="0"/>
        <v>#N/A</v>
      </c>
      <c r="J7" s="360" t="e">
        <f t="shared" ref="J7:J21" si="3">G7</f>
        <v>#N/A</v>
      </c>
      <c r="K7" s="361" t="e">
        <f t="shared" ref="K7:K21" si="4">J7*$K$5</f>
        <v>#N/A</v>
      </c>
      <c r="M7" s="1093"/>
      <c r="N7" s="1095"/>
      <c r="O7" s="220">
        <v>1</v>
      </c>
      <c r="P7" s="220">
        <v>0.1</v>
      </c>
      <c r="Q7" s="220">
        <v>0.1</v>
      </c>
      <c r="R7" s="220">
        <v>0.1</v>
      </c>
      <c r="S7" s="220">
        <v>1</v>
      </c>
      <c r="T7" s="220">
        <v>1</v>
      </c>
      <c r="U7" s="1095"/>
      <c r="V7" s="1095"/>
      <c r="W7" s="221" t="s">
        <v>9638</v>
      </c>
      <c r="X7" s="221" t="s">
        <v>9639</v>
      </c>
      <c r="Y7" s="1088"/>
      <c r="AA7" s="225"/>
      <c r="AB7" s="222">
        <v>1</v>
      </c>
      <c r="AC7" s="222">
        <v>1</v>
      </c>
      <c r="AD7" s="222">
        <v>1</v>
      </c>
      <c r="AE7" s="222">
        <v>1</v>
      </c>
      <c r="AF7" s="217"/>
      <c r="AG7" s="223">
        <v>3.5</v>
      </c>
      <c r="AH7" s="224"/>
      <c r="AJ7" s="224"/>
      <c r="AL7" s="1093"/>
      <c r="AM7" s="1095"/>
      <c r="AN7" s="210" t="s">
        <v>9640</v>
      </c>
      <c r="AO7" s="210" t="s">
        <v>9641</v>
      </c>
      <c r="AP7" s="210" t="s">
        <v>9642</v>
      </c>
      <c r="AQ7" s="1103"/>
      <c r="AS7" s="1106"/>
      <c r="AT7" s="210" t="s">
        <v>9643</v>
      </c>
      <c r="AU7" s="226" t="s">
        <v>9644</v>
      </c>
      <c r="AV7" s="1098"/>
    </row>
    <row r="8" spans="1:48" ht="16.5" thickBot="1">
      <c r="B8" s="362">
        <f t="shared" ref="B8:B21" si="5">+B7+1</f>
        <v>2023</v>
      </c>
      <c r="C8" s="363" t="e">
        <f>+C7*(1+PDE!$D$11)</f>
        <v>#N/A</v>
      </c>
      <c r="D8" s="364">
        <f t="shared" ref="D8:D21" si="6">D7</f>
        <v>1</v>
      </c>
      <c r="E8" s="365" t="e">
        <f t="shared" si="1"/>
        <v>#N/A</v>
      </c>
      <c r="F8" s="366">
        <f t="shared" ref="F8:F21" si="7">+F7</f>
        <v>3.5</v>
      </c>
      <c r="G8" s="362" t="e">
        <f t="shared" si="2"/>
        <v>#N/A</v>
      </c>
      <c r="I8" s="353" t="e">
        <f t="shared" si="0"/>
        <v>#N/A</v>
      </c>
      <c r="J8" s="360" t="e">
        <f t="shared" si="3"/>
        <v>#N/A</v>
      </c>
      <c r="K8" s="361" t="e">
        <f t="shared" si="4"/>
        <v>#N/A</v>
      </c>
      <c r="M8" s="1094"/>
      <c r="N8" s="1096"/>
      <c r="O8" s="229">
        <v>0.11528580517690325</v>
      </c>
      <c r="P8" s="229">
        <v>0.11686861325131852</v>
      </c>
      <c r="Q8" s="229">
        <v>0.12808711200479544</v>
      </c>
      <c r="R8" s="229">
        <v>0.24561665111729433</v>
      </c>
      <c r="S8" s="229">
        <v>1</v>
      </c>
      <c r="T8" s="229">
        <v>6.2275319772019971E-2</v>
      </c>
      <c r="U8" s="1096"/>
      <c r="V8" s="1096"/>
      <c r="W8" s="229">
        <v>0.11</v>
      </c>
      <c r="X8" s="230">
        <v>4</v>
      </c>
      <c r="Y8" s="1089"/>
      <c r="AA8" s="237"/>
      <c r="AB8" s="231"/>
      <c r="AC8" s="231"/>
      <c r="AD8" s="231"/>
      <c r="AE8" s="231"/>
      <c r="AF8" s="232"/>
      <c r="AG8" s="233"/>
      <c r="AH8" s="236"/>
      <c r="AJ8" s="236"/>
      <c r="AL8" s="1094"/>
      <c r="AM8" s="1096"/>
      <c r="AN8" s="234">
        <v>1</v>
      </c>
      <c r="AO8" s="234">
        <v>1</v>
      </c>
      <c r="AP8" s="235">
        <v>3</v>
      </c>
      <c r="AQ8" s="1104"/>
      <c r="AS8" s="1107"/>
      <c r="AT8" s="234">
        <v>0.1</v>
      </c>
      <c r="AU8" s="238">
        <v>0.1</v>
      </c>
      <c r="AV8" s="1099"/>
    </row>
    <row r="9" spans="1:48" ht="16.5" thickBot="1">
      <c r="B9" s="367">
        <f t="shared" si="5"/>
        <v>2024</v>
      </c>
      <c r="C9" s="368" t="e">
        <f>+C8*(1+PDE!$D$11)</f>
        <v>#N/A</v>
      </c>
      <c r="D9" s="369">
        <f t="shared" si="6"/>
        <v>1</v>
      </c>
      <c r="E9" s="370" t="e">
        <f t="shared" si="1"/>
        <v>#N/A</v>
      </c>
      <c r="F9" s="371">
        <f t="shared" si="7"/>
        <v>3.5</v>
      </c>
      <c r="G9" s="372" t="e">
        <f t="shared" si="2"/>
        <v>#N/A</v>
      </c>
      <c r="I9" s="353" t="e">
        <f t="shared" si="0"/>
        <v>#N/A</v>
      </c>
      <c r="J9" s="373" t="e">
        <f t="shared" si="3"/>
        <v>#N/A</v>
      </c>
      <c r="K9" s="374" t="e">
        <f t="shared" si="4"/>
        <v>#N/A</v>
      </c>
      <c r="M9" s="375">
        <f>B6</f>
        <v>2021</v>
      </c>
      <c r="N9" s="376">
        <f>PDE!E21</f>
        <v>0</v>
      </c>
      <c r="O9" s="376">
        <f>N9*$O$7*$O$8</f>
        <v>0</v>
      </c>
      <c r="P9" s="376">
        <f>N9*$P$7*$P$8</f>
        <v>0</v>
      </c>
      <c r="Q9" s="376">
        <f>N9*$Q$7*$Q$8</f>
        <v>0</v>
      </c>
      <c r="R9" s="376">
        <f>N9*$R$7*$R$8</f>
        <v>0</v>
      </c>
      <c r="S9" s="376">
        <f>N9*$S$7*$S$8</f>
        <v>0</v>
      </c>
      <c r="T9" s="376">
        <f>N9*$T$7*$T$8</f>
        <v>0</v>
      </c>
      <c r="U9" s="376">
        <f t="shared" ref="U9:U24" si="8">SUM(O9:T9)</f>
        <v>0</v>
      </c>
      <c r="V9" s="376" t="e">
        <f>PDE!I18+PDE!J18</f>
        <v>#N/A</v>
      </c>
      <c r="W9" s="376" t="e">
        <f t="shared" ref="W9:W24" si="9">+V9*$M$35</f>
        <v>#N/A</v>
      </c>
      <c r="X9" s="376" t="e">
        <f t="shared" ref="X9:X24" si="10">W9*$N$35</f>
        <v>#N/A</v>
      </c>
      <c r="Y9" s="377" t="e">
        <f>+X9+U9</f>
        <v>#N/A</v>
      </c>
      <c r="AA9" s="375">
        <f>B6</f>
        <v>2021</v>
      </c>
      <c r="AB9" s="239">
        <f>+PDE!J26</f>
        <v>585.01919683850599</v>
      </c>
      <c r="AC9" s="239">
        <f>C31</f>
        <v>0</v>
      </c>
      <c r="AD9" s="239" t="e">
        <f>C6*$Q$8</f>
        <v>#N/A</v>
      </c>
      <c r="AE9" s="378" t="e">
        <f>C6*$T$8</f>
        <v>#N/A</v>
      </c>
      <c r="AF9" s="240" t="e">
        <f t="shared" ref="AF9:AF24" si="11">+AB9+AC9+AD9+AE9</f>
        <v>#N/A</v>
      </c>
      <c r="AG9" s="376">
        <f>N9*$AG$6*$AG$8</f>
        <v>0</v>
      </c>
      <c r="AH9" s="379" t="e">
        <f>+AF9+AG9</f>
        <v>#N/A</v>
      </c>
      <c r="AJ9" s="379" t="e">
        <f>Y9+AH9</f>
        <v>#N/A</v>
      </c>
      <c r="AL9" s="242">
        <v>2015</v>
      </c>
      <c r="AM9" s="243">
        <f>AC9</f>
        <v>0</v>
      </c>
      <c r="AN9" s="244">
        <f>AM9*$AN$8</f>
        <v>0</v>
      </c>
      <c r="AO9" s="244">
        <f>AN9*$AO$8</f>
        <v>0</v>
      </c>
      <c r="AP9" s="244">
        <f>AO9*$AP$8</f>
        <v>0</v>
      </c>
      <c r="AQ9" s="245">
        <f>AP9</f>
        <v>0</v>
      </c>
      <c r="AS9" s="242">
        <v>2015</v>
      </c>
      <c r="AT9" s="244" t="e">
        <f>G6*$AT$8</f>
        <v>#N/A</v>
      </c>
      <c r="AU9" s="244" t="e">
        <f>$AU$8*DEE!E6</f>
        <v>#N/A</v>
      </c>
      <c r="AV9" s="245" t="e">
        <f>SUM(AT9:AU9)</f>
        <v>#N/A</v>
      </c>
    </row>
    <row r="10" spans="1:48">
      <c r="B10" s="380">
        <f t="shared" si="5"/>
        <v>2025</v>
      </c>
      <c r="C10" s="381" t="e">
        <f>+C9*(1+PDE!$D$11)</f>
        <v>#N/A</v>
      </c>
      <c r="D10" s="382">
        <f t="shared" si="6"/>
        <v>1</v>
      </c>
      <c r="E10" s="383" t="e">
        <f t="shared" si="1"/>
        <v>#N/A</v>
      </c>
      <c r="F10" s="384">
        <f t="shared" si="7"/>
        <v>3.5</v>
      </c>
      <c r="G10" s="385" t="e">
        <f t="shared" si="2"/>
        <v>#N/A</v>
      </c>
      <c r="I10" s="353" t="e">
        <f t="shared" si="0"/>
        <v>#N/A</v>
      </c>
      <c r="J10" s="373" t="e">
        <f t="shared" si="3"/>
        <v>#N/A</v>
      </c>
      <c r="K10" s="374" t="e">
        <f t="shared" si="4"/>
        <v>#N/A</v>
      </c>
      <c r="M10" s="335">
        <f t="shared" ref="M10:M24" si="12">B7</f>
        <v>2022</v>
      </c>
      <c r="N10" s="336">
        <f>+N9*(1+PDE!$D$11)</f>
        <v>0</v>
      </c>
      <c r="O10" s="336">
        <f t="shared" ref="O10:O24" si="13">N10*$O$7*$O$8</f>
        <v>0</v>
      </c>
      <c r="P10" s="336">
        <f t="shared" ref="P10:P24" si="14">N10*$P$7*$P$8</f>
        <v>0</v>
      </c>
      <c r="Q10" s="336">
        <f t="shared" ref="Q10:Q24" si="15">N10*$Q$7*$Q$8</f>
        <v>0</v>
      </c>
      <c r="R10" s="336">
        <f t="shared" ref="R10:R24" si="16">N10*$R$7*$R$8</f>
        <v>0</v>
      </c>
      <c r="S10" s="336">
        <f t="shared" ref="S10:S24" si="17">N10*$S$7*$S$8</f>
        <v>0</v>
      </c>
      <c r="T10" s="336">
        <f t="shared" ref="T10:T24" si="18">N10*$T$7*$T$8</f>
        <v>0</v>
      </c>
      <c r="U10" s="336">
        <f t="shared" si="8"/>
        <v>0</v>
      </c>
      <c r="V10" s="386" t="e">
        <f>+V9*(1+PDE!$D$11)</f>
        <v>#N/A</v>
      </c>
      <c r="W10" s="386" t="e">
        <f t="shared" si="9"/>
        <v>#N/A</v>
      </c>
      <c r="X10" s="386" t="e">
        <f t="shared" si="10"/>
        <v>#N/A</v>
      </c>
      <c r="Y10" s="387" t="e">
        <f t="shared" ref="Y10:Y24" si="19">+X10+U10</f>
        <v>#N/A</v>
      </c>
      <c r="Z10" s="388"/>
      <c r="AA10" s="389">
        <f>B7</f>
        <v>2022</v>
      </c>
      <c r="AB10" s="326">
        <f>+AB9*(1+PDE!$D$11)</f>
        <v>585.01919683850599</v>
      </c>
      <c r="AC10" s="326">
        <f t="shared" ref="AC10:AC24" si="20">C32</f>
        <v>0</v>
      </c>
      <c r="AD10" s="326" t="e">
        <f t="shared" ref="AD10:AD24" si="21">C7*$Q$8</f>
        <v>#N/A</v>
      </c>
      <c r="AE10" s="390" t="e">
        <f t="shared" ref="AE10:AE24" si="22">C7*$T$8</f>
        <v>#N/A</v>
      </c>
      <c r="AF10" s="333" t="e">
        <f t="shared" si="11"/>
        <v>#N/A</v>
      </c>
      <c r="AG10" s="386">
        <f t="shared" ref="AG10:AG24" si="23">N10*$AG$6*$AG$8</f>
        <v>0</v>
      </c>
      <c r="AH10" s="391" t="e">
        <f t="shared" ref="AH10:AH24" si="24">+AF10+AG10</f>
        <v>#N/A</v>
      </c>
      <c r="AI10" s="388"/>
      <c r="AJ10" s="391" t="e">
        <f t="shared" ref="AJ10:AJ24" si="25">Y10+AH10</f>
        <v>#N/A</v>
      </c>
      <c r="AK10" s="388"/>
      <c r="AL10" s="335">
        <f t="shared" ref="AL10:AL24" si="26">+AL9+1</f>
        <v>2016</v>
      </c>
      <c r="AM10" s="336">
        <f t="shared" ref="AM10:AM24" si="27">AC10</f>
        <v>0</v>
      </c>
      <c r="AN10" s="337">
        <f t="shared" ref="AN10:AN24" si="28">AM10*$AN$8</f>
        <v>0</v>
      </c>
      <c r="AO10" s="337">
        <f t="shared" ref="AO10:AO24" si="29">AN10*$AO$8</f>
        <v>0</v>
      </c>
      <c r="AP10" s="337">
        <f t="shared" ref="AP10:AP24" si="30">AO10*$AP$8</f>
        <v>0</v>
      </c>
      <c r="AQ10" s="338">
        <f t="shared" ref="AQ10:AQ24" si="31">AP10</f>
        <v>0</v>
      </c>
      <c r="AR10" s="388"/>
      <c r="AS10" s="335">
        <f t="shared" ref="AS10:AS24" si="32">+AS9+1</f>
        <v>2016</v>
      </c>
      <c r="AT10" s="337" t="e">
        <f t="shared" ref="AT10:AT24" si="33">G7*$AT$8</f>
        <v>#N/A</v>
      </c>
      <c r="AU10" s="339" t="e">
        <f>$AU$8*DEE!E7</f>
        <v>#N/A</v>
      </c>
      <c r="AV10" s="340" t="e">
        <f t="shared" ref="AV10:AV24" si="34">SUM(AT10:AU10)</f>
        <v>#N/A</v>
      </c>
    </row>
    <row r="11" spans="1:48">
      <c r="B11" s="380">
        <f t="shared" si="5"/>
        <v>2026</v>
      </c>
      <c r="C11" s="381" t="e">
        <f>+C10*(1+PDE!$D$11)</f>
        <v>#N/A</v>
      </c>
      <c r="D11" s="382">
        <f t="shared" si="6"/>
        <v>1</v>
      </c>
      <c r="E11" s="383" t="e">
        <f t="shared" si="1"/>
        <v>#N/A</v>
      </c>
      <c r="F11" s="384">
        <f t="shared" si="7"/>
        <v>3.5</v>
      </c>
      <c r="G11" s="385" t="e">
        <f t="shared" si="2"/>
        <v>#N/A</v>
      </c>
      <c r="I11" s="353" t="e">
        <f t="shared" si="0"/>
        <v>#N/A</v>
      </c>
      <c r="J11" s="373" t="e">
        <f t="shared" si="3"/>
        <v>#N/A</v>
      </c>
      <c r="K11" s="374" t="e">
        <f t="shared" si="4"/>
        <v>#N/A</v>
      </c>
      <c r="M11" s="247">
        <f t="shared" si="12"/>
        <v>2023</v>
      </c>
      <c r="N11" s="248">
        <f>+N10*(1+PDE!$D$11)</f>
        <v>0</v>
      </c>
      <c r="O11" s="248">
        <f t="shared" si="13"/>
        <v>0</v>
      </c>
      <c r="P11" s="248">
        <f t="shared" si="14"/>
        <v>0</v>
      </c>
      <c r="Q11" s="248">
        <f t="shared" si="15"/>
        <v>0</v>
      </c>
      <c r="R11" s="248">
        <f t="shared" si="16"/>
        <v>0</v>
      </c>
      <c r="S11" s="248">
        <f t="shared" si="17"/>
        <v>0</v>
      </c>
      <c r="T11" s="248">
        <f t="shared" si="18"/>
        <v>0</v>
      </c>
      <c r="U11" s="248">
        <f t="shared" si="8"/>
        <v>0</v>
      </c>
      <c r="V11" s="386" t="e">
        <f>+V10*(1+PDE!$D$11)</f>
        <v>#N/A</v>
      </c>
      <c r="W11" s="373" t="e">
        <f t="shared" si="9"/>
        <v>#N/A</v>
      </c>
      <c r="X11" s="373" t="e">
        <f t="shared" si="10"/>
        <v>#N/A</v>
      </c>
      <c r="Y11" s="392" t="e">
        <f t="shared" si="19"/>
        <v>#N/A</v>
      </c>
      <c r="AA11" s="393">
        <f>B8</f>
        <v>2023</v>
      </c>
      <c r="AB11" s="326">
        <f>+AB10*(1+PDE!$D$11)</f>
        <v>585.01919683850599</v>
      </c>
      <c r="AC11" s="373">
        <f t="shared" si="20"/>
        <v>0</v>
      </c>
      <c r="AD11" s="394" t="e">
        <f t="shared" si="21"/>
        <v>#N/A</v>
      </c>
      <c r="AE11" s="246" t="e">
        <f t="shared" si="22"/>
        <v>#N/A</v>
      </c>
      <c r="AF11" s="394" t="e">
        <f t="shared" si="11"/>
        <v>#N/A</v>
      </c>
      <c r="AG11" s="394">
        <f t="shared" si="23"/>
        <v>0</v>
      </c>
      <c r="AH11" s="374" t="e">
        <f t="shared" si="24"/>
        <v>#N/A</v>
      </c>
      <c r="AJ11" s="374" t="e">
        <f t="shared" si="25"/>
        <v>#N/A</v>
      </c>
      <c r="AL11" s="247">
        <f t="shared" si="26"/>
        <v>2017</v>
      </c>
      <c r="AM11" s="248">
        <f t="shared" si="27"/>
        <v>0</v>
      </c>
      <c r="AN11" s="249">
        <f t="shared" si="28"/>
        <v>0</v>
      </c>
      <c r="AO11" s="249">
        <f t="shared" si="29"/>
        <v>0</v>
      </c>
      <c r="AP11" s="249">
        <f t="shared" si="30"/>
        <v>0</v>
      </c>
      <c r="AQ11" s="250">
        <f t="shared" si="31"/>
        <v>0</v>
      </c>
      <c r="AS11" s="247">
        <f t="shared" si="32"/>
        <v>2017</v>
      </c>
      <c r="AT11" s="249" t="e">
        <f t="shared" si="33"/>
        <v>#N/A</v>
      </c>
      <c r="AU11" s="251" t="e">
        <f>$AU$8*DEE!E8</f>
        <v>#N/A</v>
      </c>
      <c r="AV11" s="252" t="e">
        <f t="shared" si="34"/>
        <v>#N/A</v>
      </c>
    </row>
    <row r="12" spans="1:48">
      <c r="B12" s="380">
        <f t="shared" si="5"/>
        <v>2027</v>
      </c>
      <c r="C12" s="381" t="e">
        <f>+C11*(1+PDE!$D$11)</f>
        <v>#N/A</v>
      </c>
      <c r="D12" s="382">
        <f t="shared" si="6"/>
        <v>1</v>
      </c>
      <c r="E12" s="383" t="e">
        <f t="shared" si="1"/>
        <v>#N/A</v>
      </c>
      <c r="F12" s="384">
        <f t="shared" si="7"/>
        <v>3.5</v>
      </c>
      <c r="G12" s="385" t="e">
        <f t="shared" si="2"/>
        <v>#N/A</v>
      </c>
      <c r="I12" s="353" t="e">
        <f t="shared" si="0"/>
        <v>#N/A</v>
      </c>
      <c r="J12" s="373" t="e">
        <f t="shared" si="3"/>
        <v>#N/A</v>
      </c>
      <c r="K12" s="374" t="e">
        <f t="shared" si="4"/>
        <v>#N/A</v>
      </c>
      <c r="M12" s="247">
        <f t="shared" si="12"/>
        <v>2024</v>
      </c>
      <c r="N12" s="248">
        <f>+N11*(1+PDE!$D$11)</f>
        <v>0</v>
      </c>
      <c r="O12" s="248">
        <f t="shared" si="13"/>
        <v>0</v>
      </c>
      <c r="P12" s="248">
        <f t="shared" si="14"/>
        <v>0</v>
      </c>
      <c r="Q12" s="248">
        <f t="shared" si="15"/>
        <v>0</v>
      </c>
      <c r="R12" s="248">
        <f t="shared" si="16"/>
        <v>0</v>
      </c>
      <c r="S12" s="248">
        <f t="shared" si="17"/>
        <v>0</v>
      </c>
      <c r="T12" s="248">
        <f t="shared" si="18"/>
        <v>0</v>
      </c>
      <c r="U12" s="248">
        <f t="shared" si="8"/>
        <v>0</v>
      </c>
      <c r="V12" s="386" t="e">
        <f>+V11*(1+PDE!$D$11)</f>
        <v>#N/A</v>
      </c>
      <c r="W12" s="373" t="e">
        <f t="shared" si="9"/>
        <v>#N/A</v>
      </c>
      <c r="X12" s="373" t="e">
        <f t="shared" si="10"/>
        <v>#N/A</v>
      </c>
      <c r="Y12" s="392" t="e">
        <f t="shared" si="19"/>
        <v>#N/A</v>
      </c>
      <c r="AA12" s="393">
        <f t="shared" ref="AA12:AA24" si="35">B9</f>
        <v>2024</v>
      </c>
      <c r="AB12" s="326">
        <f>+AB11*(1+PDE!$D$11)</f>
        <v>585.01919683850599</v>
      </c>
      <c r="AC12" s="373">
        <f t="shared" si="20"/>
        <v>0</v>
      </c>
      <c r="AD12" s="394" t="e">
        <f t="shared" si="21"/>
        <v>#N/A</v>
      </c>
      <c r="AE12" s="246" t="e">
        <f t="shared" si="22"/>
        <v>#N/A</v>
      </c>
      <c r="AF12" s="394" t="e">
        <f t="shared" si="11"/>
        <v>#N/A</v>
      </c>
      <c r="AG12" s="394">
        <f t="shared" si="23"/>
        <v>0</v>
      </c>
      <c r="AH12" s="374" t="e">
        <f t="shared" si="24"/>
        <v>#N/A</v>
      </c>
      <c r="AJ12" s="374" t="e">
        <f t="shared" si="25"/>
        <v>#N/A</v>
      </c>
      <c r="AL12" s="247">
        <f t="shared" si="26"/>
        <v>2018</v>
      </c>
      <c r="AM12" s="248">
        <f t="shared" si="27"/>
        <v>0</v>
      </c>
      <c r="AN12" s="249">
        <f t="shared" si="28"/>
        <v>0</v>
      </c>
      <c r="AO12" s="249">
        <f t="shared" si="29"/>
        <v>0</v>
      </c>
      <c r="AP12" s="249">
        <f t="shared" si="30"/>
        <v>0</v>
      </c>
      <c r="AQ12" s="250">
        <f t="shared" si="31"/>
        <v>0</v>
      </c>
      <c r="AS12" s="247">
        <f t="shared" si="32"/>
        <v>2018</v>
      </c>
      <c r="AT12" s="249" t="e">
        <f t="shared" si="33"/>
        <v>#N/A</v>
      </c>
      <c r="AU12" s="251" t="e">
        <f>$AU$8*DEE!E9</f>
        <v>#N/A</v>
      </c>
      <c r="AV12" s="252" t="e">
        <f t="shared" si="34"/>
        <v>#N/A</v>
      </c>
    </row>
    <row r="13" spans="1:48">
      <c r="B13" s="380">
        <f t="shared" si="5"/>
        <v>2028</v>
      </c>
      <c r="C13" s="381" t="e">
        <f>+C12*(1+PDE!$D$11)</f>
        <v>#N/A</v>
      </c>
      <c r="D13" s="382">
        <f t="shared" si="6"/>
        <v>1</v>
      </c>
      <c r="E13" s="383" t="e">
        <f t="shared" si="1"/>
        <v>#N/A</v>
      </c>
      <c r="F13" s="384">
        <f t="shared" si="7"/>
        <v>3.5</v>
      </c>
      <c r="G13" s="385" t="e">
        <f t="shared" si="2"/>
        <v>#N/A</v>
      </c>
      <c r="I13" s="353" t="e">
        <f t="shared" si="0"/>
        <v>#N/A</v>
      </c>
      <c r="J13" s="373" t="e">
        <f t="shared" si="3"/>
        <v>#N/A</v>
      </c>
      <c r="K13" s="374" t="e">
        <f t="shared" si="4"/>
        <v>#N/A</v>
      </c>
      <c r="M13" s="247">
        <f t="shared" si="12"/>
        <v>2025</v>
      </c>
      <c r="N13" s="248">
        <f>+N12*(1+PDE!$D$11)</f>
        <v>0</v>
      </c>
      <c r="O13" s="248">
        <f t="shared" si="13"/>
        <v>0</v>
      </c>
      <c r="P13" s="248">
        <f t="shared" si="14"/>
        <v>0</v>
      </c>
      <c r="Q13" s="248">
        <f t="shared" si="15"/>
        <v>0</v>
      </c>
      <c r="R13" s="248">
        <f t="shared" si="16"/>
        <v>0</v>
      </c>
      <c r="S13" s="248">
        <f t="shared" si="17"/>
        <v>0</v>
      </c>
      <c r="T13" s="248">
        <f t="shared" si="18"/>
        <v>0</v>
      </c>
      <c r="U13" s="248">
        <f t="shared" si="8"/>
        <v>0</v>
      </c>
      <c r="V13" s="386" t="e">
        <f>+V12*(1+PDE!$D$11)</f>
        <v>#N/A</v>
      </c>
      <c r="W13" s="373" t="e">
        <f t="shared" si="9"/>
        <v>#N/A</v>
      </c>
      <c r="X13" s="373" t="e">
        <f t="shared" si="10"/>
        <v>#N/A</v>
      </c>
      <c r="Y13" s="392" t="e">
        <f t="shared" si="19"/>
        <v>#N/A</v>
      </c>
      <c r="AA13" s="393">
        <f t="shared" si="35"/>
        <v>2025</v>
      </c>
      <c r="AB13" s="326">
        <f>+AB12*(1+PDE!$D$11)</f>
        <v>585.01919683850599</v>
      </c>
      <c r="AC13" s="373">
        <f t="shared" si="20"/>
        <v>0</v>
      </c>
      <c r="AD13" s="394" t="e">
        <f t="shared" si="21"/>
        <v>#N/A</v>
      </c>
      <c r="AE13" s="246" t="e">
        <f t="shared" si="22"/>
        <v>#N/A</v>
      </c>
      <c r="AF13" s="394" t="e">
        <f t="shared" si="11"/>
        <v>#N/A</v>
      </c>
      <c r="AG13" s="394">
        <f t="shared" si="23"/>
        <v>0</v>
      </c>
      <c r="AH13" s="374" t="e">
        <f t="shared" si="24"/>
        <v>#N/A</v>
      </c>
      <c r="AJ13" s="374" t="e">
        <f t="shared" si="25"/>
        <v>#N/A</v>
      </c>
      <c r="AL13" s="247">
        <f t="shared" si="26"/>
        <v>2019</v>
      </c>
      <c r="AM13" s="248">
        <f t="shared" si="27"/>
        <v>0</v>
      </c>
      <c r="AN13" s="249">
        <f t="shared" si="28"/>
        <v>0</v>
      </c>
      <c r="AO13" s="249">
        <f t="shared" si="29"/>
        <v>0</v>
      </c>
      <c r="AP13" s="249">
        <f t="shared" si="30"/>
        <v>0</v>
      </c>
      <c r="AQ13" s="250">
        <f t="shared" si="31"/>
        <v>0</v>
      </c>
      <c r="AS13" s="247">
        <f t="shared" si="32"/>
        <v>2019</v>
      </c>
      <c r="AT13" s="249" t="e">
        <f t="shared" si="33"/>
        <v>#N/A</v>
      </c>
      <c r="AU13" s="251" t="e">
        <f>$AU$8*DEE!E10</f>
        <v>#N/A</v>
      </c>
      <c r="AV13" s="252" t="e">
        <f t="shared" si="34"/>
        <v>#N/A</v>
      </c>
    </row>
    <row r="14" spans="1:48">
      <c r="B14" s="380">
        <f t="shared" si="5"/>
        <v>2029</v>
      </c>
      <c r="C14" s="381" t="e">
        <f>+C13*(1+PDE!$D$11)</f>
        <v>#N/A</v>
      </c>
      <c r="D14" s="382">
        <f t="shared" si="6"/>
        <v>1</v>
      </c>
      <c r="E14" s="383" t="e">
        <f t="shared" si="1"/>
        <v>#N/A</v>
      </c>
      <c r="F14" s="384">
        <f t="shared" si="7"/>
        <v>3.5</v>
      </c>
      <c r="G14" s="385" t="e">
        <f t="shared" si="2"/>
        <v>#N/A</v>
      </c>
      <c r="I14" s="353" t="e">
        <f t="shared" si="0"/>
        <v>#N/A</v>
      </c>
      <c r="J14" s="373" t="e">
        <f t="shared" si="3"/>
        <v>#N/A</v>
      </c>
      <c r="K14" s="374" t="e">
        <f t="shared" si="4"/>
        <v>#N/A</v>
      </c>
      <c r="M14" s="247">
        <f t="shared" si="12"/>
        <v>2026</v>
      </c>
      <c r="N14" s="248">
        <f>+N13*(1+PDE!$D$11)</f>
        <v>0</v>
      </c>
      <c r="O14" s="248">
        <f t="shared" si="13"/>
        <v>0</v>
      </c>
      <c r="P14" s="248">
        <f t="shared" si="14"/>
        <v>0</v>
      </c>
      <c r="Q14" s="248">
        <f t="shared" si="15"/>
        <v>0</v>
      </c>
      <c r="R14" s="248">
        <f t="shared" si="16"/>
        <v>0</v>
      </c>
      <c r="S14" s="248">
        <f t="shared" si="17"/>
        <v>0</v>
      </c>
      <c r="T14" s="248">
        <f t="shared" si="18"/>
        <v>0</v>
      </c>
      <c r="U14" s="248">
        <f t="shared" si="8"/>
        <v>0</v>
      </c>
      <c r="V14" s="386" t="e">
        <f>+V13*(1+PDE!$D$11)</f>
        <v>#N/A</v>
      </c>
      <c r="W14" s="373" t="e">
        <f t="shared" si="9"/>
        <v>#N/A</v>
      </c>
      <c r="X14" s="373" t="e">
        <f t="shared" si="10"/>
        <v>#N/A</v>
      </c>
      <c r="Y14" s="392" t="e">
        <f t="shared" si="19"/>
        <v>#N/A</v>
      </c>
      <c r="AA14" s="393">
        <f t="shared" si="35"/>
        <v>2026</v>
      </c>
      <c r="AB14" s="326">
        <f>+AB13*(1+PDE!$D$11)</f>
        <v>585.01919683850599</v>
      </c>
      <c r="AC14" s="373">
        <f t="shared" si="20"/>
        <v>0</v>
      </c>
      <c r="AD14" s="394" t="e">
        <f t="shared" si="21"/>
        <v>#N/A</v>
      </c>
      <c r="AE14" s="246" t="e">
        <f t="shared" si="22"/>
        <v>#N/A</v>
      </c>
      <c r="AF14" s="394" t="e">
        <f t="shared" si="11"/>
        <v>#N/A</v>
      </c>
      <c r="AG14" s="394">
        <f t="shared" si="23"/>
        <v>0</v>
      </c>
      <c r="AH14" s="374" t="e">
        <f t="shared" si="24"/>
        <v>#N/A</v>
      </c>
      <c r="AJ14" s="374" t="e">
        <f t="shared" si="25"/>
        <v>#N/A</v>
      </c>
      <c r="AL14" s="247">
        <f t="shared" si="26"/>
        <v>2020</v>
      </c>
      <c r="AM14" s="248">
        <f t="shared" si="27"/>
        <v>0</v>
      </c>
      <c r="AN14" s="249">
        <f t="shared" si="28"/>
        <v>0</v>
      </c>
      <c r="AO14" s="249">
        <f t="shared" si="29"/>
        <v>0</v>
      </c>
      <c r="AP14" s="249">
        <f t="shared" si="30"/>
        <v>0</v>
      </c>
      <c r="AQ14" s="250">
        <f t="shared" si="31"/>
        <v>0</v>
      </c>
      <c r="AS14" s="247">
        <f t="shared" si="32"/>
        <v>2020</v>
      </c>
      <c r="AT14" s="249" t="e">
        <f t="shared" si="33"/>
        <v>#N/A</v>
      </c>
      <c r="AU14" s="251" t="e">
        <f>$AU$8*DEE!E11</f>
        <v>#N/A</v>
      </c>
      <c r="AV14" s="252" t="e">
        <f t="shared" si="34"/>
        <v>#N/A</v>
      </c>
    </row>
    <row r="15" spans="1:48">
      <c r="B15" s="380">
        <f t="shared" si="5"/>
        <v>2030</v>
      </c>
      <c r="C15" s="381" t="e">
        <f>+C14*(1+PDE!$D$11)</f>
        <v>#N/A</v>
      </c>
      <c r="D15" s="382">
        <f t="shared" si="6"/>
        <v>1</v>
      </c>
      <c r="E15" s="383" t="e">
        <f t="shared" si="1"/>
        <v>#N/A</v>
      </c>
      <c r="F15" s="384">
        <f t="shared" si="7"/>
        <v>3.5</v>
      </c>
      <c r="G15" s="385" t="e">
        <f t="shared" si="2"/>
        <v>#N/A</v>
      </c>
      <c r="I15" s="353" t="e">
        <f t="shared" si="0"/>
        <v>#N/A</v>
      </c>
      <c r="J15" s="373" t="e">
        <f t="shared" si="3"/>
        <v>#N/A</v>
      </c>
      <c r="K15" s="374" t="e">
        <f t="shared" si="4"/>
        <v>#N/A</v>
      </c>
      <c r="M15" s="247">
        <f t="shared" si="12"/>
        <v>2027</v>
      </c>
      <c r="N15" s="248">
        <f>+N14*(1+PDE!$D$11)</f>
        <v>0</v>
      </c>
      <c r="O15" s="248">
        <f t="shared" si="13"/>
        <v>0</v>
      </c>
      <c r="P15" s="248">
        <f t="shared" si="14"/>
        <v>0</v>
      </c>
      <c r="Q15" s="248">
        <f t="shared" si="15"/>
        <v>0</v>
      </c>
      <c r="R15" s="248">
        <f t="shared" si="16"/>
        <v>0</v>
      </c>
      <c r="S15" s="248">
        <f t="shared" si="17"/>
        <v>0</v>
      </c>
      <c r="T15" s="248">
        <f t="shared" si="18"/>
        <v>0</v>
      </c>
      <c r="U15" s="248">
        <f t="shared" si="8"/>
        <v>0</v>
      </c>
      <c r="V15" s="386" t="e">
        <f>+V14*(1+PDE!$D$11)</f>
        <v>#N/A</v>
      </c>
      <c r="W15" s="373" t="e">
        <f t="shared" si="9"/>
        <v>#N/A</v>
      </c>
      <c r="X15" s="373" t="e">
        <f t="shared" si="10"/>
        <v>#N/A</v>
      </c>
      <c r="Y15" s="392" t="e">
        <f t="shared" si="19"/>
        <v>#N/A</v>
      </c>
      <c r="AA15" s="393">
        <f t="shared" si="35"/>
        <v>2027</v>
      </c>
      <c r="AB15" s="326">
        <f>+AB14*(1+PDE!$D$11)</f>
        <v>585.01919683850599</v>
      </c>
      <c r="AC15" s="373">
        <f t="shared" si="20"/>
        <v>0</v>
      </c>
      <c r="AD15" s="394" t="e">
        <f t="shared" si="21"/>
        <v>#N/A</v>
      </c>
      <c r="AE15" s="246" t="e">
        <f t="shared" si="22"/>
        <v>#N/A</v>
      </c>
      <c r="AF15" s="394" t="e">
        <f t="shared" si="11"/>
        <v>#N/A</v>
      </c>
      <c r="AG15" s="394">
        <f t="shared" si="23"/>
        <v>0</v>
      </c>
      <c r="AH15" s="374" t="e">
        <f t="shared" si="24"/>
        <v>#N/A</v>
      </c>
      <c r="AJ15" s="374" t="e">
        <f t="shared" si="25"/>
        <v>#N/A</v>
      </c>
      <c r="AL15" s="247">
        <f t="shared" si="26"/>
        <v>2021</v>
      </c>
      <c r="AM15" s="248">
        <f t="shared" si="27"/>
        <v>0</v>
      </c>
      <c r="AN15" s="249">
        <f t="shared" si="28"/>
        <v>0</v>
      </c>
      <c r="AO15" s="249">
        <f t="shared" si="29"/>
        <v>0</v>
      </c>
      <c r="AP15" s="249">
        <f t="shared" si="30"/>
        <v>0</v>
      </c>
      <c r="AQ15" s="250">
        <f t="shared" si="31"/>
        <v>0</v>
      </c>
      <c r="AS15" s="247">
        <f t="shared" si="32"/>
        <v>2021</v>
      </c>
      <c r="AT15" s="249" t="e">
        <f t="shared" si="33"/>
        <v>#N/A</v>
      </c>
      <c r="AU15" s="251" t="e">
        <f>$AU$8*DEE!E12</f>
        <v>#N/A</v>
      </c>
      <c r="AV15" s="252" t="e">
        <f t="shared" si="34"/>
        <v>#N/A</v>
      </c>
    </row>
    <row r="16" spans="1:48">
      <c r="B16" s="380">
        <f t="shared" si="5"/>
        <v>2031</v>
      </c>
      <c r="C16" s="381" t="e">
        <f>+C15*(1+PDE!$D$11)</f>
        <v>#N/A</v>
      </c>
      <c r="D16" s="382">
        <f t="shared" si="6"/>
        <v>1</v>
      </c>
      <c r="E16" s="383" t="e">
        <f t="shared" si="1"/>
        <v>#N/A</v>
      </c>
      <c r="F16" s="384">
        <f t="shared" si="7"/>
        <v>3.5</v>
      </c>
      <c r="G16" s="385" t="e">
        <f t="shared" si="2"/>
        <v>#N/A</v>
      </c>
      <c r="I16" s="353" t="e">
        <f t="shared" si="0"/>
        <v>#N/A</v>
      </c>
      <c r="J16" s="373" t="e">
        <f t="shared" si="3"/>
        <v>#N/A</v>
      </c>
      <c r="K16" s="374" t="e">
        <f t="shared" si="4"/>
        <v>#N/A</v>
      </c>
      <c r="M16" s="247">
        <f t="shared" si="12"/>
        <v>2028</v>
      </c>
      <c r="N16" s="248">
        <f>+N15*(1+PDE!$D$11)</f>
        <v>0</v>
      </c>
      <c r="O16" s="248">
        <f t="shared" si="13"/>
        <v>0</v>
      </c>
      <c r="P16" s="248">
        <f t="shared" si="14"/>
        <v>0</v>
      </c>
      <c r="Q16" s="248">
        <f t="shared" si="15"/>
        <v>0</v>
      </c>
      <c r="R16" s="248">
        <f t="shared" si="16"/>
        <v>0</v>
      </c>
      <c r="S16" s="248">
        <f t="shared" si="17"/>
        <v>0</v>
      </c>
      <c r="T16" s="248">
        <f t="shared" si="18"/>
        <v>0</v>
      </c>
      <c r="U16" s="248">
        <f t="shared" si="8"/>
        <v>0</v>
      </c>
      <c r="V16" s="386" t="e">
        <f>+V15*(1+PDE!$D$11)</f>
        <v>#N/A</v>
      </c>
      <c r="W16" s="373" t="e">
        <f t="shared" si="9"/>
        <v>#N/A</v>
      </c>
      <c r="X16" s="373" t="e">
        <f t="shared" si="10"/>
        <v>#N/A</v>
      </c>
      <c r="Y16" s="392" t="e">
        <f t="shared" si="19"/>
        <v>#N/A</v>
      </c>
      <c r="AA16" s="393">
        <f t="shared" si="35"/>
        <v>2028</v>
      </c>
      <c r="AB16" s="326">
        <f>+AB15*(1+PDE!$D$11)</f>
        <v>585.01919683850599</v>
      </c>
      <c r="AC16" s="373">
        <f t="shared" si="20"/>
        <v>0</v>
      </c>
      <c r="AD16" s="394" t="e">
        <f t="shared" si="21"/>
        <v>#N/A</v>
      </c>
      <c r="AE16" s="246" t="e">
        <f t="shared" si="22"/>
        <v>#N/A</v>
      </c>
      <c r="AF16" s="394" t="e">
        <f t="shared" si="11"/>
        <v>#N/A</v>
      </c>
      <c r="AG16" s="394">
        <f t="shared" si="23"/>
        <v>0</v>
      </c>
      <c r="AH16" s="374" t="e">
        <f t="shared" si="24"/>
        <v>#N/A</v>
      </c>
      <c r="AJ16" s="374" t="e">
        <f t="shared" si="25"/>
        <v>#N/A</v>
      </c>
      <c r="AL16" s="247">
        <f t="shared" si="26"/>
        <v>2022</v>
      </c>
      <c r="AM16" s="248">
        <f t="shared" si="27"/>
        <v>0</v>
      </c>
      <c r="AN16" s="249">
        <f t="shared" si="28"/>
        <v>0</v>
      </c>
      <c r="AO16" s="249">
        <f t="shared" si="29"/>
        <v>0</v>
      </c>
      <c r="AP16" s="249">
        <f t="shared" si="30"/>
        <v>0</v>
      </c>
      <c r="AQ16" s="250">
        <f t="shared" si="31"/>
        <v>0</v>
      </c>
      <c r="AS16" s="247">
        <f t="shared" si="32"/>
        <v>2022</v>
      </c>
      <c r="AT16" s="249" t="e">
        <f t="shared" si="33"/>
        <v>#N/A</v>
      </c>
      <c r="AU16" s="251" t="e">
        <f>$AU$8*DEE!E13</f>
        <v>#N/A</v>
      </c>
      <c r="AV16" s="252" t="e">
        <f t="shared" si="34"/>
        <v>#N/A</v>
      </c>
    </row>
    <row r="17" spans="2:48" hidden="1">
      <c r="B17" s="380">
        <f t="shared" si="5"/>
        <v>2032</v>
      </c>
      <c r="C17" s="381" t="e">
        <f>+C16*(1+PDE!$D$11)</f>
        <v>#N/A</v>
      </c>
      <c r="D17" s="382">
        <f t="shared" si="6"/>
        <v>1</v>
      </c>
      <c r="E17" s="383" t="e">
        <f t="shared" si="1"/>
        <v>#N/A</v>
      </c>
      <c r="F17" s="384">
        <f t="shared" si="7"/>
        <v>3.5</v>
      </c>
      <c r="G17" s="385" t="e">
        <f t="shared" si="2"/>
        <v>#N/A</v>
      </c>
      <c r="I17" s="353" t="e">
        <f t="shared" si="0"/>
        <v>#N/A</v>
      </c>
      <c r="J17" s="373" t="e">
        <f t="shared" si="3"/>
        <v>#N/A</v>
      </c>
      <c r="K17" s="374" t="e">
        <f t="shared" si="4"/>
        <v>#N/A</v>
      </c>
      <c r="M17" s="247">
        <f t="shared" si="12"/>
        <v>2029</v>
      </c>
      <c r="N17" s="248">
        <f>+N16*(1+PDE!$D$11)</f>
        <v>0</v>
      </c>
      <c r="O17" s="248">
        <f t="shared" si="13"/>
        <v>0</v>
      </c>
      <c r="P17" s="248">
        <f t="shared" si="14"/>
        <v>0</v>
      </c>
      <c r="Q17" s="248">
        <f t="shared" si="15"/>
        <v>0</v>
      </c>
      <c r="R17" s="248">
        <f t="shared" si="16"/>
        <v>0</v>
      </c>
      <c r="S17" s="248">
        <f t="shared" si="17"/>
        <v>0</v>
      </c>
      <c r="T17" s="248">
        <f t="shared" si="18"/>
        <v>0</v>
      </c>
      <c r="U17" s="248">
        <f t="shared" si="8"/>
        <v>0</v>
      </c>
      <c r="V17" s="386" t="e">
        <f>+V16*(1+PDE!$D$11)</f>
        <v>#N/A</v>
      </c>
      <c r="W17" s="373" t="e">
        <f t="shared" si="9"/>
        <v>#N/A</v>
      </c>
      <c r="X17" s="373" t="e">
        <f t="shared" si="10"/>
        <v>#N/A</v>
      </c>
      <c r="Y17" s="392" t="e">
        <f t="shared" si="19"/>
        <v>#N/A</v>
      </c>
      <c r="AA17" s="393">
        <f t="shared" si="35"/>
        <v>2029</v>
      </c>
      <c r="AB17" s="326">
        <f>+AB16*(1+PDE!$D$11)</f>
        <v>585.01919683850599</v>
      </c>
      <c r="AC17" s="373">
        <f t="shared" si="20"/>
        <v>0</v>
      </c>
      <c r="AD17" s="394" t="e">
        <f t="shared" si="21"/>
        <v>#N/A</v>
      </c>
      <c r="AE17" s="246" t="e">
        <f t="shared" si="22"/>
        <v>#N/A</v>
      </c>
      <c r="AF17" s="394" t="e">
        <f t="shared" si="11"/>
        <v>#N/A</v>
      </c>
      <c r="AG17" s="394">
        <f t="shared" si="23"/>
        <v>0</v>
      </c>
      <c r="AH17" s="374" t="e">
        <f t="shared" si="24"/>
        <v>#N/A</v>
      </c>
      <c r="AJ17" s="374" t="e">
        <f t="shared" si="25"/>
        <v>#N/A</v>
      </c>
      <c r="AL17" s="247">
        <f t="shared" si="26"/>
        <v>2023</v>
      </c>
      <c r="AM17" s="248">
        <f t="shared" si="27"/>
        <v>0</v>
      </c>
      <c r="AN17" s="249">
        <f t="shared" si="28"/>
        <v>0</v>
      </c>
      <c r="AO17" s="249">
        <f t="shared" si="29"/>
        <v>0</v>
      </c>
      <c r="AP17" s="249">
        <f t="shared" si="30"/>
        <v>0</v>
      </c>
      <c r="AQ17" s="250">
        <f t="shared" si="31"/>
        <v>0</v>
      </c>
      <c r="AS17" s="247">
        <f t="shared" si="32"/>
        <v>2023</v>
      </c>
      <c r="AT17" s="249" t="e">
        <f t="shared" si="33"/>
        <v>#N/A</v>
      </c>
      <c r="AU17" s="251" t="e">
        <f>$AU$8*DEE!E14</f>
        <v>#N/A</v>
      </c>
      <c r="AV17" s="252" t="e">
        <f t="shared" si="34"/>
        <v>#N/A</v>
      </c>
    </row>
    <row r="18" spans="2:48" hidden="1">
      <c r="B18" s="380">
        <f t="shared" si="5"/>
        <v>2033</v>
      </c>
      <c r="C18" s="381" t="e">
        <f>+C17*(1+PDE!$D$11)</f>
        <v>#N/A</v>
      </c>
      <c r="D18" s="382">
        <f t="shared" si="6"/>
        <v>1</v>
      </c>
      <c r="E18" s="383" t="e">
        <f t="shared" si="1"/>
        <v>#N/A</v>
      </c>
      <c r="F18" s="384">
        <f t="shared" si="7"/>
        <v>3.5</v>
      </c>
      <c r="G18" s="385" t="e">
        <f t="shared" si="2"/>
        <v>#N/A</v>
      </c>
      <c r="I18" s="353" t="e">
        <f t="shared" si="0"/>
        <v>#N/A</v>
      </c>
      <c r="J18" s="373" t="e">
        <f t="shared" si="3"/>
        <v>#N/A</v>
      </c>
      <c r="K18" s="374" t="e">
        <f t="shared" si="4"/>
        <v>#N/A</v>
      </c>
      <c r="M18" s="247">
        <f t="shared" si="12"/>
        <v>2030</v>
      </c>
      <c r="N18" s="248">
        <f>+N17*(1+PDE!$D$11)</f>
        <v>0</v>
      </c>
      <c r="O18" s="248">
        <f t="shared" si="13"/>
        <v>0</v>
      </c>
      <c r="P18" s="248">
        <f t="shared" si="14"/>
        <v>0</v>
      </c>
      <c r="Q18" s="248">
        <f t="shared" si="15"/>
        <v>0</v>
      </c>
      <c r="R18" s="248">
        <f t="shared" si="16"/>
        <v>0</v>
      </c>
      <c r="S18" s="248">
        <f t="shared" si="17"/>
        <v>0</v>
      </c>
      <c r="T18" s="248">
        <f t="shared" si="18"/>
        <v>0</v>
      </c>
      <c r="U18" s="248">
        <f t="shared" si="8"/>
        <v>0</v>
      </c>
      <c r="V18" s="386" t="e">
        <f>+V17*(1+PDE!$D$11)</f>
        <v>#N/A</v>
      </c>
      <c r="W18" s="373" t="e">
        <f t="shared" si="9"/>
        <v>#N/A</v>
      </c>
      <c r="X18" s="373" t="e">
        <f t="shared" si="10"/>
        <v>#N/A</v>
      </c>
      <c r="Y18" s="392" t="e">
        <f t="shared" si="19"/>
        <v>#N/A</v>
      </c>
      <c r="AA18" s="393">
        <f t="shared" si="35"/>
        <v>2030</v>
      </c>
      <c r="AB18" s="326">
        <f>+AB17*(1+PDE!$D$11)</f>
        <v>585.01919683850599</v>
      </c>
      <c r="AC18" s="373">
        <f t="shared" si="20"/>
        <v>0</v>
      </c>
      <c r="AD18" s="394" t="e">
        <f t="shared" si="21"/>
        <v>#N/A</v>
      </c>
      <c r="AE18" s="246" t="e">
        <f t="shared" si="22"/>
        <v>#N/A</v>
      </c>
      <c r="AF18" s="394" t="e">
        <f t="shared" si="11"/>
        <v>#N/A</v>
      </c>
      <c r="AG18" s="394">
        <f t="shared" si="23"/>
        <v>0</v>
      </c>
      <c r="AH18" s="374" t="e">
        <f t="shared" si="24"/>
        <v>#N/A</v>
      </c>
      <c r="AJ18" s="374" t="e">
        <f t="shared" si="25"/>
        <v>#N/A</v>
      </c>
      <c r="AL18" s="247">
        <f t="shared" si="26"/>
        <v>2024</v>
      </c>
      <c r="AM18" s="248">
        <f t="shared" si="27"/>
        <v>0</v>
      </c>
      <c r="AN18" s="249">
        <f t="shared" si="28"/>
        <v>0</v>
      </c>
      <c r="AO18" s="249">
        <f t="shared" si="29"/>
        <v>0</v>
      </c>
      <c r="AP18" s="249">
        <f t="shared" si="30"/>
        <v>0</v>
      </c>
      <c r="AQ18" s="250">
        <f t="shared" si="31"/>
        <v>0</v>
      </c>
      <c r="AS18" s="247">
        <f t="shared" si="32"/>
        <v>2024</v>
      </c>
      <c r="AT18" s="249" t="e">
        <f t="shared" si="33"/>
        <v>#N/A</v>
      </c>
      <c r="AU18" s="251" t="e">
        <f>$AU$8*DEE!E15</f>
        <v>#N/A</v>
      </c>
      <c r="AV18" s="252" t="e">
        <f t="shared" si="34"/>
        <v>#N/A</v>
      </c>
    </row>
    <row r="19" spans="2:48" hidden="1">
      <c r="B19" s="380">
        <f t="shared" si="5"/>
        <v>2034</v>
      </c>
      <c r="C19" s="381" t="e">
        <f>+C18*(1+PDE!$D$11)</f>
        <v>#N/A</v>
      </c>
      <c r="D19" s="382">
        <f t="shared" si="6"/>
        <v>1</v>
      </c>
      <c r="E19" s="383" t="e">
        <f t="shared" si="1"/>
        <v>#N/A</v>
      </c>
      <c r="F19" s="384">
        <f t="shared" si="7"/>
        <v>3.5</v>
      </c>
      <c r="G19" s="385" t="e">
        <f t="shared" si="2"/>
        <v>#N/A</v>
      </c>
      <c r="I19" s="353" t="e">
        <f t="shared" si="0"/>
        <v>#N/A</v>
      </c>
      <c r="J19" s="373" t="e">
        <f t="shared" si="3"/>
        <v>#N/A</v>
      </c>
      <c r="K19" s="374" t="e">
        <f t="shared" si="4"/>
        <v>#N/A</v>
      </c>
      <c r="M19" s="247">
        <f t="shared" si="12"/>
        <v>2031</v>
      </c>
      <c r="N19" s="248">
        <f>+N18*(1+PDE!$D$11)</f>
        <v>0</v>
      </c>
      <c r="O19" s="248">
        <f t="shared" si="13"/>
        <v>0</v>
      </c>
      <c r="P19" s="248">
        <f t="shared" si="14"/>
        <v>0</v>
      </c>
      <c r="Q19" s="248">
        <f t="shared" si="15"/>
        <v>0</v>
      </c>
      <c r="R19" s="248">
        <f t="shared" si="16"/>
        <v>0</v>
      </c>
      <c r="S19" s="248">
        <f t="shared" si="17"/>
        <v>0</v>
      </c>
      <c r="T19" s="248">
        <f t="shared" si="18"/>
        <v>0</v>
      </c>
      <c r="U19" s="248">
        <f t="shared" si="8"/>
        <v>0</v>
      </c>
      <c r="V19" s="386" t="e">
        <f>+V18*(1+PDE!$D$11)</f>
        <v>#N/A</v>
      </c>
      <c r="W19" s="373" t="e">
        <f t="shared" si="9"/>
        <v>#N/A</v>
      </c>
      <c r="X19" s="373" t="e">
        <f t="shared" si="10"/>
        <v>#N/A</v>
      </c>
      <c r="Y19" s="392" t="e">
        <f t="shared" si="19"/>
        <v>#N/A</v>
      </c>
      <c r="AA19" s="393">
        <f t="shared" si="35"/>
        <v>2031</v>
      </c>
      <c r="AB19" s="326">
        <f>+AB18*(1+PDE!$D$11)</f>
        <v>585.01919683850599</v>
      </c>
      <c r="AC19" s="373">
        <f t="shared" si="20"/>
        <v>0</v>
      </c>
      <c r="AD19" s="394" t="e">
        <f t="shared" si="21"/>
        <v>#N/A</v>
      </c>
      <c r="AE19" s="246" t="e">
        <f t="shared" si="22"/>
        <v>#N/A</v>
      </c>
      <c r="AF19" s="394" t="e">
        <f t="shared" si="11"/>
        <v>#N/A</v>
      </c>
      <c r="AG19" s="394">
        <f t="shared" si="23"/>
        <v>0</v>
      </c>
      <c r="AH19" s="374" t="e">
        <f t="shared" si="24"/>
        <v>#N/A</v>
      </c>
      <c r="AJ19" s="374" t="e">
        <f t="shared" si="25"/>
        <v>#N/A</v>
      </c>
      <c r="AL19" s="247">
        <f t="shared" si="26"/>
        <v>2025</v>
      </c>
      <c r="AM19" s="248">
        <f t="shared" si="27"/>
        <v>0</v>
      </c>
      <c r="AN19" s="249">
        <f t="shared" si="28"/>
        <v>0</v>
      </c>
      <c r="AO19" s="249">
        <f t="shared" si="29"/>
        <v>0</v>
      </c>
      <c r="AP19" s="249">
        <f t="shared" si="30"/>
        <v>0</v>
      </c>
      <c r="AQ19" s="250">
        <f t="shared" si="31"/>
        <v>0</v>
      </c>
      <c r="AS19" s="247">
        <f t="shared" si="32"/>
        <v>2025</v>
      </c>
      <c r="AT19" s="249" t="e">
        <f t="shared" si="33"/>
        <v>#N/A</v>
      </c>
      <c r="AU19" s="251" t="e">
        <f>$AU$8*DEE!E16</f>
        <v>#N/A</v>
      </c>
      <c r="AV19" s="252" t="e">
        <f t="shared" si="34"/>
        <v>#N/A</v>
      </c>
    </row>
    <row r="20" spans="2:48" hidden="1">
      <c r="B20" s="380">
        <f t="shared" si="5"/>
        <v>2035</v>
      </c>
      <c r="C20" s="381" t="e">
        <f>+C19*(1+PDE!$D$11)</f>
        <v>#N/A</v>
      </c>
      <c r="D20" s="382">
        <f t="shared" si="6"/>
        <v>1</v>
      </c>
      <c r="E20" s="383" t="e">
        <f t="shared" si="1"/>
        <v>#N/A</v>
      </c>
      <c r="F20" s="384">
        <f t="shared" si="7"/>
        <v>3.5</v>
      </c>
      <c r="G20" s="385" t="e">
        <f t="shared" si="2"/>
        <v>#N/A</v>
      </c>
      <c r="I20" s="353" t="e">
        <f t="shared" si="0"/>
        <v>#N/A</v>
      </c>
      <c r="J20" s="373" t="e">
        <f t="shared" si="3"/>
        <v>#N/A</v>
      </c>
      <c r="K20" s="374" t="e">
        <f t="shared" si="4"/>
        <v>#N/A</v>
      </c>
      <c r="M20" s="247">
        <f t="shared" si="12"/>
        <v>2032</v>
      </c>
      <c r="N20" s="248">
        <f>+N19*(1+PDE!$D$11)</f>
        <v>0</v>
      </c>
      <c r="O20" s="248">
        <f t="shared" si="13"/>
        <v>0</v>
      </c>
      <c r="P20" s="248">
        <f t="shared" si="14"/>
        <v>0</v>
      </c>
      <c r="Q20" s="248">
        <f t="shared" si="15"/>
        <v>0</v>
      </c>
      <c r="R20" s="248">
        <f t="shared" si="16"/>
        <v>0</v>
      </c>
      <c r="S20" s="248">
        <f t="shared" si="17"/>
        <v>0</v>
      </c>
      <c r="T20" s="248">
        <f t="shared" si="18"/>
        <v>0</v>
      </c>
      <c r="U20" s="248">
        <f t="shared" si="8"/>
        <v>0</v>
      </c>
      <c r="V20" s="386" t="e">
        <f>+V19*(1+PDE!$D$11)</f>
        <v>#N/A</v>
      </c>
      <c r="W20" s="373" t="e">
        <f t="shared" si="9"/>
        <v>#N/A</v>
      </c>
      <c r="X20" s="373" t="e">
        <f t="shared" si="10"/>
        <v>#N/A</v>
      </c>
      <c r="Y20" s="392" t="e">
        <f t="shared" si="19"/>
        <v>#N/A</v>
      </c>
      <c r="AA20" s="393">
        <f t="shared" si="35"/>
        <v>2032</v>
      </c>
      <c r="AB20" s="326">
        <f>+AB19*(1+PDE!$D$11)</f>
        <v>585.01919683850599</v>
      </c>
      <c r="AC20" s="373">
        <f t="shared" si="20"/>
        <v>0</v>
      </c>
      <c r="AD20" s="394" t="e">
        <f t="shared" si="21"/>
        <v>#N/A</v>
      </c>
      <c r="AE20" s="246" t="e">
        <f t="shared" si="22"/>
        <v>#N/A</v>
      </c>
      <c r="AF20" s="394" t="e">
        <f t="shared" si="11"/>
        <v>#N/A</v>
      </c>
      <c r="AG20" s="394">
        <f t="shared" si="23"/>
        <v>0</v>
      </c>
      <c r="AH20" s="374" t="e">
        <f t="shared" si="24"/>
        <v>#N/A</v>
      </c>
      <c r="AJ20" s="374" t="e">
        <f t="shared" si="25"/>
        <v>#N/A</v>
      </c>
      <c r="AL20" s="247">
        <f t="shared" si="26"/>
        <v>2026</v>
      </c>
      <c r="AM20" s="248">
        <f t="shared" si="27"/>
        <v>0</v>
      </c>
      <c r="AN20" s="249">
        <f t="shared" si="28"/>
        <v>0</v>
      </c>
      <c r="AO20" s="249">
        <f t="shared" si="29"/>
        <v>0</v>
      </c>
      <c r="AP20" s="249">
        <f t="shared" si="30"/>
        <v>0</v>
      </c>
      <c r="AQ20" s="250">
        <f t="shared" si="31"/>
        <v>0</v>
      </c>
      <c r="AS20" s="247">
        <f t="shared" si="32"/>
        <v>2026</v>
      </c>
      <c r="AT20" s="249" t="e">
        <f t="shared" si="33"/>
        <v>#N/A</v>
      </c>
      <c r="AU20" s="251" t="e">
        <f>$AU$8*DEE!E17</f>
        <v>#N/A</v>
      </c>
      <c r="AV20" s="252" t="e">
        <f t="shared" si="34"/>
        <v>#N/A</v>
      </c>
    </row>
    <row r="21" spans="2:48" hidden="1">
      <c r="B21" s="380">
        <f t="shared" si="5"/>
        <v>2036</v>
      </c>
      <c r="C21" s="381" t="e">
        <f>+C20*(1+PDE!$D$11)</f>
        <v>#N/A</v>
      </c>
      <c r="D21" s="382">
        <f t="shared" si="6"/>
        <v>1</v>
      </c>
      <c r="E21" s="383" t="e">
        <f t="shared" si="1"/>
        <v>#N/A</v>
      </c>
      <c r="F21" s="384">
        <f t="shared" si="7"/>
        <v>3.5</v>
      </c>
      <c r="G21" s="385" t="e">
        <f t="shared" si="2"/>
        <v>#N/A</v>
      </c>
      <c r="I21" s="353" t="e">
        <f t="shared" si="0"/>
        <v>#N/A</v>
      </c>
      <c r="J21" s="373" t="e">
        <f t="shared" si="3"/>
        <v>#N/A</v>
      </c>
      <c r="K21" s="374" t="e">
        <f t="shared" si="4"/>
        <v>#N/A</v>
      </c>
      <c r="M21" s="247">
        <f t="shared" si="12"/>
        <v>2033</v>
      </c>
      <c r="N21" s="248">
        <f>+N20*(1+PDE!$D$11)</f>
        <v>0</v>
      </c>
      <c r="O21" s="248">
        <f t="shared" si="13"/>
        <v>0</v>
      </c>
      <c r="P21" s="248">
        <f t="shared" si="14"/>
        <v>0</v>
      </c>
      <c r="Q21" s="248">
        <f t="shared" si="15"/>
        <v>0</v>
      </c>
      <c r="R21" s="248">
        <f t="shared" si="16"/>
        <v>0</v>
      </c>
      <c r="S21" s="248">
        <f t="shared" si="17"/>
        <v>0</v>
      </c>
      <c r="T21" s="248">
        <f t="shared" si="18"/>
        <v>0</v>
      </c>
      <c r="U21" s="248">
        <f t="shared" si="8"/>
        <v>0</v>
      </c>
      <c r="V21" s="386" t="e">
        <f>+V20*(1+PDE!$D$11)</f>
        <v>#N/A</v>
      </c>
      <c r="W21" s="373" t="e">
        <f t="shared" si="9"/>
        <v>#N/A</v>
      </c>
      <c r="X21" s="373" t="e">
        <f t="shared" si="10"/>
        <v>#N/A</v>
      </c>
      <c r="Y21" s="392" t="e">
        <f t="shared" si="19"/>
        <v>#N/A</v>
      </c>
      <c r="AA21" s="393">
        <f t="shared" si="35"/>
        <v>2033</v>
      </c>
      <c r="AB21" s="326">
        <f>+AB20*(1+PDE!$D$11)</f>
        <v>585.01919683850599</v>
      </c>
      <c r="AC21" s="373">
        <f t="shared" si="20"/>
        <v>0</v>
      </c>
      <c r="AD21" s="394" t="e">
        <f t="shared" si="21"/>
        <v>#N/A</v>
      </c>
      <c r="AE21" s="246" t="e">
        <f t="shared" si="22"/>
        <v>#N/A</v>
      </c>
      <c r="AF21" s="394" t="e">
        <f t="shared" si="11"/>
        <v>#N/A</v>
      </c>
      <c r="AG21" s="394">
        <f t="shared" si="23"/>
        <v>0</v>
      </c>
      <c r="AH21" s="374" t="e">
        <f t="shared" si="24"/>
        <v>#N/A</v>
      </c>
      <c r="AJ21" s="374" t="e">
        <f t="shared" si="25"/>
        <v>#N/A</v>
      </c>
      <c r="AL21" s="247">
        <f t="shared" si="26"/>
        <v>2027</v>
      </c>
      <c r="AM21" s="248">
        <f t="shared" si="27"/>
        <v>0</v>
      </c>
      <c r="AN21" s="249">
        <f t="shared" si="28"/>
        <v>0</v>
      </c>
      <c r="AO21" s="249">
        <f t="shared" si="29"/>
        <v>0</v>
      </c>
      <c r="AP21" s="249">
        <f t="shared" si="30"/>
        <v>0</v>
      </c>
      <c r="AQ21" s="250">
        <f t="shared" si="31"/>
        <v>0</v>
      </c>
      <c r="AS21" s="247">
        <f t="shared" si="32"/>
        <v>2027</v>
      </c>
      <c r="AT21" s="249" t="e">
        <f t="shared" si="33"/>
        <v>#N/A</v>
      </c>
      <c r="AU21" s="251" t="e">
        <f>$AU$8*DEE!E18</f>
        <v>#N/A</v>
      </c>
      <c r="AV21" s="252" t="e">
        <f t="shared" si="34"/>
        <v>#N/A</v>
      </c>
    </row>
    <row r="22" spans="2:48" ht="14.25" hidden="1" customHeight="1" thickBot="1">
      <c r="B22" s="395"/>
      <c r="I22" s="353"/>
      <c r="J22" s="396"/>
      <c r="K22" s="397"/>
      <c r="M22" s="247">
        <f t="shared" si="12"/>
        <v>2034</v>
      </c>
      <c r="N22" s="248">
        <f>+N21*(1+PDE!$D$11)</f>
        <v>0</v>
      </c>
      <c r="O22" s="248">
        <f t="shared" si="13"/>
        <v>0</v>
      </c>
      <c r="P22" s="248">
        <f t="shared" si="14"/>
        <v>0</v>
      </c>
      <c r="Q22" s="248">
        <f t="shared" si="15"/>
        <v>0</v>
      </c>
      <c r="R22" s="248">
        <f t="shared" si="16"/>
        <v>0</v>
      </c>
      <c r="S22" s="248">
        <f t="shared" si="17"/>
        <v>0</v>
      </c>
      <c r="T22" s="248">
        <f t="shared" si="18"/>
        <v>0</v>
      </c>
      <c r="U22" s="248">
        <f t="shared" si="8"/>
        <v>0</v>
      </c>
      <c r="V22" s="386" t="e">
        <f>+V21*(1+PDE!$D$11)</f>
        <v>#N/A</v>
      </c>
      <c r="W22" s="373" t="e">
        <f t="shared" si="9"/>
        <v>#N/A</v>
      </c>
      <c r="X22" s="373" t="e">
        <f t="shared" si="10"/>
        <v>#N/A</v>
      </c>
      <c r="Y22" s="392" t="e">
        <f t="shared" si="19"/>
        <v>#N/A</v>
      </c>
      <c r="AA22" s="393">
        <f t="shared" si="35"/>
        <v>2034</v>
      </c>
      <c r="AB22" s="326">
        <f>+AB21*(1+PDE!$D$11)</f>
        <v>585.01919683850599</v>
      </c>
      <c r="AC22" s="373">
        <f t="shared" si="20"/>
        <v>0</v>
      </c>
      <c r="AD22" s="394" t="e">
        <f t="shared" si="21"/>
        <v>#N/A</v>
      </c>
      <c r="AE22" s="246" t="e">
        <f t="shared" si="22"/>
        <v>#N/A</v>
      </c>
      <c r="AF22" s="394" t="e">
        <f t="shared" si="11"/>
        <v>#N/A</v>
      </c>
      <c r="AG22" s="394">
        <f t="shared" si="23"/>
        <v>0</v>
      </c>
      <c r="AH22" s="374" t="e">
        <f t="shared" si="24"/>
        <v>#N/A</v>
      </c>
      <c r="AJ22" s="374" t="e">
        <f t="shared" si="25"/>
        <v>#N/A</v>
      </c>
      <c r="AL22" s="247">
        <f t="shared" si="26"/>
        <v>2028</v>
      </c>
      <c r="AM22" s="248">
        <f t="shared" si="27"/>
        <v>0</v>
      </c>
      <c r="AN22" s="249">
        <f t="shared" si="28"/>
        <v>0</v>
      </c>
      <c r="AO22" s="249">
        <f t="shared" si="29"/>
        <v>0</v>
      </c>
      <c r="AP22" s="249">
        <f t="shared" si="30"/>
        <v>0</v>
      </c>
      <c r="AQ22" s="250">
        <f t="shared" si="31"/>
        <v>0</v>
      </c>
      <c r="AS22" s="247">
        <f t="shared" si="32"/>
        <v>2028</v>
      </c>
      <c r="AT22" s="249" t="e">
        <f t="shared" si="33"/>
        <v>#N/A</v>
      </c>
      <c r="AU22" s="251" t="e">
        <f>$AU$8*DEE!E19</f>
        <v>#N/A</v>
      </c>
      <c r="AV22" s="252" t="e">
        <f t="shared" si="34"/>
        <v>#N/A</v>
      </c>
    </row>
    <row r="23" spans="2:48" hidden="1">
      <c r="B23" s="398"/>
      <c r="M23" s="247">
        <f t="shared" si="12"/>
        <v>2035</v>
      </c>
      <c r="N23" s="248">
        <f>+N22*(1+PDE!$D$11)</f>
        <v>0</v>
      </c>
      <c r="O23" s="248">
        <f t="shared" si="13"/>
        <v>0</v>
      </c>
      <c r="P23" s="248">
        <f t="shared" si="14"/>
        <v>0</v>
      </c>
      <c r="Q23" s="248">
        <f t="shared" si="15"/>
        <v>0</v>
      </c>
      <c r="R23" s="248">
        <f t="shared" si="16"/>
        <v>0</v>
      </c>
      <c r="S23" s="248">
        <f t="shared" si="17"/>
        <v>0</v>
      </c>
      <c r="T23" s="248">
        <f t="shared" si="18"/>
        <v>0</v>
      </c>
      <c r="U23" s="248">
        <f t="shared" si="8"/>
        <v>0</v>
      </c>
      <c r="V23" s="386" t="e">
        <f>+V22*(1+PDE!$D$11)</f>
        <v>#N/A</v>
      </c>
      <c r="W23" s="373" t="e">
        <f t="shared" si="9"/>
        <v>#N/A</v>
      </c>
      <c r="X23" s="373" t="e">
        <f t="shared" si="10"/>
        <v>#N/A</v>
      </c>
      <c r="Y23" s="392" t="e">
        <f t="shared" si="19"/>
        <v>#N/A</v>
      </c>
      <c r="AA23" s="393">
        <f t="shared" si="35"/>
        <v>2035</v>
      </c>
      <c r="AB23" s="326">
        <f>+AB22*(1+PDE!$D$11)</f>
        <v>585.01919683850599</v>
      </c>
      <c r="AC23" s="373">
        <f t="shared" si="20"/>
        <v>0</v>
      </c>
      <c r="AD23" s="394" t="e">
        <f t="shared" si="21"/>
        <v>#N/A</v>
      </c>
      <c r="AE23" s="246" t="e">
        <f t="shared" si="22"/>
        <v>#N/A</v>
      </c>
      <c r="AF23" s="394" t="e">
        <f t="shared" si="11"/>
        <v>#N/A</v>
      </c>
      <c r="AG23" s="394">
        <f t="shared" si="23"/>
        <v>0</v>
      </c>
      <c r="AH23" s="374" t="e">
        <f t="shared" si="24"/>
        <v>#N/A</v>
      </c>
      <c r="AJ23" s="374" t="e">
        <f t="shared" si="25"/>
        <v>#N/A</v>
      </c>
      <c r="AL23" s="247">
        <f t="shared" si="26"/>
        <v>2029</v>
      </c>
      <c r="AM23" s="248">
        <f t="shared" si="27"/>
        <v>0</v>
      </c>
      <c r="AN23" s="249">
        <f t="shared" si="28"/>
        <v>0</v>
      </c>
      <c r="AO23" s="249">
        <f t="shared" si="29"/>
        <v>0</v>
      </c>
      <c r="AP23" s="249">
        <f t="shared" si="30"/>
        <v>0</v>
      </c>
      <c r="AQ23" s="250">
        <f t="shared" si="31"/>
        <v>0</v>
      </c>
      <c r="AS23" s="247">
        <f t="shared" si="32"/>
        <v>2029</v>
      </c>
      <c r="AT23" s="249" t="e">
        <f t="shared" si="33"/>
        <v>#N/A</v>
      </c>
      <c r="AU23" s="251" t="e">
        <f>$AU$8*DEE!E20</f>
        <v>#N/A</v>
      </c>
      <c r="AV23" s="252" t="e">
        <f t="shared" si="34"/>
        <v>#N/A</v>
      </c>
    </row>
    <row r="24" spans="2:48" hidden="1">
      <c r="B24" s="399"/>
      <c r="M24" s="247">
        <f t="shared" si="12"/>
        <v>2036</v>
      </c>
      <c r="N24" s="248">
        <f>+N23*(1+PDE!$D$11)</f>
        <v>0</v>
      </c>
      <c r="O24" s="248">
        <f t="shared" si="13"/>
        <v>0</v>
      </c>
      <c r="P24" s="248">
        <f t="shared" si="14"/>
        <v>0</v>
      </c>
      <c r="Q24" s="248">
        <f t="shared" si="15"/>
        <v>0</v>
      </c>
      <c r="R24" s="248">
        <f t="shared" si="16"/>
        <v>0</v>
      </c>
      <c r="S24" s="248">
        <f t="shared" si="17"/>
        <v>0</v>
      </c>
      <c r="T24" s="248">
        <f t="shared" si="18"/>
        <v>0</v>
      </c>
      <c r="U24" s="248">
        <f t="shared" si="8"/>
        <v>0</v>
      </c>
      <c r="V24" s="386" t="e">
        <f>+V23*(1+PDE!$D$11)</f>
        <v>#N/A</v>
      </c>
      <c r="W24" s="373" t="e">
        <f t="shared" si="9"/>
        <v>#N/A</v>
      </c>
      <c r="X24" s="373" t="e">
        <f t="shared" si="10"/>
        <v>#N/A</v>
      </c>
      <c r="Y24" s="392" t="e">
        <f t="shared" si="19"/>
        <v>#N/A</v>
      </c>
      <c r="AA24" s="393">
        <f t="shared" si="35"/>
        <v>2036</v>
      </c>
      <c r="AB24" s="326">
        <f>+AB23*(1+PDE!$D$11)</f>
        <v>585.01919683850599</v>
      </c>
      <c r="AC24" s="373">
        <f t="shared" si="20"/>
        <v>0</v>
      </c>
      <c r="AD24" s="394" t="e">
        <f t="shared" si="21"/>
        <v>#N/A</v>
      </c>
      <c r="AE24" s="246" t="e">
        <f t="shared" si="22"/>
        <v>#N/A</v>
      </c>
      <c r="AF24" s="394" t="e">
        <f t="shared" si="11"/>
        <v>#N/A</v>
      </c>
      <c r="AG24" s="394">
        <f t="shared" si="23"/>
        <v>0</v>
      </c>
      <c r="AH24" s="374" t="e">
        <f t="shared" si="24"/>
        <v>#N/A</v>
      </c>
      <c r="AJ24" s="374" t="e">
        <f t="shared" si="25"/>
        <v>#N/A</v>
      </c>
      <c r="AL24" s="247">
        <f t="shared" si="26"/>
        <v>2030</v>
      </c>
      <c r="AM24" s="248">
        <f t="shared" si="27"/>
        <v>0</v>
      </c>
      <c r="AN24" s="249">
        <f t="shared" si="28"/>
        <v>0</v>
      </c>
      <c r="AO24" s="249">
        <f t="shared" si="29"/>
        <v>0</v>
      </c>
      <c r="AP24" s="249">
        <f t="shared" si="30"/>
        <v>0</v>
      </c>
      <c r="AQ24" s="250">
        <f t="shared" si="31"/>
        <v>0</v>
      </c>
      <c r="AS24" s="247">
        <f t="shared" si="32"/>
        <v>2030</v>
      </c>
      <c r="AT24" s="249" t="e">
        <f t="shared" si="33"/>
        <v>#N/A</v>
      </c>
      <c r="AU24" s="251" t="e">
        <f>$AU$8*DEE!E21</f>
        <v>#N/A</v>
      </c>
      <c r="AV24" s="252" t="e">
        <f t="shared" si="34"/>
        <v>#N/A</v>
      </c>
    </row>
    <row r="25" spans="2:48">
      <c r="B25" s="400"/>
      <c r="C25" s="401"/>
      <c r="D25" s="401"/>
      <c r="E25" s="401"/>
      <c r="F25" s="401"/>
      <c r="G25" s="401"/>
      <c r="H25" s="401"/>
      <c r="I25" s="401"/>
      <c r="J25" s="401"/>
      <c r="K25" s="401"/>
      <c r="L25" s="401"/>
    </row>
    <row r="26" spans="2:48">
      <c r="B26" s="347" t="s">
        <v>8667</v>
      </c>
      <c r="I26" s="401"/>
      <c r="J26" s="401"/>
      <c r="K26" s="401"/>
      <c r="L26" s="401"/>
    </row>
    <row r="27" spans="2:48">
      <c r="B27" s="343" t="s">
        <v>106</v>
      </c>
      <c r="I27" s="401"/>
      <c r="J27" s="401"/>
      <c r="K27" s="401"/>
      <c r="L27" s="401"/>
    </row>
    <row r="28" spans="2:48" ht="53.25" customHeight="1">
      <c r="B28" s="1074" t="s">
        <v>14</v>
      </c>
      <c r="C28" s="1075" t="s">
        <v>107</v>
      </c>
      <c r="D28" s="199" t="s">
        <v>108</v>
      </c>
      <c r="E28" s="199" t="s">
        <v>109</v>
      </c>
      <c r="F28" s="199" t="s">
        <v>110</v>
      </c>
      <c r="G28" s="199" t="s">
        <v>111</v>
      </c>
      <c r="H28" s="1075" t="s">
        <v>112</v>
      </c>
      <c r="I28" s="401"/>
      <c r="J28" s="401"/>
      <c r="K28" s="401"/>
      <c r="L28" s="401"/>
    </row>
    <row r="29" spans="2:48">
      <c r="B29" s="1074"/>
      <c r="C29" s="1075"/>
      <c r="D29" s="199" t="s">
        <v>113</v>
      </c>
      <c r="E29" s="199" t="s">
        <v>113</v>
      </c>
      <c r="F29" s="199" t="s">
        <v>114</v>
      </c>
      <c r="G29" s="68">
        <v>0.54</v>
      </c>
      <c r="H29" s="1075"/>
      <c r="I29" s="401"/>
      <c r="J29" s="401"/>
      <c r="K29" s="401"/>
      <c r="L29" s="401"/>
    </row>
    <row r="30" spans="2:48">
      <c r="B30" s="1074"/>
      <c r="C30" s="69">
        <v>0.8</v>
      </c>
      <c r="D30" s="199">
        <v>6</v>
      </c>
      <c r="E30" s="65">
        <v>2</v>
      </c>
      <c r="F30" s="70"/>
      <c r="G30" s="65">
        <v>4</v>
      </c>
      <c r="H30" s="1075"/>
      <c r="I30" s="401"/>
      <c r="J30" s="401"/>
      <c r="K30" s="401"/>
      <c r="L30" s="401"/>
    </row>
    <row r="31" spans="2:48">
      <c r="B31" s="26">
        <v>0</v>
      </c>
      <c r="C31" s="402">
        <f>+PDE!D33*C30</f>
        <v>0</v>
      </c>
      <c r="D31" s="403">
        <f>+C31*$D$30</f>
        <v>0</v>
      </c>
      <c r="E31" s="403">
        <f>+C31*$E$30</f>
        <v>0</v>
      </c>
      <c r="F31" s="327">
        <f>+PDE!E33</f>
        <v>0</v>
      </c>
      <c r="G31" s="328">
        <f>+F31*$G$29*$G$30</f>
        <v>0</v>
      </c>
      <c r="H31" s="403">
        <f>+G31+E31+D31</f>
        <v>0</v>
      </c>
      <c r="I31" s="401"/>
      <c r="J31" s="401"/>
      <c r="K31" s="401"/>
      <c r="L31" s="401"/>
    </row>
    <row r="32" spans="2:48">
      <c r="B32" s="26">
        <v>1</v>
      </c>
      <c r="C32" s="404">
        <f>+C31*(1+PDE!$D$11)</f>
        <v>0</v>
      </c>
      <c r="D32" s="403">
        <f t="shared" ref="D32:D46" si="36">+C32*$D$30</f>
        <v>0</v>
      </c>
      <c r="E32" s="403">
        <f t="shared" ref="E32:E46" si="37">+C32*$E$30</f>
        <v>0</v>
      </c>
      <c r="F32" s="404">
        <f>+F31*(1+PDE!$D$11)</f>
        <v>0</v>
      </c>
      <c r="G32" s="328">
        <f t="shared" ref="G32:G46" si="38">+F32*$G$29*$G$30</f>
        <v>0</v>
      </c>
      <c r="H32" s="403">
        <f t="shared" ref="H32:H46" si="39">+G32+E32+D32</f>
        <v>0</v>
      </c>
      <c r="I32" s="401"/>
      <c r="J32" s="401"/>
      <c r="K32" s="401"/>
      <c r="L32" s="401"/>
    </row>
    <row r="33" spans="2:12" ht="16.5" thickBot="1">
      <c r="B33" s="59">
        <v>2</v>
      </c>
      <c r="C33" s="405">
        <f>+C32*(1+PDE!$D$11)</f>
        <v>0</v>
      </c>
      <c r="D33" s="406">
        <f t="shared" si="36"/>
        <v>0</v>
      </c>
      <c r="E33" s="406">
        <f t="shared" si="37"/>
        <v>0</v>
      </c>
      <c r="F33" s="405">
        <f>+F32*(1+PDE!$D$11)</f>
        <v>0</v>
      </c>
      <c r="G33" s="329">
        <f t="shared" si="38"/>
        <v>0</v>
      </c>
      <c r="H33" s="406">
        <f t="shared" si="39"/>
        <v>0</v>
      </c>
      <c r="I33" s="401"/>
      <c r="J33" s="401"/>
      <c r="K33" s="401"/>
      <c r="L33" s="401"/>
    </row>
    <row r="34" spans="2:12">
      <c r="B34" s="60">
        <v>3</v>
      </c>
      <c r="C34" s="407">
        <f>+C33*(1+PDE!$D$11)</f>
        <v>0</v>
      </c>
      <c r="D34" s="408">
        <f t="shared" si="36"/>
        <v>0</v>
      </c>
      <c r="E34" s="408">
        <f t="shared" si="37"/>
        <v>0</v>
      </c>
      <c r="F34" s="407">
        <f>+F33*(1+PDE!$D$11)</f>
        <v>0</v>
      </c>
      <c r="G34" s="330">
        <f t="shared" si="38"/>
        <v>0</v>
      </c>
      <c r="H34" s="409">
        <f t="shared" si="39"/>
        <v>0</v>
      </c>
      <c r="I34" s="401"/>
      <c r="J34" s="401"/>
      <c r="K34" s="401"/>
      <c r="L34" s="401"/>
    </row>
    <row r="35" spans="2:12">
      <c r="B35" s="61">
        <v>4</v>
      </c>
      <c r="C35" s="410">
        <f>+C34*(1+PDE!$D$11)</f>
        <v>0</v>
      </c>
      <c r="D35" s="411">
        <f t="shared" si="36"/>
        <v>0</v>
      </c>
      <c r="E35" s="411">
        <f t="shared" si="37"/>
        <v>0</v>
      </c>
      <c r="F35" s="410">
        <f>+F34*(1+PDE!$D$11)</f>
        <v>0</v>
      </c>
      <c r="G35" s="331">
        <f t="shared" si="38"/>
        <v>0</v>
      </c>
      <c r="H35" s="412">
        <f t="shared" si="39"/>
        <v>0</v>
      </c>
      <c r="I35" s="401"/>
      <c r="J35" s="401"/>
      <c r="K35" s="401"/>
      <c r="L35" s="401"/>
    </row>
    <row r="36" spans="2:12">
      <c r="B36" s="61">
        <v>5</v>
      </c>
      <c r="C36" s="410">
        <f>+C35*(1+PDE!$D$11)</f>
        <v>0</v>
      </c>
      <c r="D36" s="411">
        <f t="shared" si="36"/>
        <v>0</v>
      </c>
      <c r="E36" s="411">
        <f t="shared" si="37"/>
        <v>0</v>
      </c>
      <c r="F36" s="410">
        <f>+F35*(1+PDE!$D$11)</f>
        <v>0</v>
      </c>
      <c r="G36" s="331">
        <f t="shared" si="38"/>
        <v>0</v>
      </c>
      <c r="H36" s="412">
        <f t="shared" si="39"/>
        <v>0</v>
      </c>
      <c r="I36" s="401"/>
      <c r="J36" s="401"/>
      <c r="K36" s="401"/>
      <c r="L36" s="401"/>
    </row>
    <row r="37" spans="2:12">
      <c r="B37" s="61">
        <v>6</v>
      </c>
      <c r="C37" s="410">
        <f>+C36*(1+PDE!$D$11)</f>
        <v>0</v>
      </c>
      <c r="D37" s="411">
        <f t="shared" si="36"/>
        <v>0</v>
      </c>
      <c r="E37" s="411">
        <f t="shared" si="37"/>
        <v>0</v>
      </c>
      <c r="F37" s="410">
        <f>+F36*(1+PDE!$D$11)</f>
        <v>0</v>
      </c>
      <c r="G37" s="331">
        <f t="shared" si="38"/>
        <v>0</v>
      </c>
      <c r="H37" s="412">
        <f t="shared" si="39"/>
        <v>0</v>
      </c>
      <c r="I37" s="401"/>
      <c r="J37" s="401"/>
      <c r="K37" s="401"/>
      <c r="L37" s="401"/>
    </row>
    <row r="38" spans="2:12">
      <c r="B38" s="61">
        <v>7</v>
      </c>
      <c r="C38" s="410">
        <f>+C37*(1+PDE!$D$11)</f>
        <v>0</v>
      </c>
      <c r="D38" s="411">
        <f t="shared" si="36"/>
        <v>0</v>
      </c>
      <c r="E38" s="411">
        <f t="shared" si="37"/>
        <v>0</v>
      </c>
      <c r="F38" s="410">
        <f>+F37*(1+PDE!$D$11)</f>
        <v>0</v>
      </c>
      <c r="G38" s="331">
        <f t="shared" si="38"/>
        <v>0</v>
      </c>
      <c r="H38" s="412">
        <f t="shared" si="39"/>
        <v>0</v>
      </c>
      <c r="I38" s="401"/>
      <c r="J38" s="401"/>
      <c r="K38" s="401"/>
      <c r="L38" s="401"/>
    </row>
    <row r="39" spans="2:12" hidden="1">
      <c r="B39" s="61">
        <v>8</v>
      </c>
      <c r="C39" s="410">
        <f>+C38*(1+PDE!$D$11)</f>
        <v>0</v>
      </c>
      <c r="D39" s="411">
        <f t="shared" si="36"/>
        <v>0</v>
      </c>
      <c r="E39" s="411">
        <f t="shared" si="37"/>
        <v>0</v>
      </c>
      <c r="F39" s="410">
        <f>+F38*(1+PDE!$D$11)</f>
        <v>0</v>
      </c>
      <c r="G39" s="331">
        <f t="shared" si="38"/>
        <v>0</v>
      </c>
      <c r="H39" s="412">
        <f t="shared" si="39"/>
        <v>0</v>
      </c>
      <c r="I39" s="401"/>
      <c r="J39" s="401"/>
      <c r="K39" s="401"/>
      <c r="L39" s="401"/>
    </row>
    <row r="40" spans="2:12" hidden="1">
      <c r="B40" s="61">
        <v>9</v>
      </c>
      <c r="C40" s="410">
        <f>+C39*(1+PDE!$D$11)</f>
        <v>0</v>
      </c>
      <c r="D40" s="411">
        <f t="shared" si="36"/>
        <v>0</v>
      </c>
      <c r="E40" s="411">
        <f t="shared" si="37"/>
        <v>0</v>
      </c>
      <c r="F40" s="410">
        <f>+F39*(1+PDE!$D$11)</f>
        <v>0</v>
      </c>
      <c r="G40" s="331">
        <f t="shared" si="38"/>
        <v>0</v>
      </c>
      <c r="H40" s="412">
        <f t="shared" si="39"/>
        <v>0</v>
      </c>
      <c r="I40" s="401"/>
      <c r="J40" s="401"/>
      <c r="K40" s="401"/>
      <c r="L40" s="401"/>
    </row>
    <row r="41" spans="2:12" hidden="1">
      <c r="B41" s="61">
        <v>10</v>
      </c>
      <c r="C41" s="410">
        <f>+C40*(1+PDE!$D$11)</f>
        <v>0</v>
      </c>
      <c r="D41" s="411">
        <f t="shared" si="36"/>
        <v>0</v>
      </c>
      <c r="E41" s="411">
        <f t="shared" si="37"/>
        <v>0</v>
      </c>
      <c r="F41" s="410">
        <f>+F40*(1+PDE!$D$11)</f>
        <v>0</v>
      </c>
      <c r="G41" s="331">
        <f t="shared" si="38"/>
        <v>0</v>
      </c>
      <c r="H41" s="412">
        <f t="shared" si="39"/>
        <v>0</v>
      </c>
      <c r="I41" s="401"/>
      <c r="J41" s="401"/>
      <c r="K41" s="401"/>
      <c r="L41" s="401"/>
    </row>
    <row r="42" spans="2:12" hidden="1">
      <c r="B42" s="61">
        <v>11</v>
      </c>
      <c r="C42" s="410">
        <f>+C41*(1+PDE!$D$11)</f>
        <v>0</v>
      </c>
      <c r="D42" s="411">
        <f t="shared" si="36"/>
        <v>0</v>
      </c>
      <c r="E42" s="411">
        <f t="shared" si="37"/>
        <v>0</v>
      </c>
      <c r="F42" s="410">
        <f>+F41*(1+PDE!$D$11)</f>
        <v>0</v>
      </c>
      <c r="G42" s="331">
        <f t="shared" si="38"/>
        <v>0</v>
      </c>
      <c r="H42" s="412">
        <f t="shared" si="39"/>
        <v>0</v>
      </c>
      <c r="I42" s="401"/>
      <c r="J42" s="401"/>
      <c r="K42" s="401"/>
      <c r="L42" s="401"/>
    </row>
    <row r="43" spans="2:12" hidden="1">
      <c r="B43" s="61">
        <v>12</v>
      </c>
      <c r="C43" s="410">
        <f>+C42*(1+PDE!$D$11)</f>
        <v>0</v>
      </c>
      <c r="D43" s="411">
        <f t="shared" si="36"/>
        <v>0</v>
      </c>
      <c r="E43" s="411">
        <f t="shared" si="37"/>
        <v>0</v>
      </c>
      <c r="F43" s="410">
        <f>+F42*(1+PDE!$D$11)</f>
        <v>0</v>
      </c>
      <c r="G43" s="331">
        <f t="shared" si="38"/>
        <v>0</v>
      </c>
      <c r="H43" s="412">
        <f t="shared" si="39"/>
        <v>0</v>
      </c>
      <c r="I43" s="401"/>
      <c r="J43" s="401"/>
      <c r="K43" s="401"/>
      <c r="L43" s="401"/>
    </row>
    <row r="44" spans="2:12" hidden="1">
      <c r="B44" s="61">
        <v>13</v>
      </c>
      <c r="C44" s="410">
        <f>+C43*(1+PDE!$D$11)</f>
        <v>0</v>
      </c>
      <c r="D44" s="411">
        <f t="shared" si="36"/>
        <v>0</v>
      </c>
      <c r="E44" s="411">
        <f t="shared" si="37"/>
        <v>0</v>
      </c>
      <c r="F44" s="410">
        <f>+F43*(1+PDE!$D$11)</f>
        <v>0</v>
      </c>
      <c r="G44" s="331">
        <f t="shared" si="38"/>
        <v>0</v>
      </c>
      <c r="H44" s="412">
        <f t="shared" si="39"/>
        <v>0</v>
      </c>
      <c r="I44" s="401"/>
      <c r="J44" s="401"/>
      <c r="K44" s="401"/>
      <c r="L44" s="401"/>
    </row>
    <row r="45" spans="2:12" hidden="1">
      <c r="B45" s="61">
        <v>14</v>
      </c>
      <c r="C45" s="410">
        <f>+C44*(1+PDE!$D$11)</f>
        <v>0</v>
      </c>
      <c r="D45" s="411">
        <f t="shared" si="36"/>
        <v>0</v>
      </c>
      <c r="E45" s="411">
        <f t="shared" si="37"/>
        <v>0</v>
      </c>
      <c r="F45" s="410">
        <f>+F44*(1+PDE!$D$11)</f>
        <v>0</v>
      </c>
      <c r="G45" s="331">
        <f t="shared" si="38"/>
        <v>0</v>
      </c>
      <c r="H45" s="412">
        <f t="shared" si="39"/>
        <v>0</v>
      </c>
      <c r="I45" s="401"/>
      <c r="J45" s="401"/>
      <c r="K45" s="401"/>
      <c r="L45" s="401"/>
    </row>
    <row r="46" spans="2:12" hidden="1">
      <c r="B46" s="61">
        <v>15</v>
      </c>
      <c r="C46" s="410">
        <f>+C45*(1+PDE!$D$11)</f>
        <v>0</v>
      </c>
      <c r="D46" s="411">
        <f t="shared" si="36"/>
        <v>0</v>
      </c>
      <c r="E46" s="411">
        <f t="shared" si="37"/>
        <v>0</v>
      </c>
      <c r="F46" s="410">
        <f>+F45*(1+PDE!$D$11)</f>
        <v>0</v>
      </c>
      <c r="G46" s="331">
        <f t="shared" si="38"/>
        <v>0</v>
      </c>
      <c r="H46" s="412">
        <f t="shared" si="39"/>
        <v>0</v>
      </c>
      <c r="I46" s="401"/>
      <c r="J46" s="401"/>
      <c r="K46" s="401"/>
      <c r="L46" s="401"/>
    </row>
    <row r="47" spans="2:12">
      <c r="B47" s="413" t="s">
        <v>115</v>
      </c>
      <c r="I47" s="401"/>
      <c r="J47" s="401"/>
      <c r="K47" s="401"/>
      <c r="L47" s="401"/>
    </row>
    <row r="48" spans="2:12">
      <c r="B48" s="401"/>
      <c r="C48" s="401"/>
      <c r="D48" s="401"/>
      <c r="E48" s="401"/>
      <c r="F48" s="401"/>
      <c r="G48" s="401"/>
      <c r="H48" s="401"/>
      <c r="I48" s="401"/>
      <c r="J48" s="401"/>
      <c r="K48" s="401"/>
      <c r="L48" s="401"/>
    </row>
  </sheetData>
  <mergeCells count="30">
    <mergeCell ref="AV6:AV8"/>
    <mergeCell ref="AL5:AP5"/>
    <mergeCell ref="AS5:AU5"/>
    <mergeCell ref="AL6:AL8"/>
    <mergeCell ref="AM6:AM8"/>
    <mergeCell ref="AN6:AP6"/>
    <mergeCell ref="AQ6:AQ8"/>
    <mergeCell ref="AS6:AS8"/>
    <mergeCell ref="AT6:AU6"/>
    <mergeCell ref="Y4:Y8"/>
    <mergeCell ref="AA4:AG4"/>
    <mergeCell ref="M5:M8"/>
    <mergeCell ref="N5:N8"/>
    <mergeCell ref="O5:O6"/>
    <mergeCell ref="P5:P6"/>
    <mergeCell ref="Q5:Q6"/>
    <mergeCell ref="R5:R6"/>
    <mergeCell ref="S5:S6"/>
    <mergeCell ref="T5:T6"/>
    <mergeCell ref="U5:U8"/>
    <mergeCell ref="V5:V8"/>
    <mergeCell ref="W5:W6"/>
    <mergeCell ref="X5:X6"/>
    <mergeCell ref="B28:B30"/>
    <mergeCell ref="C28:C29"/>
    <mergeCell ref="H28:H30"/>
    <mergeCell ref="M3:X3"/>
    <mergeCell ref="M4:N4"/>
    <mergeCell ref="O4:U4"/>
    <mergeCell ref="V4:X4"/>
  </mergeCells>
  <pageMargins left="0.7" right="0.7" top="0.75" bottom="0.75" header="0.3" footer="0.3"/>
  <pageSetup paperSize="9" scale="53" orientation="portrait" r:id="rId1"/>
  <rowBreaks count="1" manualBreakCount="1">
    <brk id="24" max="48" man="1"/>
  </row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R22"/>
  <sheetViews>
    <sheetView showGridLines="0" zoomScale="85" zoomScaleNormal="85" workbookViewId="0">
      <selection activeCell="B365" sqref="B365:AI367"/>
    </sheetView>
  </sheetViews>
  <sheetFormatPr baseColWidth="10" defaultColWidth="11" defaultRowHeight="16.5"/>
  <cols>
    <col min="1" max="1" width="2.7109375" style="3" customWidth="1"/>
    <col min="2" max="2" width="53" style="31" customWidth="1"/>
    <col min="3" max="3" width="8.140625" style="3" customWidth="1"/>
    <col min="4" max="4" width="9" style="3" customWidth="1"/>
    <col min="5" max="5" width="11.7109375" style="3" customWidth="1"/>
    <col min="6" max="6" width="9.7109375" style="3" customWidth="1"/>
    <col min="7" max="7" width="10" style="3" customWidth="1"/>
    <col min="8" max="8" width="10.7109375" style="3" customWidth="1"/>
    <col min="9" max="9" width="10.28515625" style="3" customWidth="1"/>
    <col min="10" max="10" width="8.42578125" style="3" customWidth="1"/>
    <col min="11" max="11" width="9.42578125" style="297" hidden="1" customWidth="1"/>
    <col min="12" max="14" width="10.42578125" style="297" hidden="1" customWidth="1"/>
    <col min="15" max="15" width="9.42578125" style="297" hidden="1" customWidth="1"/>
    <col min="16" max="16" width="0" style="297" hidden="1" customWidth="1"/>
    <col min="17" max="17" width="11.7109375" style="297" hidden="1" customWidth="1"/>
    <col min="18" max="18" width="11.42578125" style="297" hidden="1" customWidth="1"/>
    <col min="19" max="254" width="11" style="3"/>
    <col min="255" max="255" width="2.7109375" style="3" customWidth="1"/>
    <col min="256" max="256" width="53" style="3" customWidth="1"/>
    <col min="257" max="257" width="8.140625" style="3" customWidth="1"/>
    <col min="258" max="258" width="9" style="3" customWidth="1"/>
    <col min="259" max="259" width="11.7109375" style="3" customWidth="1"/>
    <col min="260" max="260" width="9.7109375" style="3" customWidth="1"/>
    <col min="261" max="261" width="10" style="3" customWidth="1"/>
    <col min="262" max="262" width="10.7109375" style="3" customWidth="1"/>
    <col min="263" max="263" width="10.28515625" style="3" customWidth="1"/>
    <col min="264" max="264" width="8.42578125" style="3" customWidth="1"/>
    <col min="265" max="265" width="9.42578125" style="3" customWidth="1"/>
    <col min="266" max="268" width="10.42578125" style="3" customWidth="1"/>
    <col min="269" max="269" width="9.42578125" style="3" customWidth="1"/>
    <col min="270" max="270" width="11" style="3"/>
    <col min="271" max="271" width="11.7109375" style="3" customWidth="1"/>
    <col min="272" max="272" width="11.42578125" style="3" customWidth="1"/>
    <col min="273" max="510" width="11" style="3"/>
    <col min="511" max="511" width="2.7109375" style="3" customWidth="1"/>
    <col min="512" max="512" width="53" style="3" customWidth="1"/>
    <col min="513" max="513" width="8.140625" style="3" customWidth="1"/>
    <col min="514" max="514" width="9" style="3" customWidth="1"/>
    <col min="515" max="515" width="11.7109375" style="3" customWidth="1"/>
    <col min="516" max="516" width="9.7109375" style="3" customWidth="1"/>
    <col min="517" max="517" width="10" style="3" customWidth="1"/>
    <col min="518" max="518" width="10.7109375" style="3" customWidth="1"/>
    <col min="519" max="519" width="10.28515625" style="3" customWidth="1"/>
    <col min="520" max="520" width="8.42578125" style="3" customWidth="1"/>
    <col min="521" max="521" width="9.42578125" style="3" customWidth="1"/>
    <col min="522" max="524" width="10.42578125" style="3" customWidth="1"/>
    <col min="525" max="525" width="9.42578125" style="3" customWidth="1"/>
    <col min="526" max="526" width="11" style="3"/>
    <col min="527" max="527" width="11.7109375" style="3" customWidth="1"/>
    <col min="528" max="528" width="11.42578125" style="3" customWidth="1"/>
    <col min="529" max="766" width="11" style="3"/>
    <col min="767" max="767" width="2.7109375" style="3" customWidth="1"/>
    <col min="768" max="768" width="53" style="3" customWidth="1"/>
    <col min="769" max="769" width="8.140625" style="3" customWidth="1"/>
    <col min="770" max="770" width="9" style="3" customWidth="1"/>
    <col min="771" max="771" width="11.7109375" style="3" customWidth="1"/>
    <col min="772" max="772" width="9.7109375" style="3" customWidth="1"/>
    <col min="773" max="773" width="10" style="3" customWidth="1"/>
    <col min="774" max="774" width="10.7109375" style="3" customWidth="1"/>
    <col min="775" max="775" width="10.28515625" style="3" customWidth="1"/>
    <col min="776" max="776" width="8.42578125" style="3" customWidth="1"/>
    <col min="777" max="777" width="9.42578125" style="3" customWidth="1"/>
    <col min="778" max="780" width="10.42578125" style="3" customWidth="1"/>
    <col min="781" max="781" width="9.42578125" style="3" customWidth="1"/>
    <col min="782" max="782" width="11" style="3"/>
    <col min="783" max="783" width="11.7109375" style="3" customWidth="1"/>
    <col min="784" max="784" width="11.42578125" style="3" customWidth="1"/>
    <col min="785" max="1022" width="11" style="3"/>
    <col min="1023" max="1023" width="2.7109375" style="3" customWidth="1"/>
    <col min="1024" max="1024" width="53" style="3" customWidth="1"/>
    <col min="1025" max="1025" width="8.140625" style="3" customWidth="1"/>
    <col min="1026" max="1026" width="9" style="3" customWidth="1"/>
    <col min="1027" max="1027" width="11.7109375" style="3" customWidth="1"/>
    <col min="1028" max="1028" width="9.7109375" style="3" customWidth="1"/>
    <col min="1029" max="1029" width="10" style="3" customWidth="1"/>
    <col min="1030" max="1030" width="10.7109375" style="3" customWidth="1"/>
    <col min="1031" max="1031" width="10.28515625" style="3" customWidth="1"/>
    <col min="1032" max="1032" width="8.42578125" style="3" customWidth="1"/>
    <col min="1033" max="1033" width="9.42578125" style="3" customWidth="1"/>
    <col min="1034" max="1036" width="10.42578125" style="3" customWidth="1"/>
    <col min="1037" max="1037" width="9.42578125" style="3" customWidth="1"/>
    <col min="1038" max="1038" width="11" style="3"/>
    <col min="1039" max="1039" width="11.7109375" style="3" customWidth="1"/>
    <col min="1040" max="1040" width="11.42578125" style="3" customWidth="1"/>
    <col min="1041" max="1278" width="11" style="3"/>
    <col min="1279" max="1279" width="2.7109375" style="3" customWidth="1"/>
    <col min="1280" max="1280" width="53" style="3" customWidth="1"/>
    <col min="1281" max="1281" width="8.140625" style="3" customWidth="1"/>
    <col min="1282" max="1282" width="9" style="3" customWidth="1"/>
    <col min="1283" max="1283" width="11.7109375" style="3" customWidth="1"/>
    <col min="1284" max="1284" width="9.7109375" style="3" customWidth="1"/>
    <col min="1285" max="1285" width="10" style="3" customWidth="1"/>
    <col min="1286" max="1286" width="10.7109375" style="3" customWidth="1"/>
    <col min="1287" max="1287" width="10.28515625" style="3" customWidth="1"/>
    <col min="1288" max="1288" width="8.42578125" style="3" customWidth="1"/>
    <col min="1289" max="1289" width="9.42578125" style="3" customWidth="1"/>
    <col min="1290" max="1292" width="10.42578125" style="3" customWidth="1"/>
    <col min="1293" max="1293" width="9.42578125" style="3" customWidth="1"/>
    <col min="1294" max="1294" width="11" style="3"/>
    <col min="1295" max="1295" width="11.7109375" style="3" customWidth="1"/>
    <col min="1296" max="1296" width="11.42578125" style="3" customWidth="1"/>
    <col min="1297" max="1534" width="11" style="3"/>
    <col min="1535" max="1535" width="2.7109375" style="3" customWidth="1"/>
    <col min="1536" max="1536" width="53" style="3" customWidth="1"/>
    <col min="1537" max="1537" width="8.140625" style="3" customWidth="1"/>
    <col min="1538" max="1538" width="9" style="3" customWidth="1"/>
    <col min="1539" max="1539" width="11.7109375" style="3" customWidth="1"/>
    <col min="1540" max="1540" width="9.7109375" style="3" customWidth="1"/>
    <col min="1541" max="1541" width="10" style="3" customWidth="1"/>
    <col min="1542" max="1542" width="10.7109375" style="3" customWidth="1"/>
    <col min="1543" max="1543" width="10.28515625" style="3" customWidth="1"/>
    <col min="1544" max="1544" width="8.42578125" style="3" customWidth="1"/>
    <col min="1545" max="1545" width="9.42578125" style="3" customWidth="1"/>
    <col min="1546" max="1548" width="10.42578125" style="3" customWidth="1"/>
    <col min="1549" max="1549" width="9.42578125" style="3" customWidth="1"/>
    <col min="1550" max="1550" width="11" style="3"/>
    <col min="1551" max="1551" width="11.7109375" style="3" customWidth="1"/>
    <col min="1552" max="1552" width="11.42578125" style="3" customWidth="1"/>
    <col min="1553" max="1790" width="11" style="3"/>
    <col min="1791" max="1791" width="2.7109375" style="3" customWidth="1"/>
    <col min="1792" max="1792" width="53" style="3" customWidth="1"/>
    <col min="1793" max="1793" width="8.140625" style="3" customWidth="1"/>
    <col min="1794" max="1794" width="9" style="3" customWidth="1"/>
    <col min="1795" max="1795" width="11.7109375" style="3" customWidth="1"/>
    <col min="1796" max="1796" width="9.7109375" style="3" customWidth="1"/>
    <col min="1797" max="1797" width="10" style="3" customWidth="1"/>
    <col min="1798" max="1798" width="10.7109375" style="3" customWidth="1"/>
    <col min="1799" max="1799" width="10.28515625" style="3" customWidth="1"/>
    <col min="1800" max="1800" width="8.42578125" style="3" customWidth="1"/>
    <col min="1801" max="1801" width="9.42578125" style="3" customWidth="1"/>
    <col min="1802" max="1804" width="10.42578125" style="3" customWidth="1"/>
    <col min="1805" max="1805" width="9.42578125" style="3" customWidth="1"/>
    <col min="1806" max="1806" width="11" style="3"/>
    <col min="1807" max="1807" width="11.7109375" style="3" customWidth="1"/>
    <col min="1808" max="1808" width="11.42578125" style="3" customWidth="1"/>
    <col min="1809" max="2046" width="11" style="3"/>
    <col min="2047" max="2047" width="2.7109375" style="3" customWidth="1"/>
    <col min="2048" max="2048" width="53" style="3" customWidth="1"/>
    <col min="2049" max="2049" width="8.140625" style="3" customWidth="1"/>
    <col min="2050" max="2050" width="9" style="3" customWidth="1"/>
    <col min="2051" max="2051" width="11.7109375" style="3" customWidth="1"/>
    <col min="2052" max="2052" width="9.7109375" style="3" customWidth="1"/>
    <col min="2053" max="2053" width="10" style="3" customWidth="1"/>
    <col min="2054" max="2054" width="10.7109375" style="3" customWidth="1"/>
    <col min="2055" max="2055" width="10.28515625" style="3" customWidth="1"/>
    <col min="2056" max="2056" width="8.42578125" style="3" customWidth="1"/>
    <col min="2057" max="2057" width="9.42578125" style="3" customWidth="1"/>
    <col min="2058" max="2060" width="10.42578125" style="3" customWidth="1"/>
    <col min="2061" max="2061" width="9.42578125" style="3" customWidth="1"/>
    <col min="2062" max="2062" width="11" style="3"/>
    <col min="2063" max="2063" width="11.7109375" style="3" customWidth="1"/>
    <col min="2064" max="2064" width="11.42578125" style="3" customWidth="1"/>
    <col min="2065" max="2302" width="11" style="3"/>
    <col min="2303" max="2303" width="2.7109375" style="3" customWidth="1"/>
    <col min="2304" max="2304" width="53" style="3" customWidth="1"/>
    <col min="2305" max="2305" width="8.140625" style="3" customWidth="1"/>
    <col min="2306" max="2306" width="9" style="3" customWidth="1"/>
    <col min="2307" max="2307" width="11.7109375" style="3" customWidth="1"/>
    <col min="2308" max="2308" width="9.7109375" style="3" customWidth="1"/>
    <col min="2309" max="2309" width="10" style="3" customWidth="1"/>
    <col min="2310" max="2310" width="10.7109375" style="3" customWidth="1"/>
    <col min="2311" max="2311" width="10.28515625" style="3" customWidth="1"/>
    <col min="2312" max="2312" width="8.42578125" style="3" customWidth="1"/>
    <col min="2313" max="2313" width="9.42578125" style="3" customWidth="1"/>
    <col min="2314" max="2316" width="10.42578125" style="3" customWidth="1"/>
    <col min="2317" max="2317" width="9.42578125" style="3" customWidth="1"/>
    <col min="2318" max="2318" width="11" style="3"/>
    <col min="2319" max="2319" width="11.7109375" style="3" customWidth="1"/>
    <col min="2320" max="2320" width="11.42578125" style="3" customWidth="1"/>
    <col min="2321" max="2558" width="11" style="3"/>
    <col min="2559" max="2559" width="2.7109375" style="3" customWidth="1"/>
    <col min="2560" max="2560" width="53" style="3" customWidth="1"/>
    <col min="2561" max="2561" width="8.140625" style="3" customWidth="1"/>
    <col min="2562" max="2562" width="9" style="3" customWidth="1"/>
    <col min="2563" max="2563" width="11.7109375" style="3" customWidth="1"/>
    <col min="2564" max="2564" width="9.7109375" style="3" customWidth="1"/>
    <col min="2565" max="2565" width="10" style="3" customWidth="1"/>
    <col min="2566" max="2566" width="10.7109375" style="3" customWidth="1"/>
    <col min="2567" max="2567" width="10.28515625" style="3" customWidth="1"/>
    <col min="2568" max="2568" width="8.42578125" style="3" customWidth="1"/>
    <col min="2569" max="2569" width="9.42578125" style="3" customWidth="1"/>
    <col min="2570" max="2572" width="10.42578125" style="3" customWidth="1"/>
    <col min="2573" max="2573" width="9.42578125" style="3" customWidth="1"/>
    <col min="2574" max="2574" width="11" style="3"/>
    <col min="2575" max="2575" width="11.7109375" style="3" customWidth="1"/>
    <col min="2576" max="2576" width="11.42578125" style="3" customWidth="1"/>
    <col min="2577" max="2814" width="11" style="3"/>
    <col min="2815" max="2815" width="2.7109375" style="3" customWidth="1"/>
    <col min="2816" max="2816" width="53" style="3" customWidth="1"/>
    <col min="2817" max="2817" width="8.140625" style="3" customWidth="1"/>
    <col min="2818" max="2818" width="9" style="3" customWidth="1"/>
    <col min="2819" max="2819" width="11.7109375" style="3" customWidth="1"/>
    <col min="2820" max="2820" width="9.7109375" style="3" customWidth="1"/>
    <col min="2821" max="2821" width="10" style="3" customWidth="1"/>
    <col min="2822" max="2822" width="10.7109375" style="3" customWidth="1"/>
    <col min="2823" max="2823" width="10.28515625" style="3" customWidth="1"/>
    <col min="2824" max="2824" width="8.42578125" style="3" customWidth="1"/>
    <col min="2825" max="2825" width="9.42578125" style="3" customWidth="1"/>
    <col min="2826" max="2828" width="10.42578125" style="3" customWidth="1"/>
    <col min="2829" max="2829" width="9.42578125" style="3" customWidth="1"/>
    <col min="2830" max="2830" width="11" style="3"/>
    <col min="2831" max="2831" width="11.7109375" style="3" customWidth="1"/>
    <col min="2832" max="2832" width="11.42578125" style="3" customWidth="1"/>
    <col min="2833" max="3070" width="11" style="3"/>
    <col min="3071" max="3071" width="2.7109375" style="3" customWidth="1"/>
    <col min="3072" max="3072" width="53" style="3" customWidth="1"/>
    <col min="3073" max="3073" width="8.140625" style="3" customWidth="1"/>
    <col min="3074" max="3074" width="9" style="3" customWidth="1"/>
    <col min="3075" max="3075" width="11.7109375" style="3" customWidth="1"/>
    <col min="3076" max="3076" width="9.7109375" style="3" customWidth="1"/>
    <col min="3077" max="3077" width="10" style="3" customWidth="1"/>
    <col min="3078" max="3078" width="10.7109375" style="3" customWidth="1"/>
    <col min="3079" max="3079" width="10.28515625" style="3" customWidth="1"/>
    <col min="3080" max="3080" width="8.42578125" style="3" customWidth="1"/>
    <col min="3081" max="3081" width="9.42578125" style="3" customWidth="1"/>
    <col min="3082" max="3084" width="10.42578125" style="3" customWidth="1"/>
    <col min="3085" max="3085" width="9.42578125" style="3" customWidth="1"/>
    <col min="3086" max="3086" width="11" style="3"/>
    <col min="3087" max="3087" width="11.7109375" style="3" customWidth="1"/>
    <col min="3088" max="3088" width="11.42578125" style="3" customWidth="1"/>
    <col min="3089" max="3326" width="11" style="3"/>
    <col min="3327" max="3327" width="2.7109375" style="3" customWidth="1"/>
    <col min="3328" max="3328" width="53" style="3" customWidth="1"/>
    <col min="3329" max="3329" width="8.140625" style="3" customWidth="1"/>
    <col min="3330" max="3330" width="9" style="3" customWidth="1"/>
    <col min="3331" max="3331" width="11.7109375" style="3" customWidth="1"/>
    <col min="3332" max="3332" width="9.7109375" style="3" customWidth="1"/>
    <col min="3333" max="3333" width="10" style="3" customWidth="1"/>
    <col min="3334" max="3334" width="10.7109375" style="3" customWidth="1"/>
    <col min="3335" max="3335" width="10.28515625" style="3" customWidth="1"/>
    <col min="3336" max="3336" width="8.42578125" style="3" customWidth="1"/>
    <col min="3337" max="3337" width="9.42578125" style="3" customWidth="1"/>
    <col min="3338" max="3340" width="10.42578125" style="3" customWidth="1"/>
    <col min="3341" max="3341" width="9.42578125" style="3" customWidth="1"/>
    <col min="3342" max="3342" width="11" style="3"/>
    <col min="3343" max="3343" width="11.7109375" style="3" customWidth="1"/>
    <col min="3344" max="3344" width="11.42578125" style="3" customWidth="1"/>
    <col min="3345" max="3582" width="11" style="3"/>
    <col min="3583" max="3583" width="2.7109375" style="3" customWidth="1"/>
    <col min="3584" max="3584" width="53" style="3" customWidth="1"/>
    <col min="3585" max="3585" width="8.140625" style="3" customWidth="1"/>
    <col min="3586" max="3586" width="9" style="3" customWidth="1"/>
    <col min="3587" max="3587" width="11.7109375" style="3" customWidth="1"/>
    <col min="3588" max="3588" width="9.7109375" style="3" customWidth="1"/>
    <col min="3589" max="3589" width="10" style="3" customWidth="1"/>
    <col min="3590" max="3590" width="10.7109375" style="3" customWidth="1"/>
    <col min="3591" max="3591" width="10.28515625" style="3" customWidth="1"/>
    <col min="3592" max="3592" width="8.42578125" style="3" customWidth="1"/>
    <col min="3593" max="3593" width="9.42578125" style="3" customWidth="1"/>
    <col min="3594" max="3596" width="10.42578125" style="3" customWidth="1"/>
    <col min="3597" max="3597" width="9.42578125" style="3" customWidth="1"/>
    <col min="3598" max="3598" width="11" style="3"/>
    <col min="3599" max="3599" width="11.7109375" style="3" customWidth="1"/>
    <col min="3600" max="3600" width="11.42578125" style="3" customWidth="1"/>
    <col min="3601" max="3838" width="11" style="3"/>
    <col min="3839" max="3839" width="2.7109375" style="3" customWidth="1"/>
    <col min="3840" max="3840" width="53" style="3" customWidth="1"/>
    <col min="3841" max="3841" width="8.140625" style="3" customWidth="1"/>
    <col min="3842" max="3842" width="9" style="3" customWidth="1"/>
    <col min="3843" max="3843" width="11.7109375" style="3" customWidth="1"/>
    <col min="3844" max="3844" width="9.7109375" style="3" customWidth="1"/>
    <col min="3845" max="3845" width="10" style="3" customWidth="1"/>
    <col min="3846" max="3846" width="10.7109375" style="3" customWidth="1"/>
    <col min="3847" max="3847" width="10.28515625" style="3" customWidth="1"/>
    <col min="3848" max="3848" width="8.42578125" style="3" customWidth="1"/>
    <col min="3849" max="3849" width="9.42578125" style="3" customWidth="1"/>
    <col min="3850" max="3852" width="10.42578125" style="3" customWidth="1"/>
    <col min="3853" max="3853" width="9.42578125" style="3" customWidth="1"/>
    <col min="3854" max="3854" width="11" style="3"/>
    <col min="3855" max="3855" width="11.7109375" style="3" customWidth="1"/>
    <col min="3856" max="3856" width="11.42578125" style="3" customWidth="1"/>
    <col min="3857" max="4094" width="11" style="3"/>
    <col min="4095" max="4095" width="2.7109375" style="3" customWidth="1"/>
    <col min="4096" max="4096" width="53" style="3" customWidth="1"/>
    <col min="4097" max="4097" width="8.140625" style="3" customWidth="1"/>
    <col min="4098" max="4098" width="9" style="3" customWidth="1"/>
    <col min="4099" max="4099" width="11.7109375" style="3" customWidth="1"/>
    <col min="4100" max="4100" width="9.7109375" style="3" customWidth="1"/>
    <col min="4101" max="4101" width="10" style="3" customWidth="1"/>
    <col min="4102" max="4102" width="10.7109375" style="3" customWidth="1"/>
    <col min="4103" max="4103" width="10.28515625" style="3" customWidth="1"/>
    <col min="4104" max="4104" width="8.42578125" style="3" customWidth="1"/>
    <col min="4105" max="4105" width="9.42578125" style="3" customWidth="1"/>
    <col min="4106" max="4108" width="10.42578125" style="3" customWidth="1"/>
    <col min="4109" max="4109" width="9.42578125" style="3" customWidth="1"/>
    <col min="4110" max="4110" width="11" style="3"/>
    <col min="4111" max="4111" width="11.7109375" style="3" customWidth="1"/>
    <col min="4112" max="4112" width="11.42578125" style="3" customWidth="1"/>
    <col min="4113" max="4350" width="11" style="3"/>
    <col min="4351" max="4351" width="2.7109375" style="3" customWidth="1"/>
    <col min="4352" max="4352" width="53" style="3" customWidth="1"/>
    <col min="4353" max="4353" width="8.140625" style="3" customWidth="1"/>
    <col min="4354" max="4354" width="9" style="3" customWidth="1"/>
    <col min="4355" max="4355" width="11.7109375" style="3" customWidth="1"/>
    <col min="4356" max="4356" width="9.7109375" style="3" customWidth="1"/>
    <col min="4357" max="4357" width="10" style="3" customWidth="1"/>
    <col min="4358" max="4358" width="10.7109375" style="3" customWidth="1"/>
    <col min="4359" max="4359" width="10.28515625" style="3" customWidth="1"/>
    <col min="4360" max="4360" width="8.42578125" style="3" customWidth="1"/>
    <col min="4361" max="4361" width="9.42578125" style="3" customWidth="1"/>
    <col min="4362" max="4364" width="10.42578125" style="3" customWidth="1"/>
    <col min="4365" max="4365" width="9.42578125" style="3" customWidth="1"/>
    <col min="4366" max="4366" width="11" style="3"/>
    <col min="4367" max="4367" width="11.7109375" style="3" customWidth="1"/>
    <col min="4368" max="4368" width="11.42578125" style="3" customWidth="1"/>
    <col min="4369" max="4606" width="11" style="3"/>
    <col min="4607" max="4607" width="2.7109375" style="3" customWidth="1"/>
    <col min="4608" max="4608" width="53" style="3" customWidth="1"/>
    <col min="4609" max="4609" width="8.140625" style="3" customWidth="1"/>
    <col min="4610" max="4610" width="9" style="3" customWidth="1"/>
    <col min="4611" max="4611" width="11.7109375" style="3" customWidth="1"/>
    <col min="4612" max="4612" width="9.7109375" style="3" customWidth="1"/>
    <col min="4613" max="4613" width="10" style="3" customWidth="1"/>
    <col min="4614" max="4614" width="10.7109375" style="3" customWidth="1"/>
    <col min="4615" max="4615" width="10.28515625" style="3" customWidth="1"/>
    <col min="4616" max="4616" width="8.42578125" style="3" customWidth="1"/>
    <col min="4617" max="4617" width="9.42578125" style="3" customWidth="1"/>
    <col min="4618" max="4620" width="10.42578125" style="3" customWidth="1"/>
    <col min="4621" max="4621" width="9.42578125" style="3" customWidth="1"/>
    <col min="4622" max="4622" width="11" style="3"/>
    <col min="4623" max="4623" width="11.7109375" style="3" customWidth="1"/>
    <col min="4624" max="4624" width="11.42578125" style="3" customWidth="1"/>
    <col min="4625" max="4862" width="11" style="3"/>
    <col min="4863" max="4863" width="2.7109375" style="3" customWidth="1"/>
    <col min="4864" max="4864" width="53" style="3" customWidth="1"/>
    <col min="4865" max="4865" width="8.140625" style="3" customWidth="1"/>
    <col min="4866" max="4866" width="9" style="3" customWidth="1"/>
    <col min="4867" max="4867" width="11.7109375" style="3" customWidth="1"/>
    <col min="4868" max="4868" width="9.7109375" style="3" customWidth="1"/>
    <col min="4869" max="4869" width="10" style="3" customWidth="1"/>
    <col min="4870" max="4870" width="10.7109375" style="3" customWidth="1"/>
    <col min="4871" max="4871" width="10.28515625" style="3" customWidth="1"/>
    <col min="4872" max="4872" width="8.42578125" style="3" customWidth="1"/>
    <col min="4873" max="4873" width="9.42578125" style="3" customWidth="1"/>
    <col min="4874" max="4876" width="10.42578125" style="3" customWidth="1"/>
    <col min="4877" max="4877" width="9.42578125" style="3" customWidth="1"/>
    <col min="4878" max="4878" width="11" style="3"/>
    <col min="4879" max="4879" width="11.7109375" style="3" customWidth="1"/>
    <col min="4880" max="4880" width="11.42578125" style="3" customWidth="1"/>
    <col min="4881" max="5118" width="11" style="3"/>
    <col min="5119" max="5119" width="2.7109375" style="3" customWidth="1"/>
    <col min="5120" max="5120" width="53" style="3" customWidth="1"/>
    <col min="5121" max="5121" width="8.140625" style="3" customWidth="1"/>
    <col min="5122" max="5122" width="9" style="3" customWidth="1"/>
    <col min="5123" max="5123" width="11.7109375" style="3" customWidth="1"/>
    <col min="5124" max="5124" width="9.7109375" style="3" customWidth="1"/>
    <col min="5125" max="5125" width="10" style="3" customWidth="1"/>
    <col min="5126" max="5126" width="10.7109375" style="3" customWidth="1"/>
    <col min="5127" max="5127" width="10.28515625" style="3" customWidth="1"/>
    <col min="5128" max="5128" width="8.42578125" style="3" customWidth="1"/>
    <col min="5129" max="5129" width="9.42578125" style="3" customWidth="1"/>
    <col min="5130" max="5132" width="10.42578125" style="3" customWidth="1"/>
    <col min="5133" max="5133" width="9.42578125" style="3" customWidth="1"/>
    <col min="5134" max="5134" width="11" style="3"/>
    <col min="5135" max="5135" width="11.7109375" style="3" customWidth="1"/>
    <col min="5136" max="5136" width="11.42578125" style="3" customWidth="1"/>
    <col min="5137" max="5374" width="11" style="3"/>
    <col min="5375" max="5375" width="2.7109375" style="3" customWidth="1"/>
    <col min="5376" max="5376" width="53" style="3" customWidth="1"/>
    <col min="5377" max="5377" width="8.140625" style="3" customWidth="1"/>
    <col min="5378" max="5378" width="9" style="3" customWidth="1"/>
    <col min="5379" max="5379" width="11.7109375" style="3" customWidth="1"/>
    <col min="5380" max="5380" width="9.7109375" style="3" customWidth="1"/>
    <col min="5381" max="5381" width="10" style="3" customWidth="1"/>
    <col min="5382" max="5382" width="10.7109375" style="3" customWidth="1"/>
    <col min="5383" max="5383" width="10.28515625" style="3" customWidth="1"/>
    <col min="5384" max="5384" width="8.42578125" style="3" customWidth="1"/>
    <col min="5385" max="5385" width="9.42578125" style="3" customWidth="1"/>
    <col min="5386" max="5388" width="10.42578125" style="3" customWidth="1"/>
    <col min="5389" max="5389" width="9.42578125" style="3" customWidth="1"/>
    <col min="5390" max="5390" width="11" style="3"/>
    <col min="5391" max="5391" width="11.7109375" style="3" customWidth="1"/>
    <col min="5392" max="5392" width="11.42578125" style="3" customWidth="1"/>
    <col min="5393" max="5630" width="11" style="3"/>
    <col min="5631" max="5631" width="2.7109375" style="3" customWidth="1"/>
    <col min="5632" max="5632" width="53" style="3" customWidth="1"/>
    <col min="5633" max="5633" width="8.140625" style="3" customWidth="1"/>
    <col min="5634" max="5634" width="9" style="3" customWidth="1"/>
    <col min="5635" max="5635" width="11.7109375" style="3" customWidth="1"/>
    <col min="5636" max="5636" width="9.7109375" style="3" customWidth="1"/>
    <col min="5637" max="5637" width="10" style="3" customWidth="1"/>
    <col min="5638" max="5638" width="10.7109375" style="3" customWidth="1"/>
    <col min="5639" max="5639" width="10.28515625" style="3" customWidth="1"/>
    <col min="5640" max="5640" width="8.42578125" style="3" customWidth="1"/>
    <col min="5641" max="5641" width="9.42578125" style="3" customWidth="1"/>
    <col min="5642" max="5644" width="10.42578125" style="3" customWidth="1"/>
    <col min="5645" max="5645" width="9.42578125" style="3" customWidth="1"/>
    <col min="5646" max="5646" width="11" style="3"/>
    <col min="5647" max="5647" width="11.7109375" style="3" customWidth="1"/>
    <col min="5648" max="5648" width="11.42578125" style="3" customWidth="1"/>
    <col min="5649" max="5886" width="11" style="3"/>
    <col min="5887" max="5887" width="2.7109375" style="3" customWidth="1"/>
    <col min="5888" max="5888" width="53" style="3" customWidth="1"/>
    <col min="5889" max="5889" width="8.140625" style="3" customWidth="1"/>
    <col min="5890" max="5890" width="9" style="3" customWidth="1"/>
    <col min="5891" max="5891" width="11.7109375" style="3" customWidth="1"/>
    <col min="5892" max="5892" width="9.7109375" style="3" customWidth="1"/>
    <col min="5893" max="5893" width="10" style="3" customWidth="1"/>
    <col min="5894" max="5894" width="10.7109375" style="3" customWidth="1"/>
    <col min="5895" max="5895" width="10.28515625" style="3" customWidth="1"/>
    <col min="5896" max="5896" width="8.42578125" style="3" customWidth="1"/>
    <col min="5897" max="5897" width="9.42578125" style="3" customWidth="1"/>
    <col min="5898" max="5900" width="10.42578125" style="3" customWidth="1"/>
    <col min="5901" max="5901" width="9.42578125" style="3" customWidth="1"/>
    <col min="5902" max="5902" width="11" style="3"/>
    <col min="5903" max="5903" width="11.7109375" style="3" customWidth="1"/>
    <col min="5904" max="5904" width="11.42578125" style="3" customWidth="1"/>
    <col min="5905" max="6142" width="11" style="3"/>
    <col min="6143" max="6143" width="2.7109375" style="3" customWidth="1"/>
    <col min="6144" max="6144" width="53" style="3" customWidth="1"/>
    <col min="6145" max="6145" width="8.140625" style="3" customWidth="1"/>
    <col min="6146" max="6146" width="9" style="3" customWidth="1"/>
    <col min="6147" max="6147" width="11.7109375" style="3" customWidth="1"/>
    <col min="6148" max="6148" width="9.7109375" style="3" customWidth="1"/>
    <col min="6149" max="6149" width="10" style="3" customWidth="1"/>
    <col min="6150" max="6150" width="10.7109375" style="3" customWidth="1"/>
    <col min="6151" max="6151" width="10.28515625" style="3" customWidth="1"/>
    <col min="6152" max="6152" width="8.42578125" style="3" customWidth="1"/>
    <col min="6153" max="6153" width="9.42578125" style="3" customWidth="1"/>
    <col min="6154" max="6156" width="10.42578125" style="3" customWidth="1"/>
    <col min="6157" max="6157" width="9.42578125" style="3" customWidth="1"/>
    <col min="6158" max="6158" width="11" style="3"/>
    <col min="6159" max="6159" width="11.7109375" style="3" customWidth="1"/>
    <col min="6160" max="6160" width="11.42578125" style="3" customWidth="1"/>
    <col min="6161" max="6398" width="11" style="3"/>
    <col min="6399" max="6399" width="2.7109375" style="3" customWidth="1"/>
    <col min="6400" max="6400" width="53" style="3" customWidth="1"/>
    <col min="6401" max="6401" width="8.140625" style="3" customWidth="1"/>
    <col min="6402" max="6402" width="9" style="3" customWidth="1"/>
    <col min="6403" max="6403" width="11.7109375" style="3" customWidth="1"/>
    <col min="6404" max="6404" width="9.7109375" style="3" customWidth="1"/>
    <col min="6405" max="6405" width="10" style="3" customWidth="1"/>
    <col min="6406" max="6406" width="10.7109375" style="3" customWidth="1"/>
    <col min="6407" max="6407" width="10.28515625" style="3" customWidth="1"/>
    <col min="6408" max="6408" width="8.42578125" style="3" customWidth="1"/>
    <col min="6409" max="6409" width="9.42578125" style="3" customWidth="1"/>
    <col min="6410" max="6412" width="10.42578125" style="3" customWidth="1"/>
    <col min="6413" max="6413" width="9.42578125" style="3" customWidth="1"/>
    <col min="6414" max="6414" width="11" style="3"/>
    <col min="6415" max="6415" width="11.7109375" style="3" customWidth="1"/>
    <col min="6416" max="6416" width="11.42578125" style="3" customWidth="1"/>
    <col min="6417" max="6654" width="11" style="3"/>
    <col min="6655" max="6655" width="2.7109375" style="3" customWidth="1"/>
    <col min="6656" max="6656" width="53" style="3" customWidth="1"/>
    <col min="6657" max="6657" width="8.140625" style="3" customWidth="1"/>
    <col min="6658" max="6658" width="9" style="3" customWidth="1"/>
    <col min="6659" max="6659" width="11.7109375" style="3" customWidth="1"/>
    <col min="6660" max="6660" width="9.7109375" style="3" customWidth="1"/>
    <col min="6661" max="6661" width="10" style="3" customWidth="1"/>
    <col min="6662" max="6662" width="10.7109375" style="3" customWidth="1"/>
    <col min="6663" max="6663" width="10.28515625" style="3" customWidth="1"/>
    <col min="6664" max="6664" width="8.42578125" style="3" customWidth="1"/>
    <col min="6665" max="6665" width="9.42578125" style="3" customWidth="1"/>
    <col min="6666" max="6668" width="10.42578125" style="3" customWidth="1"/>
    <col min="6669" max="6669" width="9.42578125" style="3" customWidth="1"/>
    <col min="6670" max="6670" width="11" style="3"/>
    <col min="6671" max="6671" width="11.7109375" style="3" customWidth="1"/>
    <col min="6672" max="6672" width="11.42578125" style="3" customWidth="1"/>
    <col min="6673" max="6910" width="11" style="3"/>
    <col min="6911" max="6911" width="2.7109375" style="3" customWidth="1"/>
    <col min="6912" max="6912" width="53" style="3" customWidth="1"/>
    <col min="6913" max="6913" width="8.140625" style="3" customWidth="1"/>
    <col min="6914" max="6914" width="9" style="3" customWidth="1"/>
    <col min="6915" max="6915" width="11.7109375" style="3" customWidth="1"/>
    <col min="6916" max="6916" width="9.7109375" style="3" customWidth="1"/>
    <col min="6917" max="6917" width="10" style="3" customWidth="1"/>
    <col min="6918" max="6918" width="10.7109375" style="3" customWidth="1"/>
    <col min="6919" max="6919" width="10.28515625" style="3" customWidth="1"/>
    <col min="6920" max="6920" width="8.42578125" style="3" customWidth="1"/>
    <col min="6921" max="6921" width="9.42578125" style="3" customWidth="1"/>
    <col min="6922" max="6924" width="10.42578125" style="3" customWidth="1"/>
    <col min="6925" max="6925" width="9.42578125" style="3" customWidth="1"/>
    <col min="6926" max="6926" width="11" style="3"/>
    <col min="6927" max="6927" width="11.7109375" style="3" customWidth="1"/>
    <col min="6928" max="6928" width="11.42578125" style="3" customWidth="1"/>
    <col min="6929" max="7166" width="11" style="3"/>
    <col min="7167" max="7167" width="2.7109375" style="3" customWidth="1"/>
    <col min="7168" max="7168" width="53" style="3" customWidth="1"/>
    <col min="7169" max="7169" width="8.140625" style="3" customWidth="1"/>
    <col min="7170" max="7170" width="9" style="3" customWidth="1"/>
    <col min="7171" max="7171" width="11.7109375" style="3" customWidth="1"/>
    <col min="7172" max="7172" width="9.7109375" style="3" customWidth="1"/>
    <col min="7173" max="7173" width="10" style="3" customWidth="1"/>
    <col min="7174" max="7174" width="10.7109375" style="3" customWidth="1"/>
    <col min="7175" max="7175" width="10.28515625" style="3" customWidth="1"/>
    <col min="7176" max="7176" width="8.42578125" style="3" customWidth="1"/>
    <col min="7177" max="7177" width="9.42578125" style="3" customWidth="1"/>
    <col min="7178" max="7180" width="10.42578125" style="3" customWidth="1"/>
    <col min="7181" max="7181" width="9.42578125" style="3" customWidth="1"/>
    <col min="7182" max="7182" width="11" style="3"/>
    <col min="7183" max="7183" width="11.7109375" style="3" customWidth="1"/>
    <col min="7184" max="7184" width="11.42578125" style="3" customWidth="1"/>
    <col min="7185" max="7422" width="11" style="3"/>
    <col min="7423" max="7423" width="2.7109375" style="3" customWidth="1"/>
    <col min="7424" max="7424" width="53" style="3" customWidth="1"/>
    <col min="7425" max="7425" width="8.140625" style="3" customWidth="1"/>
    <col min="7426" max="7426" width="9" style="3" customWidth="1"/>
    <col min="7427" max="7427" width="11.7109375" style="3" customWidth="1"/>
    <col min="7428" max="7428" width="9.7109375" style="3" customWidth="1"/>
    <col min="7429" max="7429" width="10" style="3" customWidth="1"/>
    <col min="7430" max="7430" width="10.7109375" style="3" customWidth="1"/>
    <col min="7431" max="7431" width="10.28515625" style="3" customWidth="1"/>
    <col min="7432" max="7432" width="8.42578125" style="3" customWidth="1"/>
    <col min="7433" max="7433" width="9.42578125" style="3" customWidth="1"/>
    <col min="7434" max="7436" width="10.42578125" style="3" customWidth="1"/>
    <col min="7437" max="7437" width="9.42578125" style="3" customWidth="1"/>
    <col min="7438" max="7438" width="11" style="3"/>
    <col min="7439" max="7439" width="11.7109375" style="3" customWidth="1"/>
    <col min="7440" max="7440" width="11.42578125" style="3" customWidth="1"/>
    <col min="7441" max="7678" width="11" style="3"/>
    <col min="7679" max="7679" width="2.7109375" style="3" customWidth="1"/>
    <col min="7680" max="7680" width="53" style="3" customWidth="1"/>
    <col min="7681" max="7681" width="8.140625" style="3" customWidth="1"/>
    <col min="7682" max="7682" width="9" style="3" customWidth="1"/>
    <col min="7683" max="7683" width="11.7109375" style="3" customWidth="1"/>
    <col min="7684" max="7684" width="9.7109375" style="3" customWidth="1"/>
    <col min="7685" max="7685" width="10" style="3" customWidth="1"/>
    <col min="7686" max="7686" width="10.7109375" style="3" customWidth="1"/>
    <col min="7687" max="7687" width="10.28515625" style="3" customWidth="1"/>
    <col min="7688" max="7688" width="8.42578125" style="3" customWidth="1"/>
    <col min="7689" max="7689" width="9.42578125" style="3" customWidth="1"/>
    <col min="7690" max="7692" width="10.42578125" style="3" customWidth="1"/>
    <col min="7693" max="7693" width="9.42578125" style="3" customWidth="1"/>
    <col min="7694" max="7694" width="11" style="3"/>
    <col min="7695" max="7695" width="11.7109375" style="3" customWidth="1"/>
    <col min="7696" max="7696" width="11.42578125" style="3" customWidth="1"/>
    <col min="7697" max="7934" width="11" style="3"/>
    <col min="7935" max="7935" width="2.7109375" style="3" customWidth="1"/>
    <col min="7936" max="7936" width="53" style="3" customWidth="1"/>
    <col min="7937" max="7937" width="8.140625" style="3" customWidth="1"/>
    <col min="7938" max="7938" width="9" style="3" customWidth="1"/>
    <col min="7939" max="7939" width="11.7109375" style="3" customWidth="1"/>
    <col min="7940" max="7940" width="9.7109375" style="3" customWidth="1"/>
    <col min="7941" max="7941" width="10" style="3" customWidth="1"/>
    <col min="7942" max="7942" width="10.7109375" style="3" customWidth="1"/>
    <col min="7943" max="7943" width="10.28515625" style="3" customWidth="1"/>
    <col min="7944" max="7944" width="8.42578125" style="3" customWidth="1"/>
    <col min="7945" max="7945" width="9.42578125" style="3" customWidth="1"/>
    <col min="7946" max="7948" width="10.42578125" style="3" customWidth="1"/>
    <col min="7949" max="7949" width="9.42578125" style="3" customWidth="1"/>
    <col min="7950" max="7950" width="11" style="3"/>
    <col min="7951" max="7951" width="11.7109375" style="3" customWidth="1"/>
    <col min="7952" max="7952" width="11.42578125" style="3" customWidth="1"/>
    <col min="7953" max="8190" width="11" style="3"/>
    <col min="8191" max="8191" width="2.7109375" style="3" customWidth="1"/>
    <col min="8192" max="8192" width="53" style="3" customWidth="1"/>
    <col min="8193" max="8193" width="8.140625" style="3" customWidth="1"/>
    <col min="8194" max="8194" width="9" style="3" customWidth="1"/>
    <col min="8195" max="8195" width="11.7109375" style="3" customWidth="1"/>
    <col min="8196" max="8196" width="9.7109375" style="3" customWidth="1"/>
    <col min="8197" max="8197" width="10" style="3" customWidth="1"/>
    <col min="8198" max="8198" width="10.7109375" style="3" customWidth="1"/>
    <col min="8199" max="8199" width="10.28515625" style="3" customWidth="1"/>
    <col min="8200" max="8200" width="8.42578125" style="3" customWidth="1"/>
    <col min="8201" max="8201" width="9.42578125" style="3" customWidth="1"/>
    <col min="8202" max="8204" width="10.42578125" style="3" customWidth="1"/>
    <col min="8205" max="8205" width="9.42578125" style="3" customWidth="1"/>
    <col min="8206" max="8206" width="11" style="3"/>
    <col min="8207" max="8207" width="11.7109375" style="3" customWidth="1"/>
    <col min="8208" max="8208" width="11.42578125" style="3" customWidth="1"/>
    <col min="8209" max="8446" width="11" style="3"/>
    <col min="8447" max="8447" width="2.7109375" style="3" customWidth="1"/>
    <col min="8448" max="8448" width="53" style="3" customWidth="1"/>
    <col min="8449" max="8449" width="8.140625" style="3" customWidth="1"/>
    <col min="8450" max="8450" width="9" style="3" customWidth="1"/>
    <col min="8451" max="8451" width="11.7109375" style="3" customWidth="1"/>
    <col min="8452" max="8452" width="9.7109375" style="3" customWidth="1"/>
    <col min="8453" max="8453" width="10" style="3" customWidth="1"/>
    <col min="8454" max="8454" width="10.7109375" style="3" customWidth="1"/>
    <col min="8455" max="8455" width="10.28515625" style="3" customWidth="1"/>
    <col min="8456" max="8456" width="8.42578125" style="3" customWidth="1"/>
    <col min="8457" max="8457" width="9.42578125" style="3" customWidth="1"/>
    <col min="8458" max="8460" width="10.42578125" style="3" customWidth="1"/>
    <col min="8461" max="8461" width="9.42578125" style="3" customWidth="1"/>
    <col min="8462" max="8462" width="11" style="3"/>
    <col min="8463" max="8463" width="11.7109375" style="3" customWidth="1"/>
    <col min="8464" max="8464" width="11.42578125" style="3" customWidth="1"/>
    <col min="8465" max="8702" width="11" style="3"/>
    <col min="8703" max="8703" width="2.7109375" style="3" customWidth="1"/>
    <col min="8704" max="8704" width="53" style="3" customWidth="1"/>
    <col min="8705" max="8705" width="8.140625" style="3" customWidth="1"/>
    <col min="8706" max="8706" width="9" style="3" customWidth="1"/>
    <col min="8707" max="8707" width="11.7109375" style="3" customWidth="1"/>
    <col min="8708" max="8708" width="9.7109375" style="3" customWidth="1"/>
    <col min="8709" max="8709" width="10" style="3" customWidth="1"/>
    <col min="8710" max="8710" width="10.7109375" style="3" customWidth="1"/>
    <col min="8711" max="8711" width="10.28515625" style="3" customWidth="1"/>
    <col min="8712" max="8712" width="8.42578125" style="3" customWidth="1"/>
    <col min="8713" max="8713" width="9.42578125" style="3" customWidth="1"/>
    <col min="8714" max="8716" width="10.42578125" style="3" customWidth="1"/>
    <col min="8717" max="8717" width="9.42578125" style="3" customWidth="1"/>
    <col min="8718" max="8718" width="11" style="3"/>
    <col min="8719" max="8719" width="11.7109375" style="3" customWidth="1"/>
    <col min="8720" max="8720" width="11.42578125" style="3" customWidth="1"/>
    <col min="8721" max="8958" width="11" style="3"/>
    <col min="8959" max="8959" width="2.7109375" style="3" customWidth="1"/>
    <col min="8960" max="8960" width="53" style="3" customWidth="1"/>
    <col min="8961" max="8961" width="8.140625" style="3" customWidth="1"/>
    <col min="8962" max="8962" width="9" style="3" customWidth="1"/>
    <col min="8963" max="8963" width="11.7109375" style="3" customWidth="1"/>
    <col min="8964" max="8964" width="9.7109375" style="3" customWidth="1"/>
    <col min="8965" max="8965" width="10" style="3" customWidth="1"/>
    <col min="8966" max="8966" width="10.7109375" style="3" customWidth="1"/>
    <col min="8967" max="8967" width="10.28515625" style="3" customWidth="1"/>
    <col min="8968" max="8968" width="8.42578125" style="3" customWidth="1"/>
    <col min="8969" max="8969" width="9.42578125" style="3" customWidth="1"/>
    <col min="8970" max="8972" width="10.42578125" style="3" customWidth="1"/>
    <col min="8973" max="8973" width="9.42578125" style="3" customWidth="1"/>
    <col min="8974" max="8974" width="11" style="3"/>
    <col min="8975" max="8975" width="11.7109375" style="3" customWidth="1"/>
    <col min="8976" max="8976" width="11.42578125" style="3" customWidth="1"/>
    <col min="8977" max="9214" width="11" style="3"/>
    <col min="9215" max="9215" width="2.7109375" style="3" customWidth="1"/>
    <col min="9216" max="9216" width="53" style="3" customWidth="1"/>
    <col min="9217" max="9217" width="8.140625" style="3" customWidth="1"/>
    <col min="9218" max="9218" width="9" style="3" customWidth="1"/>
    <col min="9219" max="9219" width="11.7109375" style="3" customWidth="1"/>
    <col min="9220" max="9220" width="9.7109375" style="3" customWidth="1"/>
    <col min="9221" max="9221" width="10" style="3" customWidth="1"/>
    <col min="9222" max="9222" width="10.7109375" style="3" customWidth="1"/>
    <col min="9223" max="9223" width="10.28515625" style="3" customWidth="1"/>
    <col min="9224" max="9224" width="8.42578125" style="3" customWidth="1"/>
    <col min="9225" max="9225" width="9.42578125" style="3" customWidth="1"/>
    <col min="9226" max="9228" width="10.42578125" style="3" customWidth="1"/>
    <col min="9229" max="9229" width="9.42578125" style="3" customWidth="1"/>
    <col min="9230" max="9230" width="11" style="3"/>
    <col min="9231" max="9231" width="11.7109375" style="3" customWidth="1"/>
    <col min="9232" max="9232" width="11.42578125" style="3" customWidth="1"/>
    <col min="9233" max="9470" width="11" style="3"/>
    <col min="9471" max="9471" width="2.7109375" style="3" customWidth="1"/>
    <col min="9472" max="9472" width="53" style="3" customWidth="1"/>
    <col min="9473" max="9473" width="8.140625" style="3" customWidth="1"/>
    <col min="9474" max="9474" width="9" style="3" customWidth="1"/>
    <col min="9475" max="9475" width="11.7109375" style="3" customWidth="1"/>
    <col min="9476" max="9476" width="9.7109375" style="3" customWidth="1"/>
    <col min="9477" max="9477" width="10" style="3" customWidth="1"/>
    <col min="9478" max="9478" width="10.7109375" style="3" customWidth="1"/>
    <col min="9479" max="9479" width="10.28515625" style="3" customWidth="1"/>
    <col min="9480" max="9480" width="8.42578125" style="3" customWidth="1"/>
    <col min="9481" max="9481" width="9.42578125" style="3" customWidth="1"/>
    <col min="9482" max="9484" width="10.42578125" style="3" customWidth="1"/>
    <col min="9485" max="9485" width="9.42578125" style="3" customWidth="1"/>
    <col min="9486" max="9486" width="11" style="3"/>
    <col min="9487" max="9487" width="11.7109375" style="3" customWidth="1"/>
    <col min="9488" max="9488" width="11.42578125" style="3" customWidth="1"/>
    <col min="9489" max="9726" width="11" style="3"/>
    <col min="9727" max="9727" width="2.7109375" style="3" customWidth="1"/>
    <col min="9728" max="9728" width="53" style="3" customWidth="1"/>
    <col min="9729" max="9729" width="8.140625" style="3" customWidth="1"/>
    <col min="9730" max="9730" width="9" style="3" customWidth="1"/>
    <col min="9731" max="9731" width="11.7109375" style="3" customWidth="1"/>
    <col min="9732" max="9732" width="9.7109375" style="3" customWidth="1"/>
    <col min="9733" max="9733" width="10" style="3" customWidth="1"/>
    <col min="9734" max="9734" width="10.7109375" style="3" customWidth="1"/>
    <col min="9735" max="9735" width="10.28515625" style="3" customWidth="1"/>
    <col min="9736" max="9736" width="8.42578125" style="3" customWidth="1"/>
    <col min="9737" max="9737" width="9.42578125" style="3" customWidth="1"/>
    <col min="9738" max="9740" width="10.42578125" style="3" customWidth="1"/>
    <col min="9741" max="9741" width="9.42578125" style="3" customWidth="1"/>
    <col min="9742" max="9742" width="11" style="3"/>
    <col min="9743" max="9743" width="11.7109375" style="3" customWidth="1"/>
    <col min="9744" max="9744" width="11.42578125" style="3" customWidth="1"/>
    <col min="9745" max="9982" width="11" style="3"/>
    <col min="9983" max="9983" width="2.7109375" style="3" customWidth="1"/>
    <col min="9984" max="9984" width="53" style="3" customWidth="1"/>
    <col min="9985" max="9985" width="8.140625" style="3" customWidth="1"/>
    <col min="9986" max="9986" width="9" style="3" customWidth="1"/>
    <col min="9987" max="9987" width="11.7109375" style="3" customWidth="1"/>
    <col min="9988" max="9988" width="9.7109375" style="3" customWidth="1"/>
    <col min="9989" max="9989" width="10" style="3" customWidth="1"/>
    <col min="9990" max="9990" width="10.7109375" style="3" customWidth="1"/>
    <col min="9991" max="9991" width="10.28515625" style="3" customWidth="1"/>
    <col min="9992" max="9992" width="8.42578125" style="3" customWidth="1"/>
    <col min="9993" max="9993" width="9.42578125" style="3" customWidth="1"/>
    <col min="9994" max="9996" width="10.42578125" style="3" customWidth="1"/>
    <col min="9997" max="9997" width="9.42578125" style="3" customWidth="1"/>
    <col min="9998" max="9998" width="11" style="3"/>
    <col min="9999" max="9999" width="11.7109375" style="3" customWidth="1"/>
    <col min="10000" max="10000" width="11.42578125" style="3" customWidth="1"/>
    <col min="10001" max="10238" width="11" style="3"/>
    <col min="10239" max="10239" width="2.7109375" style="3" customWidth="1"/>
    <col min="10240" max="10240" width="53" style="3" customWidth="1"/>
    <col min="10241" max="10241" width="8.140625" style="3" customWidth="1"/>
    <col min="10242" max="10242" width="9" style="3" customWidth="1"/>
    <col min="10243" max="10243" width="11.7109375" style="3" customWidth="1"/>
    <col min="10244" max="10244" width="9.7109375" style="3" customWidth="1"/>
    <col min="10245" max="10245" width="10" style="3" customWidth="1"/>
    <col min="10246" max="10246" width="10.7109375" style="3" customWidth="1"/>
    <col min="10247" max="10247" width="10.28515625" style="3" customWidth="1"/>
    <col min="10248" max="10248" width="8.42578125" style="3" customWidth="1"/>
    <col min="10249" max="10249" width="9.42578125" style="3" customWidth="1"/>
    <col min="10250" max="10252" width="10.42578125" style="3" customWidth="1"/>
    <col min="10253" max="10253" width="9.42578125" style="3" customWidth="1"/>
    <col min="10254" max="10254" width="11" style="3"/>
    <col min="10255" max="10255" width="11.7109375" style="3" customWidth="1"/>
    <col min="10256" max="10256" width="11.42578125" style="3" customWidth="1"/>
    <col min="10257" max="10494" width="11" style="3"/>
    <col min="10495" max="10495" width="2.7109375" style="3" customWidth="1"/>
    <col min="10496" max="10496" width="53" style="3" customWidth="1"/>
    <col min="10497" max="10497" width="8.140625" style="3" customWidth="1"/>
    <col min="10498" max="10498" width="9" style="3" customWidth="1"/>
    <col min="10499" max="10499" width="11.7109375" style="3" customWidth="1"/>
    <col min="10500" max="10500" width="9.7109375" style="3" customWidth="1"/>
    <col min="10501" max="10501" width="10" style="3" customWidth="1"/>
    <col min="10502" max="10502" width="10.7109375" style="3" customWidth="1"/>
    <col min="10503" max="10503" width="10.28515625" style="3" customWidth="1"/>
    <col min="10504" max="10504" width="8.42578125" style="3" customWidth="1"/>
    <col min="10505" max="10505" width="9.42578125" style="3" customWidth="1"/>
    <col min="10506" max="10508" width="10.42578125" style="3" customWidth="1"/>
    <col min="10509" max="10509" width="9.42578125" style="3" customWidth="1"/>
    <col min="10510" max="10510" width="11" style="3"/>
    <col min="10511" max="10511" width="11.7109375" style="3" customWidth="1"/>
    <col min="10512" max="10512" width="11.42578125" style="3" customWidth="1"/>
    <col min="10513" max="10750" width="11" style="3"/>
    <col min="10751" max="10751" width="2.7109375" style="3" customWidth="1"/>
    <col min="10752" max="10752" width="53" style="3" customWidth="1"/>
    <col min="10753" max="10753" width="8.140625" style="3" customWidth="1"/>
    <col min="10754" max="10754" width="9" style="3" customWidth="1"/>
    <col min="10755" max="10755" width="11.7109375" style="3" customWidth="1"/>
    <col min="10756" max="10756" width="9.7109375" style="3" customWidth="1"/>
    <col min="10757" max="10757" width="10" style="3" customWidth="1"/>
    <col min="10758" max="10758" width="10.7109375" style="3" customWidth="1"/>
    <col min="10759" max="10759" width="10.28515625" style="3" customWidth="1"/>
    <col min="10760" max="10760" width="8.42578125" style="3" customWidth="1"/>
    <col min="10761" max="10761" width="9.42578125" style="3" customWidth="1"/>
    <col min="10762" max="10764" width="10.42578125" style="3" customWidth="1"/>
    <col min="10765" max="10765" width="9.42578125" style="3" customWidth="1"/>
    <col min="10766" max="10766" width="11" style="3"/>
    <col min="10767" max="10767" width="11.7109375" style="3" customWidth="1"/>
    <col min="10768" max="10768" width="11.42578125" style="3" customWidth="1"/>
    <col min="10769" max="11006" width="11" style="3"/>
    <col min="11007" max="11007" width="2.7109375" style="3" customWidth="1"/>
    <col min="11008" max="11008" width="53" style="3" customWidth="1"/>
    <col min="11009" max="11009" width="8.140625" style="3" customWidth="1"/>
    <col min="11010" max="11010" width="9" style="3" customWidth="1"/>
    <col min="11011" max="11011" width="11.7109375" style="3" customWidth="1"/>
    <col min="11012" max="11012" width="9.7109375" style="3" customWidth="1"/>
    <col min="11013" max="11013" width="10" style="3" customWidth="1"/>
    <col min="11014" max="11014" width="10.7109375" style="3" customWidth="1"/>
    <col min="11015" max="11015" width="10.28515625" style="3" customWidth="1"/>
    <col min="11016" max="11016" width="8.42578125" style="3" customWidth="1"/>
    <col min="11017" max="11017" width="9.42578125" style="3" customWidth="1"/>
    <col min="11018" max="11020" width="10.42578125" style="3" customWidth="1"/>
    <col min="11021" max="11021" width="9.42578125" style="3" customWidth="1"/>
    <col min="11022" max="11022" width="11" style="3"/>
    <col min="11023" max="11023" width="11.7109375" style="3" customWidth="1"/>
    <col min="11024" max="11024" width="11.42578125" style="3" customWidth="1"/>
    <col min="11025" max="11262" width="11" style="3"/>
    <col min="11263" max="11263" width="2.7109375" style="3" customWidth="1"/>
    <col min="11264" max="11264" width="53" style="3" customWidth="1"/>
    <col min="11265" max="11265" width="8.140625" style="3" customWidth="1"/>
    <col min="11266" max="11266" width="9" style="3" customWidth="1"/>
    <col min="11267" max="11267" width="11.7109375" style="3" customWidth="1"/>
    <col min="11268" max="11268" width="9.7109375" style="3" customWidth="1"/>
    <col min="11269" max="11269" width="10" style="3" customWidth="1"/>
    <col min="11270" max="11270" width="10.7109375" style="3" customWidth="1"/>
    <col min="11271" max="11271" width="10.28515625" style="3" customWidth="1"/>
    <col min="11272" max="11272" width="8.42578125" style="3" customWidth="1"/>
    <col min="11273" max="11273" width="9.42578125" style="3" customWidth="1"/>
    <col min="11274" max="11276" width="10.42578125" style="3" customWidth="1"/>
    <col min="11277" max="11277" width="9.42578125" style="3" customWidth="1"/>
    <col min="11278" max="11278" width="11" style="3"/>
    <col min="11279" max="11279" width="11.7109375" style="3" customWidth="1"/>
    <col min="11280" max="11280" width="11.42578125" style="3" customWidth="1"/>
    <col min="11281" max="11518" width="11" style="3"/>
    <col min="11519" max="11519" width="2.7109375" style="3" customWidth="1"/>
    <col min="11520" max="11520" width="53" style="3" customWidth="1"/>
    <col min="11521" max="11521" width="8.140625" style="3" customWidth="1"/>
    <col min="11522" max="11522" width="9" style="3" customWidth="1"/>
    <col min="11523" max="11523" width="11.7109375" style="3" customWidth="1"/>
    <col min="11524" max="11524" width="9.7109375" style="3" customWidth="1"/>
    <col min="11525" max="11525" width="10" style="3" customWidth="1"/>
    <col min="11526" max="11526" width="10.7109375" style="3" customWidth="1"/>
    <col min="11527" max="11527" width="10.28515625" style="3" customWidth="1"/>
    <col min="11528" max="11528" width="8.42578125" style="3" customWidth="1"/>
    <col min="11529" max="11529" width="9.42578125" style="3" customWidth="1"/>
    <col min="11530" max="11532" width="10.42578125" style="3" customWidth="1"/>
    <col min="11533" max="11533" width="9.42578125" style="3" customWidth="1"/>
    <col min="11534" max="11534" width="11" style="3"/>
    <col min="11535" max="11535" width="11.7109375" style="3" customWidth="1"/>
    <col min="11536" max="11536" width="11.42578125" style="3" customWidth="1"/>
    <col min="11537" max="11774" width="11" style="3"/>
    <col min="11775" max="11775" width="2.7109375" style="3" customWidth="1"/>
    <col min="11776" max="11776" width="53" style="3" customWidth="1"/>
    <col min="11777" max="11777" width="8.140625" style="3" customWidth="1"/>
    <col min="11778" max="11778" width="9" style="3" customWidth="1"/>
    <col min="11779" max="11779" width="11.7109375" style="3" customWidth="1"/>
    <col min="11780" max="11780" width="9.7109375" style="3" customWidth="1"/>
    <col min="11781" max="11781" width="10" style="3" customWidth="1"/>
    <col min="11782" max="11782" width="10.7109375" style="3" customWidth="1"/>
    <col min="11783" max="11783" width="10.28515625" style="3" customWidth="1"/>
    <col min="11784" max="11784" width="8.42578125" style="3" customWidth="1"/>
    <col min="11785" max="11785" width="9.42578125" style="3" customWidth="1"/>
    <col min="11786" max="11788" width="10.42578125" style="3" customWidth="1"/>
    <col min="11789" max="11789" width="9.42578125" style="3" customWidth="1"/>
    <col min="11790" max="11790" width="11" style="3"/>
    <col min="11791" max="11791" width="11.7109375" style="3" customWidth="1"/>
    <col min="11792" max="11792" width="11.42578125" style="3" customWidth="1"/>
    <col min="11793" max="12030" width="11" style="3"/>
    <col min="12031" max="12031" width="2.7109375" style="3" customWidth="1"/>
    <col min="12032" max="12032" width="53" style="3" customWidth="1"/>
    <col min="12033" max="12033" width="8.140625" style="3" customWidth="1"/>
    <col min="12034" max="12034" width="9" style="3" customWidth="1"/>
    <col min="12035" max="12035" width="11.7109375" style="3" customWidth="1"/>
    <col min="12036" max="12036" width="9.7109375" style="3" customWidth="1"/>
    <col min="12037" max="12037" width="10" style="3" customWidth="1"/>
    <col min="12038" max="12038" width="10.7109375" style="3" customWidth="1"/>
    <col min="12039" max="12039" width="10.28515625" style="3" customWidth="1"/>
    <col min="12040" max="12040" width="8.42578125" style="3" customWidth="1"/>
    <col min="12041" max="12041" width="9.42578125" style="3" customWidth="1"/>
    <col min="12042" max="12044" width="10.42578125" style="3" customWidth="1"/>
    <col min="12045" max="12045" width="9.42578125" style="3" customWidth="1"/>
    <col min="12046" max="12046" width="11" style="3"/>
    <col min="12047" max="12047" width="11.7109375" style="3" customWidth="1"/>
    <col min="12048" max="12048" width="11.42578125" style="3" customWidth="1"/>
    <col min="12049" max="12286" width="11" style="3"/>
    <col min="12287" max="12287" width="2.7109375" style="3" customWidth="1"/>
    <col min="12288" max="12288" width="53" style="3" customWidth="1"/>
    <col min="12289" max="12289" width="8.140625" style="3" customWidth="1"/>
    <col min="12290" max="12290" width="9" style="3" customWidth="1"/>
    <col min="12291" max="12291" width="11.7109375" style="3" customWidth="1"/>
    <col min="12292" max="12292" width="9.7109375" style="3" customWidth="1"/>
    <col min="12293" max="12293" width="10" style="3" customWidth="1"/>
    <col min="12294" max="12294" width="10.7109375" style="3" customWidth="1"/>
    <col min="12295" max="12295" width="10.28515625" style="3" customWidth="1"/>
    <col min="12296" max="12296" width="8.42578125" style="3" customWidth="1"/>
    <col min="12297" max="12297" width="9.42578125" style="3" customWidth="1"/>
    <col min="12298" max="12300" width="10.42578125" style="3" customWidth="1"/>
    <col min="12301" max="12301" width="9.42578125" style="3" customWidth="1"/>
    <col min="12302" max="12302" width="11" style="3"/>
    <col min="12303" max="12303" width="11.7109375" style="3" customWidth="1"/>
    <col min="12304" max="12304" width="11.42578125" style="3" customWidth="1"/>
    <col min="12305" max="12542" width="11" style="3"/>
    <col min="12543" max="12543" width="2.7109375" style="3" customWidth="1"/>
    <col min="12544" max="12544" width="53" style="3" customWidth="1"/>
    <col min="12545" max="12545" width="8.140625" style="3" customWidth="1"/>
    <col min="12546" max="12546" width="9" style="3" customWidth="1"/>
    <col min="12547" max="12547" width="11.7109375" style="3" customWidth="1"/>
    <col min="12548" max="12548" width="9.7109375" style="3" customWidth="1"/>
    <col min="12549" max="12549" width="10" style="3" customWidth="1"/>
    <col min="12550" max="12550" width="10.7109375" style="3" customWidth="1"/>
    <col min="12551" max="12551" width="10.28515625" style="3" customWidth="1"/>
    <col min="12552" max="12552" width="8.42578125" style="3" customWidth="1"/>
    <col min="12553" max="12553" width="9.42578125" style="3" customWidth="1"/>
    <col min="12554" max="12556" width="10.42578125" style="3" customWidth="1"/>
    <col min="12557" max="12557" width="9.42578125" style="3" customWidth="1"/>
    <col min="12558" max="12558" width="11" style="3"/>
    <col min="12559" max="12559" width="11.7109375" style="3" customWidth="1"/>
    <col min="12560" max="12560" width="11.42578125" style="3" customWidth="1"/>
    <col min="12561" max="12798" width="11" style="3"/>
    <col min="12799" max="12799" width="2.7109375" style="3" customWidth="1"/>
    <col min="12800" max="12800" width="53" style="3" customWidth="1"/>
    <col min="12801" max="12801" width="8.140625" style="3" customWidth="1"/>
    <col min="12802" max="12802" width="9" style="3" customWidth="1"/>
    <col min="12803" max="12803" width="11.7109375" style="3" customWidth="1"/>
    <col min="12804" max="12804" width="9.7109375" style="3" customWidth="1"/>
    <col min="12805" max="12805" width="10" style="3" customWidth="1"/>
    <col min="12806" max="12806" width="10.7109375" style="3" customWidth="1"/>
    <col min="12807" max="12807" width="10.28515625" style="3" customWidth="1"/>
    <col min="12808" max="12808" width="8.42578125" style="3" customWidth="1"/>
    <col min="12809" max="12809" width="9.42578125" style="3" customWidth="1"/>
    <col min="12810" max="12812" width="10.42578125" style="3" customWidth="1"/>
    <col min="12813" max="12813" width="9.42578125" style="3" customWidth="1"/>
    <col min="12814" max="12814" width="11" style="3"/>
    <col min="12815" max="12815" width="11.7109375" style="3" customWidth="1"/>
    <col min="12816" max="12816" width="11.42578125" style="3" customWidth="1"/>
    <col min="12817" max="13054" width="11" style="3"/>
    <col min="13055" max="13055" width="2.7109375" style="3" customWidth="1"/>
    <col min="13056" max="13056" width="53" style="3" customWidth="1"/>
    <col min="13057" max="13057" width="8.140625" style="3" customWidth="1"/>
    <col min="13058" max="13058" width="9" style="3" customWidth="1"/>
    <col min="13059" max="13059" width="11.7109375" style="3" customWidth="1"/>
    <col min="13060" max="13060" width="9.7109375" style="3" customWidth="1"/>
    <col min="13061" max="13061" width="10" style="3" customWidth="1"/>
    <col min="13062" max="13062" width="10.7109375" style="3" customWidth="1"/>
    <col min="13063" max="13063" width="10.28515625" style="3" customWidth="1"/>
    <col min="13064" max="13064" width="8.42578125" style="3" customWidth="1"/>
    <col min="13065" max="13065" width="9.42578125" style="3" customWidth="1"/>
    <col min="13066" max="13068" width="10.42578125" style="3" customWidth="1"/>
    <col min="13069" max="13069" width="9.42578125" style="3" customWidth="1"/>
    <col min="13070" max="13070" width="11" style="3"/>
    <col min="13071" max="13071" width="11.7109375" style="3" customWidth="1"/>
    <col min="13072" max="13072" width="11.42578125" style="3" customWidth="1"/>
    <col min="13073" max="13310" width="11" style="3"/>
    <col min="13311" max="13311" width="2.7109375" style="3" customWidth="1"/>
    <col min="13312" max="13312" width="53" style="3" customWidth="1"/>
    <col min="13313" max="13313" width="8.140625" style="3" customWidth="1"/>
    <col min="13314" max="13314" width="9" style="3" customWidth="1"/>
    <col min="13315" max="13315" width="11.7109375" style="3" customWidth="1"/>
    <col min="13316" max="13316" width="9.7109375" style="3" customWidth="1"/>
    <col min="13317" max="13317" width="10" style="3" customWidth="1"/>
    <col min="13318" max="13318" width="10.7109375" style="3" customWidth="1"/>
    <col min="13319" max="13319" width="10.28515625" style="3" customWidth="1"/>
    <col min="13320" max="13320" width="8.42578125" style="3" customWidth="1"/>
    <col min="13321" max="13321" width="9.42578125" style="3" customWidth="1"/>
    <col min="13322" max="13324" width="10.42578125" style="3" customWidth="1"/>
    <col min="13325" max="13325" width="9.42578125" style="3" customWidth="1"/>
    <col min="13326" max="13326" width="11" style="3"/>
    <col min="13327" max="13327" width="11.7109375" style="3" customWidth="1"/>
    <col min="13328" max="13328" width="11.42578125" style="3" customWidth="1"/>
    <col min="13329" max="13566" width="11" style="3"/>
    <col min="13567" max="13567" width="2.7109375" style="3" customWidth="1"/>
    <col min="13568" max="13568" width="53" style="3" customWidth="1"/>
    <col min="13569" max="13569" width="8.140625" style="3" customWidth="1"/>
    <col min="13570" max="13570" width="9" style="3" customWidth="1"/>
    <col min="13571" max="13571" width="11.7109375" style="3" customWidth="1"/>
    <col min="13572" max="13572" width="9.7109375" style="3" customWidth="1"/>
    <col min="13573" max="13573" width="10" style="3" customWidth="1"/>
    <col min="13574" max="13574" width="10.7109375" style="3" customWidth="1"/>
    <col min="13575" max="13575" width="10.28515625" style="3" customWidth="1"/>
    <col min="13576" max="13576" width="8.42578125" style="3" customWidth="1"/>
    <col min="13577" max="13577" width="9.42578125" style="3" customWidth="1"/>
    <col min="13578" max="13580" width="10.42578125" style="3" customWidth="1"/>
    <col min="13581" max="13581" width="9.42578125" style="3" customWidth="1"/>
    <col min="13582" max="13582" width="11" style="3"/>
    <col min="13583" max="13583" width="11.7109375" style="3" customWidth="1"/>
    <col min="13584" max="13584" width="11.42578125" style="3" customWidth="1"/>
    <col min="13585" max="13822" width="11" style="3"/>
    <col min="13823" max="13823" width="2.7109375" style="3" customWidth="1"/>
    <col min="13824" max="13824" width="53" style="3" customWidth="1"/>
    <col min="13825" max="13825" width="8.140625" style="3" customWidth="1"/>
    <col min="13826" max="13826" width="9" style="3" customWidth="1"/>
    <col min="13827" max="13827" width="11.7109375" style="3" customWidth="1"/>
    <col min="13828" max="13828" width="9.7109375" style="3" customWidth="1"/>
    <col min="13829" max="13829" width="10" style="3" customWidth="1"/>
    <col min="13830" max="13830" width="10.7109375" style="3" customWidth="1"/>
    <col min="13831" max="13831" width="10.28515625" style="3" customWidth="1"/>
    <col min="13832" max="13832" width="8.42578125" style="3" customWidth="1"/>
    <col min="13833" max="13833" width="9.42578125" style="3" customWidth="1"/>
    <col min="13834" max="13836" width="10.42578125" style="3" customWidth="1"/>
    <col min="13837" max="13837" width="9.42578125" style="3" customWidth="1"/>
    <col min="13838" max="13838" width="11" style="3"/>
    <col min="13839" max="13839" width="11.7109375" style="3" customWidth="1"/>
    <col min="13840" max="13840" width="11.42578125" style="3" customWidth="1"/>
    <col min="13841" max="14078" width="11" style="3"/>
    <col min="14079" max="14079" width="2.7109375" style="3" customWidth="1"/>
    <col min="14080" max="14080" width="53" style="3" customWidth="1"/>
    <col min="14081" max="14081" width="8.140625" style="3" customWidth="1"/>
    <col min="14082" max="14082" width="9" style="3" customWidth="1"/>
    <col min="14083" max="14083" width="11.7109375" style="3" customWidth="1"/>
    <col min="14084" max="14084" width="9.7109375" style="3" customWidth="1"/>
    <col min="14085" max="14085" width="10" style="3" customWidth="1"/>
    <col min="14086" max="14086" width="10.7109375" style="3" customWidth="1"/>
    <col min="14087" max="14087" width="10.28515625" style="3" customWidth="1"/>
    <col min="14088" max="14088" width="8.42578125" style="3" customWidth="1"/>
    <col min="14089" max="14089" width="9.42578125" style="3" customWidth="1"/>
    <col min="14090" max="14092" width="10.42578125" style="3" customWidth="1"/>
    <col min="14093" max="14093" width="9.42578125" style="3" customWidth="1"/>
    <col min="14094" max="14094" width="11" style="3"/>
    <col min="14095" max="14095" width="11.7109375" style="3" customWidth="1"/>
    <col min="14096" max="14096" width="11.42578125" style="3" customWidth="1"/>
    <col min="14097" max="14334" width="11" style="3"/>
    <col min="14335" max="14335" width="2.7109375" style="3" customWidth="1"/>
    <col min="14336" max="14336" width="53" style="3" customWidth="1"/>
    <col min="14337" max="14337" width="8.140625" style="3" customWidth="1"/>
    <col min="14338" max="14338" width="9" style="3" customWidth="1"/>
    <col min="14339" max="14339" width="11.7109375" style="3" customWidth="1"/>
    <col min="14340" max="14340" width="9.7109375" style="3" customWidth="1"/>
    <col min="14341" max="14341" width="10" style="3" customWidth="1"/>
    <col min="14342" max="14342" width="10.7109375" style="3" customWidth="1"/>
    <col min="14343" max="14343" width="10.28515625" style="3" customWidth="1"/>
    <col min="14344" max="14344" width="8.42578125" style="3" customWidth="1"/>
    <col min="14345" max="14345" width="9.42578125" style="3" customWidth="1"/>
    <col min="14346" max="14348" width="10.42578125" style="3" customWidth="1"/>
    <col min="14349" max="14349" width="9.42578125" style="3" customWidth="1"/>
    <col min="14350" max="14350" width="11" style="3"/>
    <col min="14351" max="14351" width="11.7109375" style="3" customWidth="1"/>
    <col min="14352" max="14352" width="11.42578125" style="3" customWidth="1"/>
    <col min="14353" max="14590" width="11" style="3"/>
    <col min="14591" max="14591" width="2.7109375" style="3" customWidth="1"/>
    <col min="14592" max="14592" width="53" style="3" customWidth="1"/>
    <col min="14593" max="14593" width="8.140625" style="3" customWidth="1"/>
    <col min="14594" max="14594" width="9" style="3" customWidth="1"/>
    <col min="14595" max="14595" width="11.7109375" style="3" customWidth="1"/>
    <col min="14596" max="14596" width="9.7109375" style="3" customWidth="1"/>
    <col min="14597" max="14597" width="10" style="3" customWidth="1"/>
    <col min="14598" max="14598" width="10.7109375" style="3" customWidth="1"/>
    <col min="14599" max="14599" width="10.28515625" style="3" customWidth="1"/>
    <col min="14600" max="14600" width="8.42578125" style="3" customWidth="1"/>
    <col min="14601" max="14601" width="9.42578125" style="3" customWidth="1"/>
    <col min="14602" max="14604" width="10.42578125" style="3" customWidth="1"/>
    <col min="14605" max="14605" width="9.42578125" style="3" customWidth="1"/>
    <col min="14606" max="14606" width="11" style="3"/>
    <col min="14607" max="14607" width="11.7109375" style="3" customWidth="1"/>
    <col min="14608" max="14608" width="11.42578125" style="3" customWidth="1"/>
    <col min="14609" max="14846" width="11" style="3"/>
    <col min="14847" max="14847" width="2.7109375" style="3" customWidth="1"/>
    <col min="14848" max="14848" width="53" style="3" customWidth="1"/>
    <col min="14849" max="14849" width="8.140625" style="3" customWidth="1"/>
    <col min="14850" max="14850" width="9" style="3" customWidth="1"/>
    <col min="14851" max="14851" width="11.7109375" style="3" customWidth="1"/>
    <col min="14852" max="14852" width="9.7109375" style="3" customWidth="1"/>
    <col min="14853" max="14853" width="10" style="3" customWidth="1"/>
    <col min="14854" max="14854" width="10.7109375" style="3" customWidth="1"/>
    <col min="14855" max="14855" width="10.28515625" style="3" customWidth="1"/>
    <col min="14856" max="14856" width="8.42578125" style="3" customWidth="1"/>
    <col min="14857" max="14857" width="9.42578125" style="3" customWidth="1"/>
    <col min="14858" max="14860" width="10.42578125" style="3" customWidth="1"/>
    <col min="14861" max="14861" width="9.42578125" style="3" customWidth="1"/>
    <col min="14862" max="14862" width="11" style="3"/>
    <col min="14863" max="14863" width="11.7109375" style="3" customWidth="1"/>
    <col min="14864" max="14864" width="11.42578125" style="3" customWidth="1"/>
    <col min="14865" max="15102" width="11" style="3"/>
    <col min="15103" max="15103" width="2.7109375" style="3" customWidth="1"/>
    <col min="15104" max="15104" width="53" style="3" customWidth="1"/>
    <col min="15105" max="15105" width="8.140625" style="3" customWidth="1"/>
    <col min="15106" max="15106" width="9" style="3" customWidth="1"/>
    <col min="15107" max="15107" width="11.7109375" style="3" customWidth="1"/>
    <col min="15108" max="15108" width="9.7109375" style="3" customWidth="1"/>
    <col min="15109" max="15109" width="10" style="3" customWidth="1"/>
    <col min="15110" max="15110" width="10.7109375" style="3" customWidth="1"/>
    <col min="15111" max="15111" width="10.28515625" style="3" customWidth="1"/>
    <col min="15112" max="15112" width="8.42578125" style="3" customWidth="1"/>
    <col min="15113" max="15113" width="9.42578125" style="3" customWidth="1"/>
    <col min="15114" max="15116" width="10.42578125" style="3" customWidth="1"/>
    <col min="15117" max="15117" width="9.42578125" style="3" customWidth="1"/>
    <col min="15118" max="15118" width="11" style="3"/>
    <col min="15119" max="15119" width="11.7109375" style="3" customWidth="1"/>
    <col min="15120" max="15120" width="11.42578125" style="3" customWidth="1"/>
    <col min="15121" max="15358" width="11" style="3"/>
    <col min="15359" max="15359" width="2.7109375" style="3" customWidth="1"/>
    <col min="15360" max="15360" width="53" style="3" customWidth="1"/>
    <col min="15361" max="15361" width="8.140625" style="3" customWidth="1"/>
    <col min="15362" max="15362" width="9" style="3" customWidth="1"/>
    <col min="15363" max="15363" width="11.7109375" style="3" customWidth="1"/>
    <col min="15364" max="15364" width="9.7109375" style="3" customWidth="1"/>
    <col min="15365" max="15365" width="10" style="3" customWidth="1"/>
    <col min="15366" max="15366" width="10.7109375" style="3" customWidth="1"/>
    <col min="15367" max="15367" width="10.28515625" style="3" customWidth="1"/>
    <col min="15368" max="15368" width="8.42578125" style="3" customWidth="1"/>
    <col min="15369" max="15369" width="9.42578125" style="3" customWidth="1"/>
    <col min="15370" max="15372" width="10.42578125" style="3" customWidth="1"/>
    <col min="15373" max="15373" width="9.42578125" style="3" customWidth="1"/>
    <col min="15374" max="15374" width="11" style="3"/>
    <col min="15375" max="15375" width="11.7109375" style="3" customWidth="1"/>
    <col min="15376" max="15376" width="11.42578125" style="3" customWidth="1"/>
    <col min="15377" max="15614" width="11" style="3"/>
    <col min="15615" max="15615" width="2.7109375" style="3" customWidth="1"/>
    <col min="15616" max="15616" width="53" style="3" customWidth="1"/>
    <col min="15617" max="15617" width="8.140625" style="3" customWidth="1"/>
    <col min="15618" max="15618" width="9" style="3" customWidth="1"/>
    <col min="15619" max="15619" width="11.7109375" style="3" customWidth="1"/>
    <col min="15620" max="15620" width="9.7109375" style="3" customWidth="1"/>
    <col min="15621" max="15621" width="10" style="3" customWidth="1"/>
    <col min="15622" max="15622" width="10.7109375" style="3" customWidth="1"/>
    <col min="15623" max="15623" width="10.28515625" style="3" customWidth="1"/>
    <col min="15624" max="15624" width="8.42578125" style="3" customWidth="1"/>
    <col min="15625" max="15625" width="9.42578125" style="3" customWidth="1"/>
    <col min="15626" max="15628" width="10.42578125" style="3" customWidth="1"/>
    <col min="15629" max="15629" width="9.42578125" style="3" customWidth="1"/>
    <col min="15630" max="15630" width="11" style="3"/>
    <col min="15631" max="15631" width="11.7109375" style="3" customWidth="1"/>
    <col min="15632" max="15632" width="11.42578125" style="3" customWidth="1"/>
    <col min="15633" max="15870" width="11" style="3"/>
    <col min="15871" max="15871" width="2.7109375" style="3" customWidth="1"/>
    <col min="15872" max="15872" width="53" style="3" customWidth="1"/>
    <col min="15873" max="15873" width="8.140625" style="3" customWidth="1"/>
    <col min="15874" max="15874" width="9" style="3" customWidth="1"/>
    <col min="15875" max="15875" width="11.7109375" style="3" customWidth="1"/>
    <col min="15876" max="15876" width="9.7109375" style="3" customWidth="1"/>
    <col min="15877" max="15877" width="10" style="3" customWidth="1"/>
    <col min="15878" max="15878" width="10.7109375" style="3" customWidth="1"/>
    <col min="15879" max="15879" width="10.28515625" style="3" customWidth="1"/>
    <col min="15880" max="15880" width="8.42578125" style="3" customWidth="1"/>
    <col min="15881" max="15881" width="9.42578125" style="3" customWidth="1"/>
    <col min="15882" max="15884" width="10.42578125" style="3" customWidth="1"/>
    <col min="15885" max="15885" width="9.42578125" style="3" customWidth="1"/>
    <col min="15886" max="15886" width="11" style="3"/>
    <col min="15887" max="15887" width="11.7109375" style="3" customWidth="1"/>
    <col min="15888" max="15888" width="11.42578125" style="3" customWidth="1"/>
    <col min="15889" max="16126" width="11" style="3"/>
    <col min="16127" max="16127" width="2.7109375" style="3" customWidth="1"/>
    <col min="16128" max="16128" width="53" style="3" customWidth="1"/>
    <col min="16129" max="16129" width="8.140625" style="3" customWidth="1"/>
    <col min="16130" max="16130" width="9" style="3" customWidth="1"/>
    <col min="16131" max="16131" width="11.7109375" style="3" customWidth="1"/>
    <col min="16132" max="16132" width="9.7109375" style="3" customWidth="1"/>
    <col min="16133" max="16133" width="10" style="3" customWidth="1"/>
    <col min="16134" max="16134" width="10.7109375" style="3" customWidth="1"/>
    <col min="16135" max="16135" width="10.28515625" style="3" customWidth="1"/>
    <col min="16136" max="16136" width="8.42578125" style="3" customWidth="1"/>
    <col min="16137" max="16137" width="9.42578125" style="3" customWidth="1"/>
    <col min="16138" max="16140" width="10.42578125" style="3" customWidth="1"/>
    <col min="16141" max="16141" width="9.42578125" style="3" customWidth="1"/>
    <col min="16142" max="16142" width="11" style="3"/>
    <col min="16143" max="16143" width="11.7109375" style="3" customWidth="1"/>
    <col min="16144" max="16144" width="11.42578125" style="3" customWidth="1"/>
    <col min="16145" max="16384" width="11" style="3"/>
  </cols>
  <sheetData>
    <row r="2" spans="2:18">
      <c r="B2" s="30" t="s">
        <v>127</v>
      </c>
    </row>
    <row r="3" spans="2:18">
      <c r="B3" s="30"/>
    </row>
    <row r="4" spans="2:18">
      <c r="B4" s="149" t="s">
        <v>8661</v>
      </c>
      <c r="C4" s="150"/>
      <c r="D4" s="150"/>
      <c r="E4" s="150"/>
      <c r="F4" s="151"/>
      <c r="G4" s="151"/>
      <c r="H4" s="151"/>
      <c r="I4" s="151"/>
      <c r="J4" s="151"/>
      <c r="K4" s="298"/>
      <c r="L4" s="298"/>
      <c r="M4" s="298"/>
      <c r="N4" s="298"/>
      <c r="O4" s="298"/>
      <c r="P4" s="298"/>
      <c r="Q4" s="298"/>
      <c r="R4" s="298"/>
    </row>
    <row r="5" spans="2:18" ht="27" customHeight="1">
      <c r="B5" s="73" t="s">
        <v>45</v>
      </c>
      <c r="C5" s="147">
        <f>+PDE!C18</f>
        <v>2021</v>
      </c>
      <c r="D5" s="74">
        <f>+C5+1</f>
        <v>2022</v>
      </c>
      <c r="E5" s="74">
        <f t="shared" ref="E5:R5" si="0">+D5+1</f>
        <v>2023</v>
      </c>
      <c r="F5" s="74">
        <f t="shared" si="0"/>
        <v>2024</v>
      </c>
      <c r="G5" s="74">
        <f t="shared" si="0"/>
        <v>2025</v>
      </c>
      <c r="H5" s="74">
        <f t="shared" si="0"/>
        <v>2026</v>
      </c>
      <c r="I5" s="74">
        <f t="shared" si="0"/>
        <v>2027</v>
      </c>
      <c r="J5" s="74">
        <f t="shared" si="0"/>
        <v>2028</v>
      </c>
      <c r="K5" s="74">
        <f t="shared" si="0"/>
        <v>2029</v>
      </c>
      <c r="L5" s="74">
        <f t="shared" si="0"/>
        <v>2030</v>
      </c>
      <c r="M5" s="74">
        <f t="shared" si="0"/>
        <v>2031</v>
      </c>
      <c r="N5" s="74">
        <f t="shared" si="0"/>
        <v>2032</v>
      </c>
      <c r="O5" s="74">
        <f t="shared" si="0"/>
        <v>2033</v>
      </c>
      <c r="P5" s="74">
        <f t="shared" si="0"/>
        <v>2034</v>
      </c>
      <c r="Q5" s="74">
        <f t="shared" si="0"/>
        <v>2035</v>
      </c>
      <c r="R5" s="74">
        <f t="shared" si="0"/>
        <v>2036</v>
      </c>
    </row>
    <row r="6" spans="2:18">
      <c r="B6" s="32" t="s">
        <v>12</v>
      </c>
      <c r="C6" s="33"/>
    </row>
    <row r="7" spans="2:18" ht="20.25" customHeight="1">
      <c r="B7" s="34" t="s">
        <v>128</v>
      </c>
      <c r="C7" s="35" t="e">
        <f t="array" ref="C7:R7">+TRANSPOSE(DECE!G6:G21)</f>
        <v>#N/A</v>
      </c>
      <c r="D7" s="36" t="e">
        <v>#N/A</v>
      </c>
      <c r="E7" s="36" t="e">
        <v>#N/A</v>
      </c>
      <c r="F7" s="36" t="e">
        <v>#N/A</v>
      </c>
      <c r="G7" s="36" t="e">
        <v>#N/A</v>
      </c>
      <c r="H7" s="36" t="e">
        <v>#N/A</v>
      </c>
      <c r="I7" s="36" t="e">
        <v>#N/A</v>
      </c>
      <c r="J7" s="36" t="e">
        <v>#N/A</v>
      </c>
      <c r="K7" s="299" t="e">
        <v>#N/A</v>
      </c>
      <c r="L7" s="299" t="e">
        <v>#N/A</v>
      </c>
      <c r="M7" s="299" t="e">
        <v>#N/A</v>
      </c>
      <c r="N7" s="299" t="e">
        <v>#N/A</v>
      </c>
      <c r="O7" s="299" t="e">
        <v>#N/A</v>
      </c>
      <c r="P7" s="299" t="e">
        <v>#N/A</v>
      </c>
      <c r="Q7" s="299" t="e">
        <v>#N/A</v>
      </c>
      <c r="R7" s="299" t="e">
        <v>#N/A</v>
      </c>
    </row>
    <row r="8" spans="2:18" ht="20.25" customHeight="1">
      <c r="B8" s="254" t="s">
        <v>9653</v>
      </c>
      <c r="C8" s="35" t="e">
        <f t="array" ref="C8:R8">TRANSPOSE(DECE!K6:K21)</f>
        <v>#N/A</v>
      </c>
      <c r="D8" s="35" t="e">
        <v>#N/A</v>
      </c>
      <c r="E8" s="35" t="e">
        <v>#N/A</v>
      </c>
      <c r="F8" s="35" t="e">
        <v>#N/A</v>
      </c>
      <c r="G8" s="35" t="e">
        <v>#N/A</v>
      </c>
      <c r="H8" s="35" t="e">
        <v>#N/A</v>
      </c>
      <c r="I8" s="35" t="e">
        <v>#N/A</v>
      </c>
      <c r="J8" s="35" t="e">
        <v>#N/A</v>
      </c>
      <c r="K8" s="300" t="e">
        <v>#N/A</v>
      </c>
      <c r="L8" s="300" t="e">
        <v>#N/A</v>
      </c>
      <c r="M8" s="300" t="e">
        <v>#N/A</v>
      </c>
      <c r="N8" s="300" t="e">
        <v>#N/A</v>
      </c>
      <c r="O8" s="300" t="e">
        <v>#N/A</v>
      </c>
      <c r="P8" s="300" t="e">
        <v>#N/A</v>
      </c>
      <c r="Q8" s="300" t="e">
        <v>#N/A</v>
      </c>
      <c r="R8" s="300" t="e">
        <v>#N/A</v>
      </c>
    </row>
    <row r="9" spans="2:18" ht="20.25" customHeight="1">
      <c r="B9" s="254" t="s">
        <v>9654</v>
      </c>
      <c r="C9" s="35" t="e">
        <f t="array" ref="C9:R9">TRANSPOSE(DECE!AJ9:AJ24)</f>
        <v>#N/A</v>
      </c>
      <c r="D9" s="36" t="e">
        <v>#N/A</v>
      </c>
      <c r="E9" s="36" t="e">
        <v>#N/A</v>
      </c>
      <c r="F9" s="36" t="e">
        <v>#N/A</v>
      </c>
      <c r="G9" s="36" t="e">
        <v>#N/A</v>
      </c>
      <c r="H9" s="36" t="e">
        <v>#N/A</v>
      </c>
      <c r="I9" s="36" t="e">
        <v>#N/A</v>
      </c>
      <c r="J9" s="36" t="e">
        <v>#N/A</v>
      </c>
      <c r="K9" s="299" t="e">
        <v>#N/A</v>
      </c>
      <c r="L9" s="299" t="e">
        <v>#N/A</v>
      </c>
      <c r="M9" s="299" t="e">
        <v>#N/A</v>
      </c>
      <c r="N9" s="299" t="e">
        <v>#N/A</v>
      </c>
      <c r="O9" s="299" t="e">
        <v>#N/A</v>
      </c>
      <c r="P9" s="299" t="e">
        <v>#N/A</v>
      </c>
      <c r="Q9" s="299" t="e">
        <v>#N/A</v>
      </c>
      <c r="R9" s="299" t="e">
        <v>#N/A</v>
      </c>
    </row>
    <row r="10" spans="2:18" ht="20.25" customHeight="1">
      <c r="B10" s="32" t="s">
        <v>129</v>
      </c>
      <c r="C10" s="37"/>
      <c r="D10" s="38"/>
      <c r="E10" s="38"/>
      <c r="F10" s="38"/>
      <c r="G10" s="38"/>
      <c r="H10" s="38"/>
      <c r="I10" s="38"/>
      <c r="J10" s="38"/>
      <c r="K10" s="301"/>
      <c r="L10" s="301"/>
      <c r="M10" s="301"/>
      <c r="N10" s="301"/>
      <c r="O10" s="301"/>
      <c r="P10" s="301"/>
      <c r="Q10" s="301"/>
      <c r="R10" s="301"/>
    </row>
    <row r="11" spans="2:18" ht="20.25" customHeight="1">
      <c r="B11" s="256" t="s">
        <v>9655</v>
      </c>
      <c r="C11" s="264" t="e">
        <f t="array" ref="C11:R11">TRANSPOSE(DEE!J6:J21)</f>
        <v>#N/A</v>
      </c>
      <c r="D11" s="264" t="e">
        <v>#N/A</v>
      </c>
      <c r="E11" s="264" t="e">
        <v>#N/A</v>
      </c>
      <c r="F11" s="264" t="e">
        <v>#N/A</v>
      </c>
      <c r="G11" s="264" t="e">
        <v>#N/A</v>
      </c>
      <c r="H11" s="264" t="e">
        <v>#N/A</v>
      </c>
      <c r="I11" s="264" t="e">
        <v>#N/A</v>
      </c>
      <c r="J11" s="264" t="e">
        <v>#N/A</v>
      </c>
      <c r="K11" s="302" t="e">
        <v>#N/A</v>
      </c>
      <c r="L11" s="302" t="e">
        <v>#N/A</v>
      </c>
      <c r="M11" s="302" t="e">
        <v>#N/A</v>
      </c>
      <c r="N11" s="302" t="e">
        <v>#N/A</v>
      </c>
      <c r="O11" s="302" t="e">
        <v>#N/A</v>
      </c>
      <c r="P11" s="302" t="e">
        <v>#N/A</v>
      </c>
      <c r="Q11" s="302" t="e">
        <v>#N/A</v>
      </c>
      <c r="R11" s="302" t="e">
        <v>#N/A</v>
      </c>
    </row>
    <row r="12" spans="2:18" ht="20.25" customHeight="1">
      <c r="B12" s="34" t="s">
        <v>4</v>
      </c>
      <c r="C12" s="35" t="e">
        <f t="array" ref="C12:R12">+TRANSPOSE(DEE!E6:E21)</f>
        <v>#N/A</v>
      </c>
      <c r="D12" s="36" t="e">
        <v>#N/A</v>
      </c>
      <c r="E12" s="36" t="e">
        <v>#N/A</v>
      </c>
      <c r="F12" s="36" t="e">
        <v>#N/A</v>
      </c>
      <c r="G12" s="36" t="e">
        <v>#N/A</v>
      </c>
      <c r="H12" s="36" t="e">
        <v>#N/A</v>
      </c>
      <c r="I12" s="36" t="e">
        <v>#N/A</v>
      </c>
      <c r="J12" s="36" t="e">
        <v>#N/A</v>
      </c>
      <c r="K12" s="299" t="e">
        <v>#N/A</v>
      </c>
      <c r="L12" s="299" t="e">
        <v>#N/A</v>
      </c>
      <c r="M12" s="299" t="e">
        <v>#N/A</v>
      </c>
      <c r="N12" s="299" t="e">
        <v>#N/A</v>
      </c>
      <c r="O12" s="299" t="e">
        <v>#N/A</v>
      </c>
      <c r="P12" s="299" t="e">
        <v>#N/A</v>
      </c>
      <c r="Q12" s="299" t="e">
        <v>#N/A</v>
      </c>
      <c r="R12" s="299" t="e">
        <v>#N/A</v>
      </c>
    </row>
    <row r="13" spans="2:18" ht="20.25" customHeight="1">
      <c r="B13" s="265" t="s">
        <v>9661</v>
      </c>
      <c r="C13" s="35" t="e">
        <f t="array" ref="C13:R13">+TRANSPOSE(DEE!E26:E41)</f>
        <v>#N/A</v>
      </c>
      <c r="D13" s="36" t="e">
        <v>#N/A</v>
      </c>
      <c r="E13" s="36" t="e">
        <v>#N/A</v>
      </c>
      <c r="F13" s="36" t="e">
        <v>#N/A</v>
      </c>
      <c r="G13" s="36" t="e">
        <v>#N/A</v>
      </c>
      <c r="H13" s="36" t="e">
        <v>#N/A</v>
      </c>
      <c r="I13" s="36" t="e">
        <v>#N/A</v>
      </c>
      <c r="J13" s="36" t="e">
        <v>#N/A</v>
      </c>
      <c r="K13" s="299" t="e">
        <v>#N/A</v>
      </c>
      <c r="L13" s="299" t="e">
        <v>#N/A</v>
      </c>
      <c r="M13" s="299" t="e">
        <v>#N/A</v>
      </c>
      <c r="N13" s="299" t="e">
        <v>#N/A</v>
      </c>
      <c r="O13" s="299" t="e">
        <v>#N/A</v>
      </c>
      <c r="P13" s="299" t="e">
        <v>#N/A</v>
      </c>
      <c r="Q13" s="299" t="e">
        <v>#N/A</v>
      </c>
      <c r="R13" s="299" t="e">
        <v>#N/A</v>
      </c>
    </row>
    <row r="14" spans="2:18" ht="20.25" customHeight="1">
      <c r="B14" s="268" t="s">
        <v>9662</v>
      </c>
      <c r="C14" s="266"/>
      <c r="D14" s="267"/>
      <c r="E14" s="267"/>
      <c r="F14" s="267"/>
      <c r="G14" s="267"/>
      <c r="H14" s="267"/>
      <c r="I14" s="267"/>
      <c r="J14" s="267"/>
      <c r="K14" s="303"/>
      <c r="L14" s="303"/>
      <c r="M14" s="303"/>
      <c r="N14" s="303"/>
      <c r="O14" s="303"/>
      <c r="P14" s="303"/>
      <c r="Q14" s="303"/>
      <c r="R14" s="303"/>
    </row>
    <row r="15" spans="2:18" ht="20.25" customHeight="1">
      <c r="B15" s="265" t="s">
        <v>9663</v>
      </c>
      <c r="C15" s="35">
        <f t="array" ref="C15:R15">TRANSPOSE(DECE!AQ9:AQ24)</f>
        <v>0</v>
      </c>
      <c r="D15" s="36">
        <v>0</v>
      </c>
      <c r="E15" s="36">
        <v>0</v>
      </c>
      <c r="F15" s="36">
        <v>0</v>
      </c>
      <c r="G15" s="36">
        <v>0</v>
      </c>
      <c r="H15" s="36">
        <v>0</v>
      </c>
      <c r="I15" s="36">
        <v>0</v>
      </c>
      <c r="J15" s="36">
        <v>0</v>
      </c>
      <c r="K15" s="299">
        <v>0</v>
      </c>
      <c r="L15" s="299">
        <v>0</v>
      </c>
      <c r="M15" s="299">
        <v>0</v>
      </c>
      <c r="N15" s="299">
        <v>0</v>
      </c>
      <c r="O15" s="299">
        <v>0</v>
      </c>
      <c r="P15" s="299">
        <v>0</v>
      </c>
      <c r="Q15" s="299">
        <v>0</v>
      </c>
      <c r="R15" s="299">
        <v>0</v>
      </c>
    </row>
    <row r="16" spans="2:18" ht="20.25" customHeight="1">
      <c r="B16" s="265" t="s">
        <v>9664</v>
      </c>
      <c r="C16" s="269" t="e">
        <f t="array" ref="C16:R16">TRANSPOSE(DECE!AV9:AV24)</f>
        <v>#N/A</v>
      </c>
      <c r="D16" s="255" t="e">
        <v>#N/A</v>
      </c>
      <c r="E16" s="255" t="e">
        <v>#N/A</v>
      </c>
      <c r="F16" s="255" t="e">
        <v>#N/A</v>
      </c>
      <c r="G16" s="255" t="e">
        <v>#N/A</v>
      </c>
      <c r="H16" s="255" t="e">
        <v>#N/A</v>
      </c>
      <c r="I16" s="255" t="e">
        <v>#N/A</v>
      </c>
      <c r="J16" s="255" t="e">
        <v>#N/A</v>
      </c>
      <c r="K16" s="304" t="e">
        <v>#N/A</v>
      </c>
      <c r="L16" s="304" t="e">
        <v>#N/A</v>
      </c>
      <c r="M16" s="304" t="e">
        <v>#N/A</v>
      </c>
      <c r="N16" s="304" t="e">
        <v>#N/A</v>
      </c>
      <c r="O16" s="304" t="e">
        <v>#N/A</v>
      </c>
      <c r="P16" s="304" t="e">
        <v>#N/A</v>
      </c>
      <c r="Q16" s="304" t="e">
        <v>#N/A</v>
      </c>
      <c r="R16" s="304" t="e">
        <v>#N/A</v>
      </c>
    </row>
    <row r="17" spans="2:18" ht="21" customHeight="1">
      <c r="B17" s="39" t="s">
        <v>13</v>
      </c>
      <c r="C17" s="37"/>
      <c r="D17" s="38"/>
      <c r="E17" s="38"/>
      <c r="F17" s="38"/>
      <c r="G17" s="38"/>
      <c r="H17" s="38"/>
      <c r="I17" s="38"/>
      <c r="J17" s="38"/>
      <c r="K17" s="301"/>
      <c r="L17" s="301"/>
      <c r="M17" s="301"/>
      <c r="N17" s="301"/>
      <c r="O17" s="301"/>
      <c r="P17" s="301"/>
      <c r="Q17" s="301"/>
      <c r="R17" s="301"/>
    </row>
    <row r="18" spans="2:18" ht="20.25" customHeight="1">
      <c r="B18" s="270" t="s">
        <v>9665</v>
      </c>
      <c r="C18" s="35" t="e">
        <f t="array" ref="C18:R18">+TRANSPOSE(DESA!E7:E22)</f>
        <v>#N/A</v>
      </c>
      <c r="D18" s="36" t="e">
        <v>#N/A</v>
      </c>
      <c r="E18" s="36" t="e">
        <v>#N/A</v>
      </c>
      <c r="F18" s="36" t="e">
        <v>#N/A</v>
      </c>
      <c r="G18" s="36" t="e">
        <v>#N/A</v>
      </c>
      <c r="H18" s="36" t="e">
        <v>#N/A</v>
      </c>
      <c r="I18" s="36" t="e">
        <v>#N/A</v>
      </c>
      <c r="J18" s="36" t="e">
        <v>#N/A</v>
      </c>
      <c r="K18" s="299" t="e">
        <v>#N/A</v>
      </c>
      <c r="L18" s="299" t="e">
        <v>#N/A</v>
      </c>
      <c r="M18" s="299" t="e">
        <v>#N/A</v>
      </c>
      <c r="N18" s="299" t="e">
        <v>#N/A</v>
      </c>
      <c r="O18" s="299" t="e">
        <v>#N/A</v>
      </c>
      <c r="P18" s="299" t="e">
        <v>#N/A</v>
      </c>
      <c r="Q18" s="299" t="e">
        <v>#N/A</v>
      </c>
      <c r="R18" s="299" t="e">
        <v>#N/A</v>
      </c>
    </row>
    <row r="19" spans="2:18" ht="20.25" customHeight="1">
      <c r="B19" s="41" t="s">
        <v>130</v>
      </c>
      <c r="C19" s="42"/>
      <c r="D19" s="38"/>
      <c r="E19" s="38"/>
      <c r="F19" s="38"/>
      <c r="G19" s="38"/>
      <c r="H19" s="38"/>
      <c r="I19" s="38"/>
      <c r="J19" s="38"/>
      <c r="K19" s="301"/>
      <c r="L19" s="301"/>
      <c r="M19" s="301"/>
      <c r="N19" s="301"/>
      <c r="O19" s="301"/>
      <c r="P19" s="301"/>
      <c r="Q19" s="301"/>
      <c r="R19" s="301"/>
    </row>
    <row r="20" spans="2:18" ht="20.25" customHeight="1">
      <c r="B20" s="43" t="s">
        <v>131</v>
      </c>
      <c r="C20" s="44" t="e">
        <f t="array" ref="C20:R20">+TRANSPOSE(DESA!E27:E42)</f>
        <v>#N/A</v>
      </c>
      <c r="D20" s="36" t="e">
        <v>#N/A</v>
      </c>
      <c r="E20" s="36" t="e">
        <v>#N/A</v>
      </c>
      <c r="F20" s="36" t="e">
        <v>#N/A</v>
      </c>
      <c r="G20" s="36" t="e">
        <v>#N/A</v>
      </c>
      <c r="H20" s="36" t="e">
        <v>#N/A</v>
      </c>
      <c r="I20" s="36" t="e">
        <v>#N/A</v>
      </c>
      <c r="J20" s="36" t="e">
        <v>#N/A</v>
      </c>
      <c r="K20" s="299" t="e">
        <v>#N/A</v>
      </c>
      <c r="L20" s="299" t="e">
        <v>#N/A</v>
      </c>
      <c r="M20" s="299" t="e">
        <v>#N/A</v>
      </c>
      <c r="N20" s="299" t="e">
        <v>#N/A</v>
      </c>
      <c r="O20" s="299" t="e">
        <v>#N/A</v>
      </c>
      <c r="P20" s="299" t="e">
        <v>#N/A</v>
      </c>
      <c r="Q20" s="299" t="e">
        <v>#N/A</v>
      </c>
      <c r="R20" s="299" t="e">
        <v>#N/A</v>
      </c>
    </row>
    <row r="21" spans="2:18" ht="20.25" customHeight="1">
      <c r="B21" s="45" t="s">
        <v>132</v>
      </c>
      <c r="C21" s="42"/>
      <c r="D21" s="38"/>
      <c r="E21" s="38"/>
      <c r="F21" s="38"/>
      <c r="G21" s="38"/>
      <c r="H21" s="38"/>
      <c r="I21" s="38"/>
      <c r="J21" s="38"/>
      <c r="K21" s="301"/>
      <c r="L21" s="301"/>
      <c r="M21" s="301"/>
      <c r="N21" s="301"/>
      <c r="O21" s="301"/>
      <c r="P21" s="301"/>
      <c r="Q21" s="301"/>
      <c r="R21" s="301"/>
    </row>
    <row r="22" spans="2:18" ht="20.25" customHeight="1">
      <c r="B22" s="40" t="s">
        <v>8</v>
      </c>
      <c r="C22" s="46" t="e">
        <f t="array" ref="C22:R22">+TRANSPOSE(DESA!C47:C62)</f>
        <v>#N/A</v>
      </c>
      <c r="D22" s="36" t="e">
        <v>#N/A</v>
      </c>
      <c r="E22" s="36" t="e">
        <v>#N/A</v>
      </c>
      <c r="F22" s="36" t="e">
        <v>#N/A</v>
      </c>
      <c r="G22" s="36" t="e">
        <v>#N/A</v>
      </c>
      <c r="H22" s="36" t="e">
        <v>#N/A</v>
      </c>
      <c r="I22" s="36" t="e">
        <v>#N/A</v>
      </c>
      <c r="J22" s="36" t="e">
        <v>#N/A</v>
      </c>
      <c r="K22" s="299" t="e">
        <v>#N/A</v>
      </c>
      <c r="L22" s="299" t="e">
        <v>#N/A</v>
      </c>
      <c r="M22" s="299" t="e">
        <v>#N/A</v>
      </c>
      <c r="N22" s="299" t="e">
        <v>#N/A</v>
      </c>
      <c r="O22" s="299" t="e">
        <v>#N/A</v>
      </c>
      <c r="P22" s="299" t="e">
        <v>#N/A</v>
      </c>
      <c r="Q22" s="299" t="e">
        <v>#N/A</v>
      </c>
      <c r="R22" s="299" t="e">
        <v>#N/A</v>
      </c>
    </row>
  </sheetData>
  <pageMargins left="0.75" right="0.75" top="1" bottom="1" header="0" footer="0"/>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42"/>
  <sheetViews>
    <sheetView view="pageBreakPreview" zoomScale="70" zoomScaleNormal="100" zoomScaleSheetLayoutView="70" workbookViewId="0">
      <selection activeCell="B365" sqref="B365:AI367"/>
    </sheetView>
  </sheetViews>
  <sheetFormatPr baseColWidth="10" defaultColWidth="9.140625" defaultRowHeight="15"/>
  <cols>
    <col min="1" max="1" width="3.28515625" style="28" customWidth="1"/>
    <col min="2" max="2" width="9.140625" style="28" customWidth="1"/>
    <col min="3" max="3" width="18.28515625" style="28" customWidth="1"/>
    <col min="4" max="4" width="26.42578125" style="28" customWidth="1"/>
    <col min="5" max="5" width="16" style="28" customWidth="1"/>
    <col min="6" max="6" width="9.140625" style="28"/>
    <col min="7" max="7" width="13.7109375" style="28" customWidth="1"/>
    <col min="8" max="8" width="12.140625" style="28" customWidth="1"/>
    <col min="9" max="9" width="13.7109375" style="28" customWidth="1"/>
    <col min="10" max="10" width="16.28515625" style="28" customWidth="1"/>
    <col min="11" max="256" width="9.140625" style="28"/>
    <col min="257" max="257" width="3.28515625" style="28" customWidth="1"/>
    <col min="258" max="258" width="9.140625" style="28" customWidth="1"/>
    <col min="259" max="259" width="18.28515625" style="28" customWidth="1"/>
    <col min="260" max="260" width="26.42578125" style="28" customWidth="1"/>
    <col min="261" max="261" width="16" style="28" customWidth="1"/>
    <col min="262" max="512" width="9.140625" style="28"/>
    <col min="513" max="513" width="3.28515625" style="28" customWidth="1"/>
    <col min="514" max="514" width="9.140625" style="28" customWidth="1"/>
    <col min="515" max="515" width="18.28515625" style="28" customWidth="1"/>
    <col min="516" max="516" width="26.42578125" style="28" customWidth="1"/>
    <col min="517" max="517" width="16" style="28" customWidth="1"/>
    <col min="518" max="768" width="9.140625" style="28"/>
    <col min="769" max="769" width="3.28515625" style="28" customWidth="1"/>
    <col min="770" max="770" width="9.140625" style="28" customWidth="1"/>
    <col min="771" max="771" width="18.28515625" style="28" customWidth="1"/>
    <col min="772" max="772" width="26.42578125" style="28" customWidth="1"/>
    <col min="773" max="773" width="16" style="28" customWidth="1"/>
    <col min="774" max="1024" width="9.140625" style="28"/>
    <col min="1025" max="1025" width="3.28515625" style="28" customWidth="1"/>
    <col min="1026" max="1026" width="9.140625" style="28" customWidth="1"/>
    <col min="1027" max="1027" width="18.28515625" style="28" customWidth="1"/>
    <col min="1028" max="1028" width="26.42578125" style="28" customWidth="1"/>
    <col min="1029" max="1029" width="16" style="28" customWidth="1"/>
    <col min="1030" max="1280" width="9.140625" style="28"/>
    <col min="1281" max="1281" width="3.28515625" style="28" customWidth="1"/>
    <col min="1282" max="1282" width="9.140625" style="28" customWidth="1"/>
    <col min="1283" max="1283" width="18.28515625" style="28" customWidth="1"/>
    <col min="1284" max="1284" width="26.42578125" style="28" customWidth="1"/>
    <col min="1285" max="1285" width="16" style="28" customWidth="1"/>
    <col min="1286" max="1536" width="9.140625" style="28"/>
    <col min="1537" max="1537" width="3.28515625" style="28" customWidth="1"/>
    <col min="1538" max="1538" width="9.140625" style="28" customWidth="1"/>
    <col min="1539" max="1539" width="18.28515625" style="28" customWidth="1"/>
    <col min="1540" max="1540" width="26.42578125" style="28" customWidth="1"/>
    <col min="1541" max="1541" width="16" style="28" customWidth="1"/>
    <col min="1542" max="1792" width="9.140625" style="28"/>
    <col min="1793" max="1793" width="3.28515625" style="28" customWidth="1"/>
    <col min="1794" max="1794" width="9.140625" style="28" customWidth="1"/>
    <col min="1795" max="1795" width="18.28515625" style="28" customWidth="1"/>
    <col min="1796" max="1796" width="26.42578125" style="28" customWidth="1"/>
    <col min="1797" max="1797" width="16" style="28" customWidth="1"/>
    <col min="1798" max="2048" width="9.140625" style="28"/>
    <col min="2049" max="2049" width="3.28515625" style="28" customWidth="1"/>
    <col min="2050" max="2050" width="9.140625" style="28" customWidth="1"/>
    <col min="2051" max="2051" width="18.28515625" style="28" customWidth="1"/>
    <col min="2052" max="2052" width="26.42578125" style="28" customWidth="1"/>
    <col min="2053" max="2053" width="16" style="28" customWidth="1"/>
    <col min="2054" max="2304" width="9.140625" style="28"/>
    <col min="2305" max="2305" width="3.28515625" style="28" customWidth="1"/>
    <col min="2306" max="2306" width="9.140625" style="28" customWidth="1"/>
    <col min="2307" max="2307" width="18.28515625" style="28" customWidth="1"/>
    <col min="2308" max="2308" width="26.42578125" style="28" customWidth="1"/>
    <col min="2309" max="2309" width="16" style="28" customWidth="1"/>
    <col min="2310" max="2560" width="9.140625" style="28"/>
    <col min="2561" max="2561" width="3.28515625" style="28" customWidth="1"/>
    <col min="2562" max="2562" width="9.140625" style="28" customWidth="1"/>
    <col min="2563" max="2563" width="18.28515625" style="28" customWidth="1"/>
    <col min="2564" max="2564" width="26.42578125" style="28" customWidth="1"/>
    <col min="2565" max="2565" width="16" style="28" customWidth="1"/>
    <col min="2566" max="2816" width="9.140625" style="28"/>
    <col min="2817" max="2817" width="3.28515625" style="28" customWidth="1"/>
    <col min="2818" max="2818" width="9.140625" style="28" customWidth="1"/>
    <col min="2819" max="2819" width="18.28515625" style="28" customWidth="1"/>
    <col min="2820" max="2820" width="26.42578125" style="28" customWidth="1"/>
    <col min="2821" max="2821" width="16" style="28" customWidth="1"/>
    <col min="2822" max="3072" width="9.140625" style="28"/>
    <col min="3073" max="3073" width="3.28515625" style="28" customWidth="1"/>
    <col min="3074" max="3074" width="9.140625" style="28" customWidth="1"/>
    <col min="3075" max="3075" width="18.28515625" style="28" customWidth="1"/>
    <col min="3076" max="3076" width="26.42578125" style="28" customWidth="1"/>
    <col min="3077" max="3077" width="16" style="28" customWidth="1"/>
    <col min="3078" max="3328" width="9.140625" style="28"/>
    <col min="3329" max="3329" width="3.28515625" style="28" customWidth="1"/>
    <col min="3330" max="3330" width="9.140625" style="28" customWidth="1"/>
    <col min="3331" max="3331" width="18.28515625" style="28" customWidth="1"/>
    <col min="3332" max="3332" width="26.42578125" style="28" customWidth="1"/>
    <col min="3333" max="3333" width="16" style="28" customWidth="1"/>
    <col min="3334" max="3584" width="9.140625" style="28"/>
    <col min="3585" max="3585" width="3.28515625" style="28" customWidth="1"/>
    <col min="3586" max="3586" width="9.140625" style="28" customWidth="1"/>
    <col min="3587" max="3587" width="18.28515625" style="28" customWidth="1"/>
    <col min="3588" max="3588" width="26.42578125" style="28" customWidth="1"/>
    <col min="3589" max="3589" width="16" style="28" customWidth="1"/>
    <col min="3590" max="3840" width="9.140625" style="28"/>
    <col min="3841" max="3841" width="3.28515625" style="28" customWidth="1"/>
    <col min="3842" max="3842" width="9.140625" style="28" customWidth="1"/>
    <col min="3843" max="3843" width="18.28515625" style="28" customWidth="1"/>
    <col min="3844" max="3844" width="26.42578125" style="28" customWidth="1"/>
    <col min="3845" max="3845" width="16" style="28" customWidth="1"/>
    <col min="3846" max="4096" width="9.140625" style="28"/>
    <col min="4097" max="4097" width="3.28515625" style="28" customWidth="1"/>
    <col min="4098" max="4098" width="9.140625" style="28" customWidth="1"/>
    <col min="4099" max="4099" width="18.28515625" style="28" customWidth="1"/>
    <col min="4100" max="4100" width="26.42578125" style="28" customWidth="1"/>
    <col min="4101" max="4101" width="16" style="28" customWidth="1"/>
    <col min="4102" max="4352" width="9.140625" style="28"/>
    <col min="4353" max="4353" width="3.28515625" style="28" customWidth="1"/>
    <col min="4354" max="4354" width="9.140625" style="28" customWidth="1"/>
    <col min="4355" max="4355" width="18.28515625" style="28" customWidth="1"/>
    <col min="4356" max="4356" width="26.42578125" style="28" customWidth="1"/>
    <col min="4357" max="4357" width="16" style="28" customWidth="1"/>
    <col min="4358" max="4608" width="9.140625" style="28"/>
    <col min="4609" max="4609" width="3.28515625" style="28" customWidth="1"/>
    <col min="4610" max="4610" width="9.140625" style="28" customWidth="1"/>
    <col min="4611" max="4611" width="18.28515625" style="28" customWidth="1"/>
    <col min="4612" max="4612" width="26.42578125" style="28" customWidth="1"/>
    <col min="4613" max="4613" width="16" style="28" customWidth="1"/>
    <col min="4614" max="4864" width="9.140625" style="28"/>
    <col min="4865" max="4865" width="3.28515625" style="28" customWidth="1"/>
    <col min="4866" max="4866" width="9.140625" style="28" customWidth="1"/>
    <col min="4867" max="4867" width="18.28515625" style="28" customWidth="1"/>
    <col min="4868" max="4868" width="26.42578125" style="28" customWidth="1"/>
    <col min="4869" max="4869" width="16" style="28" customWidth="1"/>
    <col min="4870" max="5120" width="9.140625" style="28"/>
    <col min="5121" max="5121" width="3.28515625" style="28" customWidth="1"/>
    <col min="5122" max="5122" width="9.140625" style="28" customWidth="1"/>
    <col min="5123" max="5123" width="18.28515625" style="28" customWidth="1"/>
    <col min="5124" max="5124" width="26.42578125" style="28" customWidth="1"/>
    <col min="5125" max="5125" width="16" style="28" customWidth="1"/>
    <col min="5126" max="5376" width="9.140625" style="28"/>
    <col min="5377" max="5377" width="3.28515625" style="28" customWidth="1"/>
    <col min="5378" max="5378" width="9.140625" style="28" customWidth="1"/>
    <col min="5379" max="5379" width="18.28515625" style="28" customWidth="1"/>
    <col min="5380" max="5380" width="26.42578125" style="28" customWidth="1"/>
    <col min="5381" max="5381" width="16" style="28" customWidth="1"/>
    <col min="5382" max="5632" width="9.140625" style="28"/>
    <col min="5633" max="5633" width="3.28515625" style="28" customWidth="1"/>
    <col min="5634" max="5634" width="9.140625" style="28" customWidth="1"/>
    <col min="5635" max="5635" width="18.28515625" style="28" customWidth="1"/>
    <col min="5636" max="5636" width="26.42578125" style="28" customWidth="1"/>
    <col min="5637" max="5637" width="16" style="28" customWidth="1"/>
    <col min="5638" max="5888" width="9.140625" style="28"/>
    <col min="5889" max="5889" width="3.28515625" style="28" customWidth="1"/>
    <col min="5890" max="5890" width="9.140625" style="28" customWidth="1"/>
    <col min="5891" max="5891" width="18.28515625" style="28" customWidth="1"/>
    <col min="5892" max="5892" width="26.42578125" style="28" customWidth="1"/>
    <col min="5893" max="5893" width="16" style="28" customWidth="1"/>
    <col min="5894" max="6144" width="9.140625" style="28"/>
    <col min="6145" max="6145" width="3.28515625" style="28" customWidth="1"/>
    <col min="6146" max="6146" width="9.140625" style="28" customWidth="1"/>
    <col min="6147" max="6147" width="18.28515625" style="28" customWidth="1"/>
    <col min="6148" max="6148" width="26.42578125" style="28" customWidth="1"/>
    <col min="6149" max="6149" width="16" style="28" customWidth="1"/>
    <col min="6150" max="6400" width="9.140625" style="28"/>
    <col min="6401" max="6401" width="3.28515625" style="28" customWidth="1"/>
    <col min="6402" max="6402" width="9.140625" style="28" customWidth="1"/>
    <col min="6403" max="6403" width="18.28515625" style="28" customWidth="1"/>
    <col min="6404" max="6404" width="26.42578125" style="28" customWidth="1"/>
    <col min="6405" max="6405" width="16" style="28" customWidth="1"/>
    <col min="6406" max="6656" width="9.140625" style="28"/>
    <col min="6657" max="6657" width="3.28515625" style="28" customWidth="1"/>
    <col min="6658" max="6658" width="9.140625" style="28" customWidth="1"/>
    <col min="6659" max="6659" width="18.28515625" style="28" customWidth="1"/>
    <col min="6660" max="6660" width="26.42578125" style="28" customWidth="1"/>
    <col min="6661" max="6661" width="16" style="28" customWidth="1"/>
    <col min="6662" max="6912" width="9.140625" style="28"/>
    <col min="6913" max="6913" width="3.28515625" style="28" customWidth="1"/>
    <col min="6914" max="6914" width="9.140625" style="28" customWidth="1"/>
    <col min="6915" max="6915" width="18.28515625" style="28" customWidth="1"/>
    <col min="6916" max="6916" width="26.42578125" style="28" customWidth="1"/>
    <col min="6917" max="6917" width="16" style="28" customWidth="1"/>
    <col min="6918" max="7168" width="9.140625" style="28"/>
    <col min="7169" max="7169" width="3.28515625" style="28" customWidth="1"/>
    <col min="7170" max="7170" width="9.140625" style="28" customWidth="1"/>
    <col min="7171" max="7171" width="18.28515625" style="28" customWidth="1"/>
    <col min="7172" max="7172" width="26.42578125" style="28" customWidth="1"/>
    <col min="7173" max="7173" width="16" style="28" customWidth="1"/>
    <col min="7174" max="7424" width="9.140625" style="28"/>
    <col min="7425" max="7425" width="3.28515625" style="28" customWidth="1"/>
    <col min="7426" max="7426" width="9.140625" style="28" customWidth="1"/>
    <col min="7427" max="7427" width="18.28515625" style="28" customWidth="1"/>
    <col min="7428" max="7428" width="26.42578125" style="28" customWidth="1"/>
    <col min="7429" max="7429" width="16" style="28" customWidth="1"/>
    <col min="7430" max="7680" width="9.140625" style="28"/>
    <col min="7681" max="7681" width="3.28515625" style="28" customWidth="1"/>
    <col min="7682" max="7682" width="9.140625" style="28" customWidth="1"/>
    <col min="7683" max="7683" width="18.28515625" style="28" customWidth="1"/>
    <col min="7684" max="7684" width="26.42578125" style="28" customWidth="1"/>
    <col min="7685" max="7685" width="16" style="28" customWidth="1"/>
    <col min="7686" max="7936" width="9.140625" style="28"/>
    <col min="7937" max="7937" width="3.28515625" style="28" customWidth="1"/>
    <col min="7938" max="7938" width="9.140625" style="28" customWidth="1"/>
    <col min="7939" max="7939" width="18.28515625" style="28" customWidth="1"/>
    <col min="7940" max="7940" width="26.42578125" style="28" customWidth="1"/>
    <col min="7941" max="7941" width="16" style="28" customWidth="1"/>
    <col min="7942" max="8192" width="9.140625" style="28"/>
    <col min="8193" max="8193" width="3.28515625" style="28" customWidth="1"/>
    <col min="8194" max="8194" width="9.140625" style="28" customWidth="1"/>
    <col min="8195" max="8195" width="18.28515625" style="28" customWidth="1"/>
    <col min="8196" max="8196" width="26.42578125" style="28" customWidth="1"/>
    <col min="8197" max="8197" width="16" style="28" customWidth="1"/>
    <col min="8198" max="8448" width="9.140625" style="28"/>
    <col min="8449" max="8449" width="3.28515625" style="28" customWidth="1"/>
    <col min="8450" max="8450" width="9.140625" style="28" customWidth="1"/>
    <col min="8451" max="8451" width="18.28515625" style="28" customWidth="1"/>
    <col min="8452" max="8452" width="26.42578125" style="28" customWidth="1"/>
    <col min="8453" max="8453" width="16" style="28" customWidth="1"/>
    <col min="8454" max="8704" width="9.140625" style="28"/>
    <col min="8705" max="8705" width="3.28515625" style="28" customWidth="1"/>
    <col min="8706" max="8706" width="9.140625" style="28" customWidth="1"/>
    <col min="8707" max="8707" width="18.28515625" style="28" customWidth="1"/>
    <col min="8708" max="8708" width="26.42578125" style="28" customWidth="1"/>
    <col min="8709" max="8709" width="16" style="28" customWidth="1"/>
    <col min="8710" max="8960" width="9.140625" style="28"/>
    <col min="8961" max="8961" width="3.28515625" style="28" customWidth="1"/>
    <col min="8962" max="8962" width="9.140625" style="28" customWidth="1"/>
    <col min="8963" max="8963" width="18.28515625" style="28" customWidth="1"/>
    <col min="8964" max="8964" width="26.42578125" style="28" customWidth="1"/>
    <col min="8965" max="8965" width="16" style="28" customWidth="1"/>
    <col min="8966" max="9216" width="9.140625" style="28"/>
    <col min="9217" max="9217" width="3.28515625" style="28" customWidth="1"/>
    <col min="9218" max="9218" width="9.140625" style="28" customWidth="1"/>
    <col min="9219" max="9219" width="18.28515625" style="28" customWidth="1"/>
    <col min="9220" max="9220" width="26.42578125" style="28" customWidth="1"/>
    <col min="9221" max="9221" width="16" style="28" customWidth="1"/>
    <col min="9222" max="9472" width="9.140625" style="28"/>
    <col min="9473" max="9473" width="3.28515625" style="28" customWidth="1"/>
    <col min="9474" max="9474" width="9.140625" style="28" customWidth="1"/>
    <col min="9475" max="9475" width="18.28515625" style="28" customWidth="1"/>
    <col min="9476" max="9476" width="26.42578125" style="28" customWidth="1"/>
    <col min="9477" max="9477" width="16" style="28" customWidth="1"/>
    <col min="9478" max="9728" width="9.140625" style="28"/>
    <col min="9729" max="9729" width="3.28515625" style="28" customWidth="1"/>
    <col min="9730" max="9730" width="9.140625" style="28" customWidth="1"/>
    <col min="9731" max="9731" width="18.28515625" style="28" customWidth="1"/>
    <col min="9732" max="9732" width="26.42578125" style="28" customWidth="1"/>
    <col min="9733" max="9733" width="16" style="28" customWidth="1"/>
    <col min="9734" max="9984" width="9.140625" style="28"/>
    <col min="9985" max="9985" width="3.28515625" style="28" customWidth="1"/>
    <col min="9986" max="9986" width="9.140625" style="28" customWidth="1"/>
    <col min="9987" max="9987" width="18.28515625" style="28" customWidth="1"/>
    <col min="9988" max="9988" width="26.42578125" style="28" customWidth="1"/>
    <col min="9989" max="9989" width="16" style="28" customWidth="1"/>
    <col min="9990" max="10240" width="9.140625" style="28"/>
    <col min="10241" max="10241" width="3.28515625" style="28" customWidth="1"/>
    <col min="10242" max="10242" width="9.140625" style="28" customWidth="1"/>
    <col min="10243" max="10243" width="18.28515625" style="28" customWidth="1"/>
    <col min="10244" max="10244" width="26.42578125" style="28" customWidth="1"/>
    <col min="10245" max="10245" width="16" style="28" customWidth="1"/>
    <col min="10246" max="10496" width="9.140625" style="28"/>
    <col min="10497" max="10497" width="3.28515625" style="28" customWidth="1"/>
    <col min="10498" max="10498" width="9.140625" style="28" customWidth="1"/>
    <col min="10499" max="10499" width="18.28515625" style="28" customWidth="1"/>
    <col min="10500" max="10500" width="26.42578125" style="28" customWidth="1"/>
    <col min="10501" max="10501" width="16" style="28" customWidth="1"/>
    <col min="10502" max="10752" width="9.140625" style="28"/>
    <col min="10753" max="10753" width="3.28515625" style="28" customWidth="1"/>
    <col min="10754" max="10754" width="9.140625" style="28" customWidth="1"/>
    <col min="10755" max="10755" width="18.28515625" style="28" customWidth="1"/>
    <col min="10756" max="10756" width="26.42578125" style="28" customWidth="1"/>
    <col min="10757" max="10757" width="16" style="28" customWidth="1"/>
    <col min="10758" max="11008" width="9.140625" style="28"/>
    <col min="11009" max="11009" width="3.28515625" style="28" customWidth="1"/>
    <col min="11010" max="11010" width="9.140625" style="28" customWidth="1"/>
    <col min="11011" max="11011" width="18.28515625" style="28" customWidth="1"/>
    <col min="11012" max="11012" width="26.42578125" style="28" customWidth="1"/>
    <col min="11013" max="11013" width="16" style="28" customWidth="1"/>
    <col min="11014" max="11264" width="9.140625" style="28"/>
    <col min="11265" max="11265" width="3.28515625" style="28" customWidth="1"/>
    <col min="11266" max="11266" width="9.140625" style="28" customWidth="1"/>
    <col min="11267" max="11267" width="18.28515625" style="28" customWidth="1"/>
    <col min="11268" max="11268" width="26.42578125" style="28" customWidth="1"/>
    <col min="11269" max="11269" width="16" style="28" customWidth="1"/>
    <col min="11270" max="11520" width="9.140625" style="28"/>
    <col min="11521" max="11521" width="3.28515625" style="28" customWidth="1"/>
    <col min="11522" max="11522" width="9.140625" style="28" customWidth="1"/>
    <col min="11523" max="11523" width="18.28515625" style="28" customWidth="1"/>
    <col min="11524" max="11524" width="26.42578125" style="28" customWidth="1"/>
    <col min="11525" max="11525" width="16" style="28" customWidth="1"/>
    <col min="11526" max="11776" width="9.140625" style="28"/>
    <col min="11777" max="11777" width="3.28515625" style="28" customWidth="1"/>
    <col min="11778" max="11778" width="9.140625" style="28" customWidth="1"/>
    <col min="11779" max="11779" width="18.28515625" style="28" customWidth="1"/>
    <col min="11780" max="11780" width="26.42578125" style="28" customWidth="1"/>
    <col min="11781" max="11781" width="16" style="28" customWidth="1"/>
    <col min="11782" max="12032" width="9.140625" style="28"/>
    <col min="12033" max="12033" width="3.28515625" style="28" customWidth="1"/>
    <col min="12034" max="12034" width="9.140625" style="28" customWidth="1"/>
    <col min="12035" max="12035" width="18.28515625" style="28" customWidth="1"/>
    <col min="12036" max="12036" width="26.42578125" style="28" customWidth="1"/>
    <col min="12037" max="12037" width="16" style="28" customWidth="1"/>
    <col min="12038" max="12288" width="9.140625" style="28"/>
    <col min="12289" max="12289" width="3.28515625" style="28" customWidth="1"/>
    <col min="12290" max="12290" width="9.140625" style="28" customWidth="1"/>
    <col min="12291" max="12291" width="18.28515625" style="28" customWidth="1"/>
    <col min="12292" max="12292" width="26.42578125" style="28" customWidth="1"/>
    <col min="12293" max="12293" width="16" style="28" customWidth="1"/>
    <col min="12294" max="12544" width="9.140625" style="28"/>
    <col min="12545" max="12545" width="3.28515625" style="28" customWidth="1"/>
    <col min="12546" max="12546" width="9.140625" style="28" customWidth="1"/>
    <col min="12547" max="12547" width="18.28515625" style="28" customWidth="1"/>
    <col min="12548" max="12548" width="26.42578125" style="28" customWidth="1"/>
    <col min="12549" max="12549" width="16" style="28" customWidth="1"/>
    <col min="12550" max="12800" width="9.140625" style="28"/>
    <col min="12801" max="12801" width="3.28515625" style="28" customWidth="1"/>
    <col min="12802" max="12802" width="9.140625" style="28" customWidth="1"/>
    <col min="12803" max="12803" width="18.28515625" style="28" customWidth="1"/>
    <col min="12804" max="12804" width="26.42578125" style="28" customWidth="1"/>
    <col min="12805" max="12805" width="16" style="28" customWidth="1"/>
    <col min="12806" max="13056" width="9.140625" style="28"/>
    <col min="13057" max="13057" width="3.28515625" style="28" customWidth="1"/>
    <col min="13058" max="13058" width="9.140625" style="28" customWidth="1"/>
    <col min="13059" max="13059" width="18.28515625" style="28" customWidth="1"/>
    <col min="13060" max="13060" width="26.42578125" style="28" customWidth="1"/>
    <col min="13061" max="13061" width="16" style="28" customWidth="1"/>
    <col min="13062" max="13312" width="9.140625" style="28"/>
    <col min="13313" max="13313" width="3.28515625" style="28" customWidth="1"/>
    <col min="13314" max="13314" width="9.140625" style="28" customWidth="1"/>
    <col min="13315" max="13315" width="18.28515625" style="28" customWidth="1"/>
    <col min="13316" max="13316" width="26.42578125" style="28" customWidth="1"/>
    <col min="13317" max="13317" width="16" style="28" customWidth="1"/>
    <col min="13318" max="13568" width="9.140625" style="28"/>
    <col min="13569" max="13569" width="3.28515625" style="28" customWidth="1"/>
    <col min="13570" max="13570" width="9.140625" style="28" customWidth="1"/>
    <col min="13571" max="13571" width="18.28515625" style="28" customWidth="1"/>
    <col min="13572" max="13572" width="26.42578125" style="28" customWidth="1"/>
    <col min="13573" max="13573" width="16" style="28" customWidth="1"/>
    <col min="13574" max="13824" width="9.140625" style="28"/>
    <col min="13825" max="13825" width="3.28515625" style="28" customWidth="1"/>
    <col min="13826" max="13826" width="9.140625" style="28" customWidth="1"/>
    <col min="13827" max="13827" width="18.28515625" style="28" customWidth="1"/>
    <col min="13828" max="13828" width="26.42578125" style="28" customWidth="1"/>
    <col min="13829" max="13829" width="16" style="28" customWidth="1"/>
    <col min="13830" max="14080" width="9.140625" style="28"/>
    <col min="14081" max="14081" width="3.28515625" style="28" customWidth="1"/>
    <col min="14082" max="14082" width="9.140625" style="28" customWidth="1"/>
    <col min="14083" max="14083" width="18.28515625" style="28" customWidth="1"/>
    <col min="14084" max="14084" width="26.42578125" style="28" customWidth="1"/>
    <col min="14085" max="14085" width="16" style="28" customWidth="1"/>
    <col min="14086" max="14336" width="9.140625" style="28"/>
    <col min="14337" max="14337" width="3.28515625" style="28" customWidth="1"/>
    <col min="14338" max="14338" width="9.140625" style="28" customWidth="1"/>
    <col min="14339" max="14339" width="18.28515625" style="28" customWidth="1"/>
    <col min="14340" max="14340" width="26.42578125" style="28" customWidth="1"/>
    <col min="14341" max="14341" width="16" style="28" customWidth="1"/>
    <col min="14342" max="14592" width="9.140625" style="28"/>
    <col min="14593" max="14593" width="3.28515625" style="28" customWidth="1"/>
    <col min="14594" max="14594" width="9.140625" style="28" customWidth="1"/>
    <col min="14595" max="14595" width="18.28515625" style="28" customWidth="1"/>
    <col min="14596" max="14596" width="26.42578125" style="28" customWidth="1"/>
    <col min="14597" max="14597" width="16" style="28" customWidth="1"/>
    <col min="14598" max="14848" width="9.140625" style="28"/>
    <col min="14849" max="14849" width="3.28515625" style="28" customWidth="1"/>
    <col min="14850" max="14850" width="9.140625" style="28" customWidth="1"/>
    <col min="14851" max="14851" width="18.28515625" style="28" customWidth="1"/>
    <col min="14852" max="14852" width="26.42578125" style="28" customWidth="1"/>
    <col min="14853" max="14853" width="16" style="28" customWidth="1"/>
    <col min="14854" max="15104" width="9.140625" style="28"/>
    <col min="15105" max="15105" width="3.28515625" style="28" customWidth="1"/>
    <col min="15106" max="15106" width="9.140625" style="28" customWidth="1"/>
    <col min="15107" max="15107" width="18.28515625" style="28" customWidth="1"/>
    <col min="15108" max="15108" width="26.42578125" style="28" customWidth="1"/>
    <col min="15109" max="15109" width="16" style="28" customWidth="1"/>
    <col min="15110" max="15360" width="9.140625" style="28"/>
    <col min="15361" max="15361" width="3.28515625" style="28" customWidth="1"/>
    <col min="15362" max="15362" width="9.140625" style="28" customWidth="1"/>
    <col min="15363" max="15363" width="18.28515625" style="28" customWidth="1"/>
    <col min="15364" max="15364" width="26.42578125" style="28" customWidth="1"/>
    <col min="15365" max="15365" width="16" style="28" customWidth="1"/>
    <col min="15366" max="15616" width="9.140625" style="28"/>
    <col min="15617" max="15617" width="3.28515625" style="28" customWidth="1"/>
    <col min="15618" max="15618" width="9.140625" style="28" customWidth="1"/>
    <col min="15619" max="15619" width="18.28515625" style="28" customWidth="1"/>
    <col min="15620" max="15620" width="26.42578125" style="28" customWidth="1"/>
    <col min="15621" max="15621" width="16" style="28" customWidth="1"/>
    <col min="15622" max="15872" width="9.140625" style="28"/>
    <col min="15873" max="15873" width="3.28515625" style="28" customWidth="1"/>
    <col min="15874" max="15874" width="9.140625" style="28" customWidth="1"/>
    <col min="15875" max="15875" width="18.28515625" style="28" customWidth="1"/>
    <col min="15876" max="15876" width="26.42578125" style="28" customWidth="1"/>
    <col min="15877" max="15877" width="16" style="28" customWidth="1"/>
    <col min="15878" max="16128" width="9.140625" style="28"/>
    <col min="16129" max="16129" width="3.28515625" style="28" customWidth="1"/>
    <col min="16130" max="16130" width="9.140625" style="28" customWidth="1"/>
    <col min="16131" max="16131" width="18.28515625" style="28" customWidth="1"/>
    <col min="16132" max="16132" width="26.42578125" style="28" customWidth="1"/>
    <col min="16133" max="16133" width="16" style="28" customWidth="1"/>
    <col min="16134" max="16384" width="9.140625" style="28"/>
  </cols>
  <sheetData>
    <row r="2" spans="1:10" ht="17.25" thickBot="1">
      <c r="A2" s="22" t="s">
        <v>8668</v>
      </c>
      <c r="C2" s="3"/>
    </row>
    <row r="3" spans="1:10" ht="52.9" customHeight="1">
      <c r="B3" s="22"/>
      <c r="C3" s="3"/>
      <c r="G3" s="1110" t="s">
        <v>9656</v>
      </c>
      <c r="H3" s="1111"/>
      <c r="I3" s="1112"/>
      <c r="J3" s="257" t="s">
        <v>9657</v>
      </c>
    </row>
    <row r="4" spans="1:10" ht="30">
      <c r="B4" s="4" t="s">
        <v>9598</v>
      </c>
      <c r="C4" s="3"/>
      <c r="G4" s="258" t="s">
        <v>9658</v>
      </c>
      <c r="H4" s="258" t="s">
        <v>9659</v>
      </c>
      <c r="I4" s="263" t="s">
        <v>9660</v>
      </c>
      <c r="J4" s="259"/>
    </row>
    <row r="5" spans="1:10" ht="69.75" customHeight="1" thickBot="1">
      <c r="B5" s="71" t="s">
        <v>14</v>
      </c>
      <c r="C5" s="71" t="s">
        <v>119</v>
      </c>
      <c r="D5" s="71" t="s">
        <v>9588</v>
      </c>
      <c r="E5" s="71" t="s">
        <v>120</v>
      </c>
      <c r="G5" s="260">
        <v>0.05</v>
      </c>
      <c r="H5" s="260">
        <v>0.1</v>
      </c>
      <c r="I5" s="260">
        <v>0.1</v>
      </c>
      <c r="J5" s="261"/>
    </row>
    <row r="6" spans="1:10" ht="15.75">
      <c r="B6" s="23">
        <f>+DECE!B6</f>
        <v>2021</v>
      </c>
      <c r="C6" s="23" t="e">
        <f>DECE!G6</f>
        <v>#N/A</v>
      </c>
      <c r="D6" s="24">
        <v>0.2</v>
      </c>
      <c r="E6" s="23" t="e">
        <f t="shared" ref="E6:E21" si="0">C6*D6</f>
        <v>#N/A</v>
      </c>
      <c r="G6" s="262" t="e">
        <f>C6*$G$5</f>
        <v>#N/A</v>
      </c>
      <c r="H6" s="262" t="e">
        <f>C6*$H$5</f>
        <v>#N/A</v>
      </c>
      <c r="I6" s="262" t="e">
        <f>C6*$I$5</f>
        <v>#N/A</v>
      </c>
      <c r="J6" s="241" t="e">
        <f>SUM(G6:I6)</f>
        <v>#N/A</v>
      </c>
    </row>
    <row r="7" spans="1:10" ht="15.75">
      <c r="B7" s="23">
        <f>+DECE!B7</f>
        <v>2022</v>
      </c>
      <c r="C7" s="23" t="e">
        <f>DECE!G7</f>
        <v>#N/A</v>
      </c>
      <c r="D7" s="25">
        <f t="shared" ref="D7:D21" si="1">D6</f>
        <v>0.2</v>
      </c>
      <c r="E7" s="23" t="e">
        <f t="shared" si="0"/>
        <v>#N/A</v>
      </c>
      <c r="G7" s="414" t="e">
        <f t="shared" ref="G7:G21" si="2">C7*$G$5</f>
        <v>#N/A</v>
      </c>
      <c r="H7" s="414" t="e">
        <f t="shared" ref="H7:H21" si="3">C7*$H$5</f>
        <v>#N/A</v>
      </c>
      <c r="I7" s="414" t="e">
        <f t="shared" ref="I7:I21" si="4">C7*$I$5</f>
        <v>#N/A</v>
      </c>
      <c r="J7" s="334" t="e">
        <f t="shared" ref="J7:J21" si="5">SUM(G7:I7)</f>
        <v>#N/A</v>
      </c>
    </row>
    <row r="8" spans="1:10" ht="16.5" thickBot="1">
      <c r="B8" s="49">
        <f>+DECE!B8</f>
        <v>2023</v>
      </c>
      <c r="C8" s="49" t="e">
        <f>DECE!G8</f>
        <v>#N/A</v>
      </c>
      <c r="D8" s="50">
        <f t="shared" si="1"/>
        <v>0.2</v>
      </c>
      <c r="E8" s="49" t="e">
        <f t="shared" si="0"/>
        <v>#N/A</v>
      </c>
      <c r="G8" s="203" t="e">
        <f t="shared" si="2"/>
        <v>#N/A</v>
      </c>
      <c r="H8" s="203" t="e">
        <f t="shared" si="3"/>
        <v>#N/A</v>
      </c>
      <c r="I8" s="203" t="e">
        <f t="shared" si="4"/>
        <v>#N/A</v>
      </c>
      <c r="J8" s="204" t="e">
        <f t="shared" si="5"/>
        <v>#N/A</v>
      </c>
    </row>
    <row r="9" spans="1:10" ht="15.75">
      <c r="B9" s="51">
        <f>+DECE!B9</f>
        <v>2024</v>
      </c>
      <c r="C9" s="53" t="e">
        <f>DECE!G9</f>
        <v>#N/A</v>
      </c>
      <c r="D9" s="52">
        <f t="shared" si="1"/>
        <v>0.2</v>
      </c>
      <c r="E9" s="54" t="e">
        <f t="shared" si="0"/>
        <v>#N/A</v>
      </c>
      <c r="G9" s="203" t="e">
        <f t="shared" si="2"/>
        <v>#N/A</v>
      </c>
      <c r="H9" s="203" t="e">
        <f t="shared" si="3"/>
        <v>#N/A</v>
      </c>
      <c r="I9" s="203" t="e">
        <f t="shared" si="4"/>
        <v>#N/A</v>
      </c>
      <c r="J9" s="204" t="e">
        <f t="shared" si="5"/>
        <v>#N/A</v>
      </c>
    </row>
    <row r="10" spans="1:10" ht="15.75">
      <c r="B10" s="55">
        <f>+DECE!B10</f>
        <v>2025</v>
      </c>
      <c r="C10" s="57" t="e">
        <f>DECE!G10</f>
        <v>#N/A</v>
      </c>
      <c r="D10" s="56">
        <f t="shared" si="1"/>
        <v>0.2</v>
      </c>
      <c r="E10" s="58" t="e">
        <f t="shared" si="0"/>
        <v>#N/A</v>
      </c>
      <c r="G10" s="203" t="e">
        <f t="shared" si="2"/>
        <v>#N/A</v>
      </c>
      <c r="H10" s="203" t="e">
        <f t="shared" si="3"/>
        <v>#N/A</v>
      </c>
      <c r="I10" s="203" t="e">
        <f t="shared" si="4"/>
        <v>#N/A</v>
      </c>
      <c r="J10" s="204" t="e">
        <f t="shared" si="5"/>
        <v>#N/A</v>
      </c>
    </row>
    <row r="11" spans="1:10" ht="15.75">
      <c r="B11" s="55">
        <f>+DECE!B11</f>
        <v>2026</v>
      </c>
      <c r="C11" s="57" t="e">
        <f>DECE!G11</f>
        <v>#N/A</v>
      </c>
      <c r="D11" s="56">
        <f t="shared" si="1"/>
        <v>0.2</v>
      </c>
      <c r="E11" s="58" t="e">
        <f t="shared" si="0"/>
        <v>#N/A</v>
      </c>
      <c r="G11" s="203" t="e">
        <f t="shared" si="2"/>
        <v>#N/A</v>
      </c>
      <c r="H11" s="203" t="e">
        <f t="shared" si="3"/>
        <v>#N/A</v>
      </c>
      <c r="I11" s="203" t="e">
        <f t="shared" si="4"/>
        <v>#N/A</v>
      </c>
      <c r="J11" s="204" t="e">
        <f t="shared" si="5"/>
        <v>#N/A</v>
      </c>
    </row>
    <row r="12" spans="1:10" ht="15.75">
      <c r="B12" s="55">
        <f>+DECE!B12</f>
        <v>2027</v>
      </c>
      <c r="C12" s="57" t="e">
        <f>DECE!G12</f>
        <v>#N/A</v>
      </c>
      <c r="D12" s="56">
        <f t="shared" si="1"/>
        <v>0.2</v>
      </c>
      <c r="E12" s="58" t="e">
        <f t="shared" si="0"/>
        <v>#N/A</v>
      </c>
      <c r="G12" s="203" t="e">
        <f t="shared" si="2"/>
        <v>#N/A</v>
      </c>
      <c r="H12" s="203" t="e">
        <f t="shared" si="3"/>
        <v>#N/A</v>
      </c>
      <c r="I12" s="203" t="e">
        <f t="shared" si="4"/>
        <v>#N/A</v>
      </c>
      <c r="J12" s="204" t="e">
        <f t="shared" si="5"/>
        <v>#N/A</v>
      </c>
    </row>
    <row r="13" spans="1:10" ht="15.75">
      <c r="B13" s="55">
        <f>+DECE!B13</f>
        <v>2028</v>
      </c>
      <c r="C13" s="57" t="e">
        <f>DECE!G13</f>
        <v>#N/A</v>
      </c>
      <c r="D13" s="56">
        <f t="shared" si="1"/>
        <v>0.2</v>
      </c>
      <c r="E13" s="58" t="e">
        <f t="shared" si="0"/>
        <v>#N/A</v>
      </c>
      <c r="G13" s="203" t="e">
        <f t="shared" si="2"/>
        <v>#N/A</v>
      </c>
      <c r="H13" s="203" t="e">
        <f t="shared" si="3"/>
        <v>#N/A</v>
      </c>
      <c r="I13" s="203" t="e">
        <f t="shared" si="4"/>
        <v>#N/A</v>
      </c>
      <c r="J13" s="204" t="e">
        <f t="shared" si="5"/>
        <v>#N/A</v>
      </c>
    </row>
    <row r="14" spans="1:10" ht="15.75" hidden="1">
      <c r="B14" s="55">
        <f>+DECE!B14</f>
        <v>2029</v>
      </c>
      <c r="C14" s="57" t="e">
        <f>DECE!G14</f>
        <v>#N/A</v>
      </c>
      <c r="D14" s="56">
        <f t="shared" si="1"/>
        <v>0.2</v>
      </c>
      <c r="E14" s="58" t="e">
        <f t="shared" si="0"/>
        <v>#N/A</v>
      </c>
      <c r="G14" s="203" t="e">
        <f t="shared" si="2"/>
        <v>#N/A</v>
      </c>
      <c r="H14" s="203" t="e">
        <f t="shared" si="3"/>
        <v>#N/A</v>
      </c>
      <c r="I14" s="203" t="e">
        <f t="shared" si="4"/>
        <v>#N/A</v>
      </c>
      <c r="J14" s="204" t="e">
        <f t="shared" si="5"/>
        <v>#N/A</v>
      </c>
    </row>
    <row r="15" spans="1:10" ht="15.75" hidden="1">
      <c r="B15" s="55">
        <f>+DECE!B15</f>
        <v>2030</v>
      </c>
      <c r="C15" s="57" t="e">
        <f>DECE!G15</f>
        <v>#N/A</v>
      </c>
      <c r="D15" s="56">
        <f t="shared" si="1"/>
        <v>0.2</v>
      </c>
      <c r="E15" s="58" t="e">
        <f t="shared" si="0"/>
        <v>#N/A</v>
      </c>
      <c r="G15" s="203" t="e">
        <f t="shared" si="2"/>
        <v>#N/A</v>
      </c>
      <c r="H15" s="203" t="e">
        <f t="shared" si="3"/>
        <v>#N/A</v>
      </c>
      <c r="I15" s="203" t="e">
        <f t="shared" si="4"/>
        <v>#N/A</v>
      </c>
      <c r="J15" s="204" t="e">
        <f t="shared" si="5"/>
        <v>#N/A</v>
      </c>
    </row>
    <row r="16" spans="1:10" ht="15.75" hidden="1">
      <c r="B16" s="55">
        <f>+DECE!B16</f>
        <v>2031</v>
      </c>
      <c r="C16" s="57" t="e">
        <f>DECE!G16</f>
        <v>#N/A</v>
      </c>
      <c r="D16" s="56">
        <f t="shared" si="1"/>
        <v>0.2</v>
      </c>
      <c r="E16" s="58" t="e">
        <f t="shared" si="0"/>
        <v>#N/A</v>
      </c>
      <c r="G16" s="203" t="e">
        <f t="shared" si="2"/>
        <v>#N/A</v>
      </c>
      <c r="H16" s="203" t="e">
        <f t="shared" si="3"/>
        <v>#N/A</v>
      </c>
      <c r="I16" s="203" t="e">
        <f t="shared" si="4"/>
        <v>#N/A</v>
      </c>
      <c r="J16" s="204" t="e">
        <f t="shared" si="5"/>
        <v>#N/A</v>
      </c>
    </row>
    <row r="17" spans="2:10" ht="15.75" hidden="1">
      <c r="B17" s="55">
        <f>+DECE!B17</f>
        <v>2032</v>
      </c>
      <c r="C17" s="57" t="e">
        <f>DECE!G17</f>
        <v>#N/A</v>
      </c>
      <c r="D17" s="56">
        <f t="shared" si="1"/>
        <v>0.2</v>
      </c>
      <c r="E17" s="58" t="e">
        <f t="shared" si="0"/>
        <v>#N/A</v>
      </c>
      <c r="G17" s="203" t="e">
        <f t="shared" si="2"/>
        <v>#N/A</v>
      </c>
      <c r="H17" s="203" t="e">
        <f t="shared" si="3"/>
        <v>#N/A</v>
      </c>
      <c r="I17" s="203" t="e">
        <f t="shared" si="4"/>
        <v>#N/A</v>
      </c>
      <c r="J17" s="204" t="e">
        <f t="shared" si="5"/>
        <v>#N/A</v>
      </c>
    </row>
    <row r="18" spans="2:10" ht="14.25" hidden="1" customHeight="1">
      <c r="B18" s="55">
        <f>+DECE!B18</f>
        <v>2033</v>
      </c>
      <c r="C18" s="57" t="e">
        <f>DECE!G18</f>
        <v>#N/A</v>
      </c>
      <c r="D18" s="56">
        <f t="shared" si="1"/>
        <v>0.2</v>
      </c>
      <c r="E18" s="58" t="e">
        <f t="shared" si="0"/>
        <v>#N/A</v>
      </c>
      <c r="G18" s="203" t="e">
        <f t="shared" si="2"/>
        <v>#N/A</v>
      </c>
      <c r="H18" s="203" t="e">
        <f t="shared" si="3"/>
        <v>#N/A</v>
      </c>
      <c r="I18" s="203" t="e">
        <f t="shared" si="4"/>
        <v>#N/A</v>
      </c>
      <c r="J18" s="204" t="e">
        <f t="shared" si="5"/>
        <v>#N/A</v>
      </c>
    </row>
    <row r="19" spans="2:10" ht="15" hidden="1" customHeight="1">
      <c r="B19" s="55">
        <f>+DECE!B19</f>
        <v>2034</v>
      </c>
      <c r="C19" s="57" t="e">
        <f>DECE!G19</f>
        <v>#N/A</v>
      </c>
      <c r="D19" s="56">
        <f t="shared" si="1"/>
        <v>0.2</v>
      </c>
      <c r="E19" s="58" t="e">
        <f t="shared" si="0"/>
        <v>#N/A</v>
      </c>
      <c r="G19" s="203" t="e">
        <f t="shared" si="2"/>
        <v>#N/A</v>
      </c>
      <c r="H19" s="203" t="e">
        <f t="shared" si="3"/>
        <v>#N/A</v>
      </c>
      <c r="I19" s="203" t="e">
        <f t="shared" si="4"/>
        <v>#N/A</v>
      </c>
      <c r="J19" s="204" t="e">
        <f t="shared" si="5"/>
        <v>#N/A</v>
      </c>
    </row>
    <row r="20" spans="2:10" ht="15" hidden="1" customHeight="1">
      <c r="B20" s="55">
        <f>+DECE!B20</f>
        <v>2035</v>
      </c>
      <c r="C20" s="57" t="e">
        <f>DECE!G20</f>
        <v>#N/A</v>
      </c>
      <c r="D20" s="56">
        <f t="shared" si="1"/>
        <v>0.2</v>
      </c>
      <c r="E20" s="58" t="e">
        <f t="shared" si="0"/>
        <v>#N/A</v>
      </c>
      <c r="G20" s="203" t="e">
        <f t="shared" si="2"/>
        <v>#N/A</v>
      </c>
      <c r="H20" s="203" t="e">
        <f t="shared" si="3"/>
        <v>#N/A</v>
      </c>
      <c r="I20" s="203" t="e">
        <f t="shared" si="4"/>
        <v>#N/A</v>
      </c>
      <c r="J20" s="204" t="e">
        <f t="shared" si="5"/>
        <v>#N/A</v>
      </c>
    </row>
    <row r="21" spans="2:10" ht="15" hidden="1" customHeight="1">
      <c r="B21" s="55">
        <f>+DECE!B21</f>
        <v>2036</v>
      </c>
      <c r="C21" s="57" t="e">
        <f>DECE!G21</f>
        <v>#N/A</v>
      </c>
      <c r="D21" s="56">
        <f t="shared" si="1"/>
        <v>0.2</v>
      </c>
      <c r="E21" s="58" t="e">
        <f t="shared" si="0"/>
        <v>#N/A</v>
      </c>
      <c r="G21" s="203" t="e">
        <f t="shared" si="2"/>
        <v>#N/A</v>
      </c>
      <c r="H21" s="203" t="e">
        <f t="shared" si="3"/>
        <v>#N/A</v>
      </c>
      <c r="I21" s="203" t="e">
        <f t="shared" si="4"/>
        <v>#N/A</v>
      </c>
      <c r="J21" s="204" t="e">
        <f t="shared" si="5"/>
        <v>#N/A</v>
      </c>
    </row>
    <row r="22" spans="2:10" ht="15.75" hidden="1" thickBot="1">
      <c r="B22" s="27"/>
      <c r="G22" s="205"/>
      <c r="H22" s="205"/>
      <c r="I22" s="205"/>
      <c r="J22" s="253"/>
    </row>
    <row r="24" spans="2:10" ht="15.75">
      <c r="B24" s="4" t="s">
        <v>8669</v>
      </c>
    </row>
    <row r="25" spans="2:10" ht="47.25">
      <c r="B25" s="29" t="s">
        <v>14</v>
      </c>
      <c r="C25" s="29" t="s">
        <v>120</v>
      </c>
      <c r="D25" s="29" t="s">
        <v>121</v>
      </c>
      <c r="E25" s="29" t="s">
        <v>120</v>
      </c>
    </row>
    <row r="26" spans="2:10" ht="15.75">
      <c r="B26" s="23">
        <f t="shared" ref="B26:B41" si="6">+B6</f>
        <v>2021</v>
      </c>
      <c r="C26" s="23" t="e">
        <f t="shared" ref="C26:C41" si="7">+E6</f>
        <v>#N/A</v>
      </c>
      <c r="D26" s="305">
        <v>0.1</v>
      </c>
      <c r="E26" s="23" t="e">
        <f t="shared" ref="E26:E41" si="8">C26*D26</f>
        <v>#N/A</v>
      </c>
    </row>
    <row r="27" spans="2:10" ht="15.75">
      <c r="B27" s="23">
        <f t="shared" si="6"/>
        <v>2022</v>
      </c>
      <c r="C27" s="23" t="e">
        <f t="shared" si="7"/>
        <v>#N/A</v>
      </c>
      <c r="D27" s="306">
        <f t="shared" ref="D27:D41" si="9">D26</f>
        <v>0.1</v>
      </c>
      <c r="E27" s="23" t="e">
        <f t="shared" si="8"/>
        <v>#N/A</v>
      </c>
    </row>
    <row r="28" spans="2:10" ht="16.5" thickBot="1">
      <c r="B28" s="49">
        <f t="shared" si="6"/>
        <v>2023</v>
      </c>
      <c r="C28" s="49" t="e">
        <f t="shared" si="7"/>
        <v>#N/A</v>
      </c>
      <c r="D28" s="307">
        <f t="shared" si="9"/>
        <v>0.1</v>
      </c>
      <c r="E28" s="49" t="e">
        <f t="shared" si="8"/>
        <v>#N/A</v>
      </c>
    </row>
    <row r="29" spans="2:10" ht="15.75">
      <c r="B29" s="51">
        <f t="shared" si="6"/>
        <v>2024</v>
      </c>
      <c r="C29" s="53" t="e">
        <f t="shared" si="7"/>
        <v>#N/A</v>
      </c>
      <c r="D29" s="308">
        <f t="shared" si="9"/>
        <v>0.1</v>
      </c>
      <c r="E29" s="54" t="e">
        <f t="shared" si="8"/>
        <v>#N/A</v>
      </c>
    </row>
    <row r="30" spans="2:10" ht="15.75">
      <c r="B30" s="55">
        <f t="shared" si="6"/>
        <v>2025</v>
      </c>
      <c r="C30" s="57" t="e">
        <f t="shared" si="7"/>
        <v>#N/A</v>
      </c>
      <c r="D30" s="309">
        <f t="shared" si="9"/>
        <v>0.1</v>
      </c>
      <c r="E30" s="58" t="e">
        <f t="shared" si="8"/>
        <v>#N/A</v>
      </c>
    </row>
    <row r="31" spans="2:10" ht="15.75">
      <c r="B31" s="55">
        <f t="shared" si="6"/>
        <v>2026</v>
      </c>
      <c r="C31" s="57" t="e">
        <f t="shared" si="7"/>
        <v>#N/A</v>
      </c>
      <c r="D31" s="309">
        <f t="shared" si="9"/>
        <v>0.1</v>
      </c>
      <c r="E31" s="58" t="e">
        <f t="shared" si="8"/>
        <v>#N/A</v>
      </c>
    </row>
    <row r="32" spans="2:10" ht="15.75">
      <c r="B32" s="55">
        <f t="shared" si="6"/>
        <v>2027</v>
      </c>
      <c r="C32" s="57" t="e">
        <f t="shared" si="7"/>
        <v>#N/A</v>
      </c>
      <c r="D32" s="309">
        <f t="shared" si="9"/>
        <v>0.1</v>
      </c>
      <c r="E32" s="58" t="e">
        <f t="shared" si="8"/>
        <v>#N/A</v>
      </c>
    </row>
    <row r="33" spans="2:5" ht="15.75">
      <c r="B33" s="55">
        <f t="shared" si="6"/>
        <v>2028</v>
      </c>
      <c r="C33" s="57" t="e">
        <f t="shared" si="7"/>
        <v>#N/A</v>
      </c>
      <c r="D33" s="309">
        <f t="shared" si="9"/>
        <v>0.1</v>
      </c>
      <c r="E33" s="58" t="e">
        <f t="shared" si="8"/>
        <v>#N/A</v>
      </c>
    </row>
    <row r="34" spans="2:5" ht="15.75" hidden="1">
      <c r="B34" s="55">
        <f t="shared" si="6"/>
        <v>2029</v>
      </c>
      <c r="C34" s="57" t="e">
        <f t="shared" si="7"/>
        <v>#N/A</v>
      </c>
      <c r="D34" s="309">
        <f t="shared" si="9"/>
        <v>0.1</v>
      </c>
      <c r="E34" s="58" t="e">
        <f t="shared" si="8"/>
        <v>#N/A</v>
      </c>
    </row>
    <row r="35" spans="2:5" ht="15.75" hidden="1">
      <c r="B35" s="55">
        <f t="shared" si="6"/>
        <v>2030</v>
      </c>
      <c r="C35" s="57" t="e">
        <f t="shared" si="7"/>
        <v>#N/A</v>
      </c>
      <c r="D35" s="309">
        <f t="shared" si="9"/>
        <v>0.1</v>
      </c>
      <c r="E35" s="58" t="e">
        <f t="shared" si="8"/>
        <v>#N/A</v>
      </c>
    </row>
    <row r="36" spans="2:5" ht="15.75" hidden="1">
      <c r="B36" s="55">
        <f t="shared" si="6"/>
        <v>2031</v>
      </c>
      <c r="C36" s="57" t="e">
        <f t="shared" si="7"/>
        <v>#N/A</v>
      </c>
      <c r="D36" s="309">
        <f t="shared" si="9"/>
        <v>0.1</v>
      </c>
      <c r="E36" s="58" t="e">
        <f t="shared" si="8"/>
        <v>#N/A</v>
      </c>
    </row>
    <row r="37" spans="2:5" ht="15.75" hidden="1">
      <c r="B37" s="55">
        <f t="shared" si="6"/>
        <v>2032</v>
      </c>
      <c r="C37" s="57" t="e">
        <f t="shared" si="7"/>
        <v>#N/A</v>
      </c>
      <c r="D37" s="309">
        <f t="shared" si="9"/>
        <v>0.1</v>
      </c>
      <c r="E37" s="58" t="e">
        <f t="shared" si="8"/>
        <v>#N/A</v>
      </c>
    </row>
    <row r="38" spans="2:5" ht="15.75" hidden="1">
      <c r="B38" s="55">
        <f t="shared" si="6"/>
        <v>2033</v>
      </c>
      <c r="C38" s="57" t="e">
        <f t="shared" si="7"/>
        <v>#N/A</v>
      </c>
      <c r="D38" s="309">
        <f t="shared" si="9"/>
        <v>0.1</v>
      </c>
      <c r="E38" s="58" t="e">
        <f t="shared" si="8"/>
        <v>#N/A</v>
      </c>
    </row>
    <row r="39" spans="2:5" ht="15.75" hidden="1">
      <c r="B39" s="55">
        <f t="shared" si="6"/>
        <v>2034</v>
      </c>
      <c r="C39" s="57" t="e">
        <f t="shared" si="7"/>
        <v>#N/A</v>
      </c>
      <c r="D39" s="309">
        <f t="shared" si="9"/>
        <v>0.1</v>
      </c>
      <c r="E39" s="58" t="e">
        <f t="shared" si="8"/>
        <v>#N/A</v>
      </c>
    </row>
    <row r="40" spans="2:5" ht="15.75" hidden="1">
      <c r="B40" s="55">
        <f t="shared" si="6"/>
        <v>2035</v>
      </c>
      <c r="C40" s="57" t="e">
        <f t="shared" si="7"/>
        <v>#N/A</v>
      </c>
      <c r="D40" s="309">
        <f t="shared" si="9"/>
        <v>0.1</v>
      </c>
      <c r="E40" s="58" t="e">
        <f t="shared" si="8"/>
        <v>#N/A</v>
      </c>
    </row>
    <row r="41" spans="2:5" ht="15.75" hidden="1">
      <c r="B41" s="55">
        <f t="shared" si="6"/>
        <v>2036</v>
      </c>
      <c r="C41" s="57" t="e">
        <f t="shared" si="7"/>
        <v>#N/A</v>
      </c>
      <c r="D41" s="309">
        <f t="shared" si="9"/>
        <v>0.1</v>
      </c>
      <c r="E41" s="58" t="e">
        <f t="shared" si="8"/>
        <v>#N/A</v>
      </c>
    </row>
    <row r="42" spans="2:5">
      <c r="B42" s="27" t="s">
        <v>122</v>
      </c>
    </row>
  </sheetData>
  <mergeCells count="1">
    <mergeCell ref="G3:I3"/>
  </mergeCells>
  <pageMargins left="0.7" right="0.7" top="0.75" bottom="0.75" header="0.3" footer="0.3"/>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D8801"/>
  <sheetViews>
    <sheetView workbookViewId="0">
      <pane ySplit="1" topLeftCell="A434" activePane="bottomLeft" state="frozen"/>
      <selection activeCell="N28" sqref="N28:AI28"/>
      <selection pane="bottomLeft" activeCell="N28" sqref="N28:AI28"/>
    </sheetView>
  </sheetViews>
  <sheetFormatPr baseColWidth="10" defaultColWidth="9.140625" defaultRowHeight="15"/>
  <cols>
    <col min="1" max="1" width="11.42578125" style="160" customWidth="1"/>
    <col min="2" max="2" width="11.42578125" style="432" customWidth="1"/>
    <col min="3" max="3" width="45" style="160" customWidth="1"/>
    <col min="4" max="4" width="16.28515625" style="160" customWidth="1"/>
    <col min="5" max="218" width="9.140625" style="134"/>
    <col min="219" max="219" width="15.42578125" style="134" customWidth="1"/>
    <col min="220" max="220" width="16.140625" style="134" bestFit="1" customWidth="1"/>
    <col min="221" max="221" width="26.7109375" style="134" customWidth="1"/>
    <col min="222" max="222" width="16.140625" style="134" customWidth="1"/>
    <col min="223" max="223" width="32.7109375" style="134" customWidth="1"/>
    <col min="224" max="224" width="64.140625" style="134" customWidth="1"/>
    <col min="225" max="225" width="7.7109375" style="134" customWidth="1"/>
    <col min="226" max="226" width="5.7109375" style="134" customWidth="1"/>
    <col min="227" max="229" width="15.28515625" style="134" customWidth="1"/>
    <col min="230" max="230" width="11.140625" style="134" bestFit="1" customWidth="1"/>
    <col min="231" max="239" width="0" style="134" hidden="1" customWidth="1"/>
    <col min="240" max="240" width="12.7109375" style="134" customWidth="1"/>
    <col min="241" max="250" width="0" style="134" hidden="1" customWidth="1"/>
    <col min="251" max="254" width="20" style="134" customWidth="1"/>
    <col min="255" max="474" width="9.140625" style="134"/>
    <col min="475" max="475" width="15.42578125" style="134" customWidth="1"/>
    <col min="476" max="476" width="16.140625" style="134" bestFit="1" customWidth="1"/>
    <col min="477" max="477" width="26.7109375" style="134" customWidth="1"/>
    <col min="478" max="478" width="16.140625" style="134" customWidth="1"/>
    <col min="479" max="479" width="32.7109375" style="134" customWidth="1"/>
    <col min="480" max="480" width="64.140625" style="134" customWidth="1"/>
    <col min="481" max="481" width="7.7109375" style="134" customWidth="1"/>
    <col min="482" max="482" width="5.7109375" style="134" customWidth="1"/>
    <col min="483" max="485" width="15.28515625" style="134" customWidth="1"/>
    <col min="486" max="486" width="11.140625" style="134" bestFit="1" customWidth="1"/>
    <col min="487" max="495" width="0" style="134" hidden="1" customWidth="1"/>
    <col min="496" max="496" width="12.7109375" style="134" customWidth="1"/>
    <col min="497" max="506" width="0" style="134" hidden="1" customWidth="1"/>
    <col min="507" max="510" width="20" style="134" customWidth="1"/>
    <col min="511" max="730" width="9.140625" style="134"/>
    <col min="731" max="731" width="15.42578125" style="134" customWidth="1"/>
    <col min="732" max="732" width="16.140625" style="134" bestFit="1" customWidth="1"/>
    <col min="733" max="733" width="26.7109375" style="134" customWidth="1"/>
    <col min="734" max="734" width="16.140625" style="134" customWidth="1"/>
    <col min="735" max="735" width="32.7109375" style="134" customWidth="1"/>
    <col min="736" max="736" width="64.140625" style="134" customWidth="1"/>
    <col min="737" max="737" width="7.7109375" style="134" customWidth="1"/>
    <col min="738" max="738" width="5.7109375" style="134" customWidth="1"/>
    <col min="739" max="741" width="15.28515625" style="134" customWidth="1"/>
    <col min="742" max="742" width="11.140625" style="134" bestFit="1" customWidth="1"/>
    <col min="743" max="751" width="0" style="134" hidden="1" customWidth="1"/>
    <col min="752" max="752" width="12.7109375" style="134" customWidth="1"/>
    <col min="753" max="762" width="0" style="134" hidden="1" customWidth="1"/>
    <col min="763" max="766" width="20" style="134" customWidth="1"/>
    <col min="767" max="986" width="9.140625" style="134"/>
    <col min="987" max="987" width="15.42578125" style="134" customWidth="1"/>
    <col min="988" max="988" width="16.140625" style="134" bestFit="1" customWidth="1"/>
    <col min="989" max="989" width="26.7109375" style="134" customWidth="1"/>
    <col min="990" max="990" width="16.140625" style="134" customWidth="1"/>
    <col min="991" max="991" width="32.7109375" style="134" customWidth="1"/>
    <col min="992" max="992" width="64.140625" style="134" customWidth="1"/>
    <col min="993" max="993" width="7.7109375" style="134" customWidth="1"/>
    <col min="994" max="994" width="5.7109375" style="134" customWidth="1"/>
    <col min="995" max="997" width="15.28515625" style="134" customWidth="1"/>
    <col min="998" max="998" width="11.140625" style="134" bestFit="1" customWidth="1"/>
    <col min="999" max="1007" width="0" style="134" hidden="1" customWidth="1"/>
    <col min="1008" max="1008" width="12.7109375" style="134" customWidth="1"/>
    <col min="1009" max="1018" width="0" style="134" hidden="1" customWidth="1"/>
    <col min="1019" max="1022" width="20" style="134" customWidth="1"/>
    <col min="1023" max="1242" width="9.140625" style="134"/>
    <col min="1243" max="1243" width="15.42578125" style="134" customWidth="1"/>
    <col min="1244" max="1244" width="16.140625" style="134" bestFit="1" customWidth="1"/>
    <col min="1245" max="1245" width="26.7109375" style="134" customWidth="1"/>
    <col min="1246" max="1246" width="16.140625" style="134" customWidth="1"/>
    <col min="1247" max="1247" width="32.7109375" style="134" customWidth="1"/>
    <col min="1248" max="1248" width="64.140625" style="134" customWidth="1"/>
    <col min="1249" max="1249" width="7.7109375" style="134" customWidth="1"/>
    <col min="1250" max="1250" width="5.7109375" style="134" customWidth="1"/>
    <col min="1251" max="1253" width="15.28515625" style="134" customWidth="1"/>
    <col min="1254" max="1254" width="11.140625" style="134" bestFit="1" customWidth="1"/>
    <col min="1255" max="1263" width="0" style="134" hidden="1" customWidth="1"/>
    <col min="1264" max="1264" width="12.7109375" style="134" customWidth="1"/>
    <col min="1265" max="1274" width="0" style="134" hidden="1" customWidth="1"/>
    <col min="1275" max="1278" width="20" style="134" customWidth="1"/>
    <col min="1279" max="1498" width="9.140625" style="134"/>
    <col min="1499" max="1499" width="15.42578125" style="134" customWidth="1"/>
    <col min="1500" max="1500" width="16.140625" style="134" bestFit="1" customWidth="1"/>
    <col min="1501" max="1501" width="26.7109375" style="134" customWidth="1"/>
    <col min="1502" max="1502" width="16.140625" style="134" customWidth="1"/>
    <col min="1503" max="1503" width="32.7109375" style="134" customWidth="1"/>
    <col min="1504" max="1504" width="64.140625" style="134" customWidth="1"/>
    <col min="1505" max="1505" width="7.7109375" style="134" customWidth="1"/>
    <col min="1506" max="1506" width="5.7109375" style="134" customWidth="1"/>
    <col min="1507" max="1509" width="15.28515625" style="134" customWidth="1"/>
    <col min="1510" max="1510" width="11.140625" style="134" bestFit="1" customWidth="1"/>
    <col min="1511" max="1519" width="0" style="134" hidden="1" customWidth="1"/>
    <col min="1520" max="1520" width="12.7109375" style="134" customWidth="1"/>
    <col min="1521" max="1530" width="0" style="134" hidden="1" customWidth="1"/>
    <col min="1531" max="1534" width="20" style="134" customWidth="1"/>
    <col min="1535" max="1754" width="9.140625" style="134"/>
    <col min="1755" max="1755" width="15.42578125" style="134" customWidth="1"/>
    <col min="1756" max="1756" width="16.140625" style="134" bestFit="1" customWidth="1"/>
    <col min="1757" max="1757" width="26.7109375" style="134" customWidth="1"/>
    <col min="1758" max="1758" width="16.140625" style="134" customWidth="1"/>
    <col min="1759" max="1759" width="32.7109375" style="134" customWidth="1"/>
    <col min="1760" max="1760" width="64.140625" style="134" customWidth="1"/>
    <col min="1761" max="1761" width="7.7109375" style="134" customWidth="1"/>
    <col min="1762" max="1762" width="5.7109375" style="134" customWidth="1"/>
    <col min="1763" max="1765" width="15.28515625" style="134" customWidth="1"/>
    <col min="1766" max="1766" width="11.140625" style="134" bestFit="1" customWidth="1"/>
    <col min="1767" max="1775" width="0" style="134" hidden="1" customWidth="1"/>
    <col min="1776" max="1776" width="12.7109375" style="134" customWidth="1"/>
    <col min="1777" max="1786" width="0" style="134" hidden="1" customWidth="1"/>
    <col min="1787" max="1790" width="20" style="134" customWidth="1"/>
    <col min="1791" max="2010" width="9.140625" style="134"/>
    <col min="2011" max="2011" width="15.42578125" style="134" customWidth="1"/>
    <col min="2012" max="2012" width="16.140625" style="134" bestFit="1" customWidth="1"/>
    <col min="2013" max="2013" width="26.7109375" style="134" customWidth="1"/>
    <col min="2014" max="2014" width="16.140625" style="134" customWidth="1"/>
    <col min="2015" max="2015" width="32.7109375" style="134" customWidth="1"/>
    <col min="2016" max="2016" width="64.140625" style="134" customWidth="1"/>
    <col min="2017" max="2017" width="7.7109375" style="134" customWidth="1"/>
    <col min="2018" max="2018" width="5.7109375" style="134" customWidth="1"/>
    <col min="2019" max="2021" width="15.28515625" style="134" customWidth="1"/>
    <col min="2022" max="2022" width="11.140625" style="134" bestFit="1" customWidth="1"/>
    <col min="2023" max="2031" width="0" style="134" hidden="1" customWidth="1"/>
    <col min="2032" max="2032" width="12.7109375" style="134" customWidth="1"/>
    <col min="2033" max="2042" width="0" style="134" hidden="1" customWidth="1"/>
    <col min="2043" max="2046" width="20" style="134" customWidth="1"/>
    <col min="2047" max="2266" width="9.140625" style="134"/>
    <col min="2267" max="2267" width="15.42578125" style="134" customWidth="1"/>
    <col min="2268" max="2268" width="16.140625" style="134" bestFit="1" customWidth="1"/>
    <col min="2269" max="2269" width="26.7109375" style="134" customWidth="1"/>
    <col min="2270" max="2270" width="16.140625" style="134" customWidth="1"/>
    <col min="2271" max="2271" width="32.7109375" style="134" customWidth="1"/>
    <col min="2272" max="2272" width="64.140625" style="134" customWidth="1"/>
    <col min="2273" max="2273" width="7.7109375" style="134" customWidth="1"/>
    <col min="2274" max="2274" width="5.7109375" style="134" customWidth="1"/>
    <col min="2275" max="2277" width="15.28515625" style="134" customWidth="1"/>
    <col min="2278" max="2278" width="11.140625" style="134" bestFit="1" customWidth="1"/>
    <col min="2279" max="2287" width="0" style="134" hidden="1" customWidth="1"/>
    <col min="2288" max="2288" width="12.7109375" style="134" customWidth="1"/>
    <col min="2289" max="2298" width="0" style="134" hidden="1" customWidth="1"/>
    <col min="2299" max="2302" width="20" style="134" customWidth="1"/>
    <col min="2303" max="2522" width="9.140625" style="134"/>
    <col min="2523" max="2523" width="15.42578125" style="134" customWidth="1"/>
    <col min="2524" max="2524" width="16.140625" style="134" bestFit="1" customWidth="1"/>
    <col min="2525" max="2525" width="26.7109375" style="134" customWidth="1"/>
    <col min="2526" max="2526" width="16.140625" style="134" customWidth="1"/>
    <col min="2527" max="2527" width="32.7109375" style="134" customWidth="1"/>
    <col min="2528" max="2528" width="64.140625" style="134" customWidth="1"/>
    <col min="2529" max="2529" width="7.7109375" style="134" customWidth="1"/>
    <col min="2530" max="2530" width="5.7109375" style="134" customWidth="1"/>
    <col min="2531" max="2533" width="15.28515625" style="134" customWidth="1"/>
    <col min="2534" max="2534" width="11.140625" style="134" bestFit="1" customWidth="1"/>
    <col min="2535" max="2543" width="0" style="134" hidden="1" customWidth="1"/>
    <col min="2544" max="2544" width="12.7109375" style="134" customWidth="1"/>
    <col min="2545" max="2554" width="0" style="134" hidden="1" customWidth="1"/>
    <col min="2555" max="2558" width="20" style="134" customWidth="1"/>
    <col min="2559" max="2778" width="9.140625" style="134"/>
    <col min="2779" max="2779" width="15.42578125" style="134" customWidth="1"/>
    <col min="2780" max="2780" width="16.140625" style="134" bestFit="1" customWidth="1"/>
    <col min="2781" max="2781" width="26.7109375" style="134" customWidth="1"/>
    <col min="2782" max="2782" width="16.140625" style="134" customWidth="1"/>
    <col min="2783" max="2783" width="32.7109375" style="134" customWidth="1"/>
    <col min="2784" max="2784" width="64.140625" style="134" customWidth="1"/>
    <col min="2785" max="2785" width="7.7109375" style="134" customWidth="1"/>
    <col min="2786" max="2786" width="5.7109375" style="134" customWidth="1"/>
    <col min="2787" max="2789" width="15.28515625" style="134" customWidth="1"/>
    <col min="2790" max="2790" width="11.140625" style="134" bestFit="1" customWidth="1"/>
    <col min="2791" max="2799" width="0" style="134" hidden="1" customWidth="1"/>
    <col min="2800" max="2800" width="12.7109375" style="134" customWidth="1"/>
    <col min="2801" max="2810" width="0" style="134" hidden="1" customWidth="1"/>
    <col min="2811" max="2814" width="20" style="134" customWidth="1"/>
    <col min="2815" max="3034" width="9.140625" style="134"/>
    <col min="3035" max="3035" width="15.42578125" style="134" customWidth="1"/>
    <col min="3036" max="3036" width="16.140625" style="134" bestFit="1" customWidth="1"/>
    <col min="3037" max="3037" width="26.7109375" style="134" customWidth="1"/>
    <col min="3038" max="3038" width="16.140625" style="134" customWidth="1"/>
    <col min="3039" max="3039" width="32.7109375" style="134" customWidth="1"/>
    <col min="3040" max="3040" width="64.140625" style="134" customWidth="1"/>
    <col min="3041" max="3041" width="7.7109375" style="134" customWidth="1"/>
    <col min="3042" max="3042" width="5.7109375" style="134" customWidth="1"/>
    <col min="3043" max="3045" width="15.28515625" style="134" customWidth="1"/>
    <col min="3046" max="3046" width="11.140625" style="134" bestFit="1" customWidth="1"/>
    <col min="3047" max="3055" width="0" style="134" hidden="1" customWidth="1"/>
    <col min="3056" max="3056" width="12.7109375" style="134" customWidth="1"/>
    <col min="3057" max="3066" width="0" style="134" hidden="1" customWidth="1"/>
    <col min="3067" max="3070" width="20" style="134" customWidth="1"/>
    <col min="3071" max="3290" width="9.140625" style="134"/>
    <col min="3291" max="3291" width="15.42578125" style="134" customWidth="1"/>
    <col min="3292" max="3292" width="16.140625" style="134" bestFit="1" customWidth="1"/>
    <col min="3293" max="3293" width="26.7109375" style="134" customWidth="1"/>
    <col min="3294" max="3294" width="16.140625" style="134" customWidth="1"/>
    <col min="3295" max="3295" width="32.7109375" style="134" customWidth="1"/>
    <col min="3296" max="3296" width="64.140625" style="134" customWidth="1"/>
    <col min="3297" max="3297" width="7.7109375" style="134" customWidth="1"/>
    <col min="3298" max="3298" width="5.7109375" style="134" customWidth="1"/>
    <col min="3299" max="3301" width="15.28515625" style="134" customWidth="1"/>
    <col min="3302" max="3302" width="11.140625" style="134" bestFit="1" customWidth="1"/>
    <col min="3303" max="3311" width="0" style="134" hidden="1" customWidth="1"/>
    <col min="3312" max="3312" width="12.7109375" style="134" customWidth="1"/>
    <col min="3313" max="3322" width="0" style="134" hidden="1" customWidth="1"/>
    <col min="3323" max="3326" width="20" style="134" customWidth="1"/>
    <col min="3327" max="3546" width="9.140625" style="134"/>
    <col min="3547" max="3547" width="15.42578125" style="134" customWidth="1"/>
    <col min="3548" max="3548" width="16.140625" style="134" bestFit="1" customWidth="1"/>
    <col min="3549" max="3549" width="26.7109375" style="134" customWidth="1"/>
    <col min="3550" max="3550" width="16.140625" style="134" customWidth="1"/>
    <col min="3551" max="3551" width="32.7109375" style="134" customWidth="1"/>
    <col min="3552" max="3552" width="64.140625" style="134" customWidth="1"/>
    <col min="3553" max="3553" width="7.7109375" style="134" customWidth="1"/>
    <col min="3554" max="3554" width="5.7109375" style="134" customWidth="1"/>
    <col min="3555" max="3557" width="15.28515625" style="134" customWidth="1"/>
    <col min="3558" max="3558" width="11.140625" style="134" bestFit="1" customWidth="1"/>
    <col min="3559" max="3567" width="0" style="134" hidden="1" customWidth="1"/>
    <col min="3568" max="3568" width="12.7109375" style="134" customWidth="1"/>
    <col min="3569" max="3578" width="0" style="134" hidden="1" customWidth="1"/>
    <col min="3579" max="3582" width="20" style="134" customWidth="1"/>
    <col min="3583" max="3802" width="9.140625" style="134"/>
    <col min="3803" max="3803" width="15.42578125" style="134" customWidth="1"/>
    <col min="3804" max="3804" width="16.140625" style="134" bestFit="1" customWidth="1"/>
    <col min="3805" max="3805" width="26.7109375" style="134" customWidth="1"/>
    <col min="3806" max="3806" width="16.140625" style="134" customWidth="1"/>
    <col min="3807" max="3807" width="32.7109375" style="134" customWidth="1"/>
    <col min="3808" max="3808" width="64.140625" style="134" customWidth="1"/>
    <col min="3809" max="3809" width="7.7109375" style="134" customWidth="1"/>
    <col min="3810" max="3810" width="5.7109375" style="134" customWidth="1"/>
    <col min="3811" max="3813" width="15.28515625" style="134" customWidth="1"/>
    <col min="3814" max="3814" width="11.140625" style="134" bestFit="1" customWidth="1"/>
    <col min="3815" max="3823" width="0" style="134" hidden="1" customWidth="1"/>
    <col min="3824" max="3824" width="12.7109375" style="134" customWidth="1"/>
    <col min="3825" max="3834" width="0" style="134" hidden="1" customWidth="1"/>
    <col min="3835" max="3838" width="20" style="134" customWidth="1"/>
    <col min="3839" max="4058" width="9.140625" style="134"/>
    <col min="4059" max="4059" width="15.42578125" style="134" customWidth="1"/>
    <col min="4060" max="4060" width="16.140625" style="134" bestFit="1" customWidth="1"/>
    <col min="4061" max="4061" width="26.7109375" style="134" customWidth="1"/>
    <col min="4062" max="4062" width="16.140625" style="134" customWidth="1"/>
    <col min="4063" max="4063" width="32.7109375" style="134" customWidth="1"/>
    <col min="4064" max="4064" width="64.140625" style="134" customWidth="1"/>
    <col min="4065" max="4065" width="7.7109375" style="134" customWidth="1"/>
    <col min="4066" max="4066" width="5.7109375" style="134" customWidth="1"/>
    <col min="4067" max="4069" width="15.28515625" style="134" customWidth="1"/>
    <col min="4070" max="4070" width="11.140625" style="134" bestFit="1" customWidth="1"/>
    <col min="4071" max="4079" width="0" style="134" hidden="1" customWidth="1"/>
    <col min="4080" max="4080" width="12.7109375" style="134" customWidth="1"/>
    <col min="4081" max="4090" width="0" style="134" hidden="1" customWidth="1"/>
    <col min="4091" max="4094" width="20" style="134" customWidth="1"/>
    <col min="4095" max="4314" width="9.140625" style="134"/>
    <col min="4315" max="4315" width="15.42578125" style="134" customWidth="1"/>
    <col min="4316" max="4316" width="16.140625" style="134" bestFit="1" customWidth="1"/>
    <col min="4317" max="4317" width="26.7109375" style="134" customWidth="1"/>
    <col min="4318" max="4318" width="16.140625" style="134" customWidth="1"/>
    <col min="4319" max="4319" width="32.7109375" style="134" customWidth="1"/>
    <col min="4320" max="4320" width="64.140625" style="134" customWidth="1"/>
    <col min="4321" max="4321" width="7.7109375" style="134" customWidth="1"/>
    <col min="4322" max="4322" width="5.7109375" style="134" customWidth="1"/>
    <col min="4323" max="4325" width="15.28515625" style="134" customWidth="1"/>
    <col min="4326" max="4326" width="11.140625" style="134" bestFit="1" customWidth="1"/>
    <col min="4327" max="4335" width="0" style="134" hidden="1" customWidth="1"/>
    <col min="4336" max="4336" width="12.7109375" style="134" customWidth="1"/>
    <col min="4337" max="4346" width="0" style="134" hidden="1" customWidth="1"/>
    <col min="4347" max="4350" width="20" style="134" customWidth="1"/>
    <col min="4351" max="4570" width="9.140625" style="134"/>
    <col min="4571" max="4571" width="15.42578125" style="134" customWidth="1"/>
    <col min="4572" max="4572" width="16.140625" style="134" bestFit="1" customWidth="1"/>
    <col min="4573" max="4573" width="26.7109375" style="134" customWidth="1"/>
    <col min="4574" max="4574" width="16.140625" style="134" customWidth="1"/>
    <col min="4575" max="4575" width="32.7109375" style="134" customWidth="1"/>
    <col min="4576" max="4576" width="64.140625" style="134" customWidth="1"/>
    <col min="4577" max="4577" width="7.7109375" style="134" customWidth="1"/>
    <col min="4578" max="4578" width="5.7109375" style="134" customWidth="1"/>
    <col min="4579" max="4581" width="15.28515625" style="134" customWidth="1"/>
    <col min="4582" max="4582" width="11.140625" style="134" bestFit="1" customWidth="1"/>
    <col min="4583" max="4591" width="0" style="134" hidden="1" customWidth="1"/>
    <col min="4592" max="4592" width="12.7109375" style="134" customWidth="1"/>
    <col min="4593" max="4602" width="0" style="134" hidden="1" customWidth="1"/>
    <col min="4603" max="4606" width="20" style="134" customWidth="1"/>
    <col min="4607" max="4826" width="9.140625" style="134"/>
    <col min="4827" max="4827" width="15.42578125" style="134" customWidth="1"/>
    <col min="4828" max="4828" width="16.140625" style="134" bestFit="1" customWidth="1"/>
    <col min="4829" max="4829" width="26.7109375" style="134" customWidth="1"/>
    <col min="4830" max="4830" width="16.140625" style="134" customWidth="1"/>
    <col min="4831" max="4831" width="32.7109375" style="134" customWidth="1"/>
    <col min="4832" max="4832" width="64.140625" style="134" customWidth="1"/>
    <col min="4833" max="4833" width="7.7109375" style="134" customWidth="1"/>
    <col min="4834" max="4834" width="5.7109375" style="134" customWidth="1"/>
    <col min="4835" max="4837" width="15.28515625" style="134" customWidth="1"/>
    <col min="4838" max="4838" width="11.140625" style="134" bestFit="1" customWidth="1"/>
    <col min="4839" max="4847" width="0" style="134" hidden="1" customWidth="1"/>
    <col min="4848" max="4848" width="12.7109375" style="134" customWidth="1"/>
    <col min="4849" max="4858" width="0" style="134" hidden="1" customWidth="1"/>
    <col min="4859" max="4862" width="20" style="134" customWidth="1"/>
    <col min="4863" max="5082" width="9.140625" style="134"/>
    <col min="5083" max="5083" width="15.42578125" style="134" customWidth="1"/>
    <col min="5084" max="5084" width="16.140625" style="134" bestFit="1" customWidth="1"/>
    <col min="5085" max="5085" width="26.7109375" style="134" customWidth="1"/>
    <col min="5086" max="5086" width="16.140625" style="134" customWidth="1"/>
    <col min="5087" max="5087" width="32.7109375" style="134" customWidth="1"/>
    <col min="5088" max="5088" width="64.140625" style="134" customWidth="1"/>
    <col min="5089" max="5089" width="7.7109375" style="134" customWidth="1"/>
    <col min="5090" max="5090" width="5.7109375" style="134" customWidth="1"/>
    <col min="5091" max="5093" width="15.28515625" style="134" customWidth="1"/>
    <col min="5094" max="5094" width="11.140625" style="134" bestFit="1" customWidth="1"/>
    <col min="5095" max="5103" width="0" style="134" hidden="1" customWidth="1"/>
    <col min="5104" max="5104" width="12.7109375" style="134" customWidth="1"/>
    <col min="5105" max="5114" width="0" style="134" hidden="1" customWidth="1"/>
    <col min="5115" max="5118" width="20" style="134" customWidth="1"/>
    <col min="5119" max="5338" width="9.140625" style="134"/>
    <col min="5339" max="5339" width="15.42578125" style="134" customWidth="1"/>
    <col min="5340" max="5340" width="16.140625" style="134" bestFit="1" customWidth="1"/>
    <col min="5341" max="5341" width="26.7109375" style="134" customWidth="1"/>
    <col min="5342" max="5342" width="16.140625" style="134" customWidth="1"/>
    <col min="5343" max="5343" width="32.7109375" style="134" customWidth="1"/>
    <col min="5344" max="5344" width="64.140625" style="134" customWidth="1"/>
    <col min="5345" max="5345" width="7.7109375" style="134" customWidth="1"/>
    <col min="5346" max="5346" width="5.7109375" style="134" customWidth="1"/>
    <col min="5347" max="5349" width="15.28515625" style="134" customWidth="1"/>
    <col min="5350" max="5350" width="11.140625" style="134" bestFit="1" customWidth="1"/>
    <col min="5351" max="5359" width="0" style="134" hidden="1" customWidth="1"/>
    <col min="5360" max="5360" width="12.7109375" style="134" customWidth="1"/>
    <col min="5361" max="5370" width="0" style="134" hidden="1" customWidth="1"/>
    <col min="5371" max="5374" width="20" style="134" customWidth="1"/>
    <col min="5375" max="5594" width="9.140625" style="134"/>
    <col min="5595" max="5595" width="15.42578125" style="134" customWidth="1"/>
    <col min="5596" max="5596" width="16.140625" style="134" bestFit="1" customWidth="1"/>
    <col min="5597" max="5597" width="26.7109375" style="134" customWidth="1"/>
    <col min="5598" max="5598" width="16.140625" style="134" customWidth="1"/>
    <col min="5599" max="5599" width="32.7109375" style="134" customWidth="1"/>
    <col min="5600" max="5600" width="64.140625" style="134" customWidth="1"/>
    <col min="5601" max="5601" width="7.7109375" style="134" customWidth="1"/>
    <col min="5602" max="5602" width="5.7109375" style="134" customWidth="1"/>
    <col min="5603" max="5605" width="15.28515625" style="134" customWidth="1"/>
    <col min="5606" max="5606" width="11.140625" style="134" bestFit="1" customWidth="1"/>
    <col min="5607" max="5615" width="0" style="134" hidden="1" customWidth="1"/>
    <col min="5616" max="5616" width="12.7109375" style="134" customWidth="1"/>
    <col min="5617" max="5626" width="0" style="134" hidden="1" customWidth="1"/>
    <col min="5627" max="5630" width="20" style="134" customWidth="1"/>
    <col min="5631" max="5850" width="9.140625" style="134"/>
    <col min="5851" max="5851" width="15.42578125" style="134" customWidth="1"/>
    <col min="5852" max="5852" width="16.140625" style="134" bestFit="1" customWidth="1"/>
    <col min="5853" max="5853" width="26.7109375" style="134" customWidth="1"/>
    <col min="5854" max="5854" width="16.140625" style="134" customWidth="1"/>
    <col min="5855" max="5855" width="32.7109375" style="134" customWidth="1"/>
    <col min="5856" max="5856" width="64.140625" style="134" customWidth="1"/>
    <col min="5857" max="5857" width="7.7109375" style="134" customWidth="1"/>
    <col min="5858" max="5858" width="5.7109375" style="134" customWidth="1"/>
    <col min="5859" max="5861" width="15.28515625" style="134" customWidth="1"/>
    <col min="5862" max="5862" width="11.140625" style="134" bestFit="1" customWidth="1"/>
    <col min="5863" max="5871" width="0" style="134" hidden="1" customWidth="1"/>
    <col min="5872" max="5872" width="12.7109375" style="134" customWidth="1"/>
    <col min="5873" max="5882" width="0" style="134" hidden="1" customWidth="1"/>
    <col min="5883" max="5886" width="20" style="134" customWidth="1"/>
    <col min="5887" max="6106" width="9.140625" style="134"/>
    <col min="6107" max="6107" width="15.42578125" style="134" customWidth="1"/>
    <col min="6108" max="6108" width="16.140625" style="134" bestFit="1" customWidth="1"/>
    <col min="6109" max="6109" width="26.7109375" style="134" customWidth="1"/>
    <col min="6110" max="6110" width="16.140625" style="134" customWidth="1"/>
    <col min="6111" max="6111" width="32.7109375" style="134" customWidth="1"/>
    <col min="6112" max="6112" width="64.140625" style="134" customWidth="1"/>
    <col min="6113" max="6113" width="7.7109375" style="134" customWidth="1"/>
    <col min="6114" max="6114" width="5.7109375" style="134" customWidth="1"/>
    <col min="6115" max="6117" width="15.28515625" style="134" customWidth="1"/>
    <col min="6118" max="6118" width="11.140625" style="134" bestFit="1" customWidth="1"/>
    <col min="6119" max="6127" width="0" style="134" hidden="1" customWidth="1"/>
    <col min="6128" max="6128" width="12.7109375" style="134" customWidth="1"/>
    <col min="6129" max="6138" width="0" style="134" hidden="1" customWidth="1"/>
    <col min="6139" max="6142" width="20" style="134" customWidth="1"/>
    <col min="6143" max="6362" width="9.140625" style="134"/>
    <col min="6363" max="6363" width="15.42578125" style="134" customWidth="1"/>
    <col min="6364" max="6364" width="16.140625" style="134" bestFit="1" customWidth="1"/>
    <col min="6365" max="6365" width="26.7109375" style="134" customWidth="1"/>
    <col min="6366" max="6366" width="16.140625" style="134" customWidth="1"/>
    <col min="6367" max="6367" width="32.7109375" style="134" customWidth="1"/>
    <col min="6368" max="6368" width="64.140625" style="134" customWidth="1"/>
    <col min="6369" max="6369" width="7.7109375" style="134" customWidth="1"/>
    <col min="6370" max="6370" width="5.7109375" style="134" customWidth="1"/>
    <col min="6371" max="6373" width="15.28515625" style="134" customWidth="1"/>
    <col min="6374" max="6374" width="11.140625" style="134" bestFit="1" customWidth="1"/>
    <col min="6375" max="6383" width="0" style="134" hidden="1" customWidth="1"/>
    <col min="6384" max="6384" width="12.7109375" style="134" customWidth="1"/>
    <col min="6385" max="6394" width="0" style="134" hidden="1" customWidth="1"/>
    <col min="6395" max="6398" width="20" style="134" customWidth="1"/>
    <col min="6399" max="6618" width="9.140625" style="134"/>
    <col min="6619" max="6619" width="15.42578125" style="134" customWidth="1"/>
    <col min="6620" max="6620" width="16.140625" style="134" bestFit="1" customWidth="1"/>
    <col min="6621" max="6621" width="26.7109375" style="134" customWidth="1"/>
    <col min="6622" max="6622" width="16.140625" style="134" customWidth="1"/>
    <col min="6623" max="6623" width="32.7109375" style="134" customWidth="1"/>
    <col min="6624" max="6624" width="64.140625" style="134" customWidth="1"/>
    <col min="6625" max="6625" width="7.7109375" style="134" customWidth="1"/>
    <col min="6626" max="6626" width="5.7109375" style="134" customWidth="1"/>
    <col min="6627" max="6629" width="15.28515625" style="134" customWidth="1"/>
    <col min="6630" max="6630" width="11.140625" style="134" bestFit="1" customWidth="1"/>
    <col min="6631" max="6639" width="0" style="134" hidden="1" customWidth="1"/>
    <col min="6640" max="6640" width="12.7109375" style="134" customWidth="1"/>
    <col min="6641" max="6650" width="0" style="134" hidden="1" customWidth="1"/>
    <col min="6651" max="6654" width="20" style="134" customWidth="1"/>
    <col min="6655" max="6874" width="9.140625" style="134"/>
    <col min="6875" max="6875" width="15.42578125" style="134" customWidth="1"/>
    <col min="6876" max="6876" width="16.140625" style="134" bestFit="1" customWidth="1"/>
    <col min="6877" max="6877" width="26.7109375" style="134" customWidth="1"/>
    <col min="6878" max="6878" width="16.140625" style="134" customWidth="1"/>
    <col min="6879" max="6879" width="32.7109375" style="134" customWidth="1"/>
    <col min="6880" max="6880" width="64.140625" style="134" customWidth="1"/>
    <col min="6881" max="6881" width="7.7109375" style="134" customWidth="1"/>
    <col min="6882" max="6882" width="5.7109375" style="134" customWidth="1"/>
    <col min="6883" max="6885" width="15.28515625" style="134" customWidth="1"/>
    <col min="6886" max="6886" width="11.140625" style="134" bestFit="1" customWidth="1"/>
    <col min="6887" max="6895" width="0" style="134" hidden="1" customWidth="1"/>
    <col min="6896" max="6896" width="12.7109375" style="134" customWidth="1"/>
    <col min="6897" max="6906" width="0" style="134" hidden="1" customWidth="1"/>
    <col min="6907" max="6910" width="20" style="134" customWidth="1"/>
    <col min="6911" max="7130" width="9.140625" style="134"/>
    <col min="7131" max="7131" width="15.42578125" style="134" customWidth="1"/>
    <col min="7132" max="7132" width="16.140625" style="134" bestFit="1" customWidth="1"/>
    <col min="7133" max="7133" width="26.7109375" style="134" customWidth="1"/>
    <col min="7134" max="7134" width="16.140625" style="134" customWidth="1"/>
    <col min="7135" max="7135" width="32.7109375" style="134" customWidth="1"/>
    <col min="7136" max="7136" width="64.140625" style="134" customWidth="1"/>
    <col min="7137" max="7137" width="7.7109375" style="134" customWidth="1"/>
    <col min="7138" max="7138" width="5.7109375" style="134" customWidth="1"/>
    <col min="7139" max="7141" width="15.28515625" style="134" customWidth="1"/>
    <col min="7142" max="7142" width="11.140625" style="134" bestFit="1" customWidth="1"/>
    <col min="7143" max="7151" width="0" style="134" hidden="1" customWidth="1"/>
    <col min="7152" max="7152" width="12.7109375" style="134" customWidth="1"/>
    <col min="7153" max="7162" width="0" style="134" hidden="1" customWidth="1"/>
    <col min="7163" max="7166" width="20" style="134" customWidth="1"/>
    <col min="7167" max="7386" width="9.140625" style="134"/>
    <col min="7387" max="7387" width="15.42578125" style="134" customWidth="1"/>
    <col min="7388" max="7388" width="16.140625" style="134" bestFit="1" customWidth="1"/>
    <col min="7389" max="7389" width="26.7109375" style="134" customWidth="1"/>
    <col min="7390" max="7390" width="16.140625" style="134" customWidth="1"/>
    <col min="7391" max="7391" width="32.7109375" style="134" customWidth="1"/>
    <col min="7392" max="7392" width="64.140625" style="134" customWidth="1"/>
    <col min="7393" max="7393" width="7.7109375" style="134" customWidth="1"/>
    <col min="7394" max="7394" width="5.7109375" style="134" customWidth="1"/>
    <col min="7395" max="7397" width="15.28515625" style="134" customWidth="1"/>
    <col min="7398" max="7398" width="11.140625" style="134" bestFit="1" customWidth="1"/>
    <col min="7399" max="7407" width="0" style="134" hidden="1" customWidth="1"/>
    <col min="7408" max="7408" width="12.7109375" style="134" customWidth="1"/>
    <col min="7409" max="7418" width="0" style="134" hidden="1" customWidth="1"/>
    <col min="7419" max="7422" width="20" style="134" customWidth="1"/>
    <col min="7423" max="7642" width="9.140625" style="134"/>
    <col min="7643" max="7643" width="15.42578125" style="134" customWidth="1"/>
    <col min="7644" max="7644" width="16.140625" style="134" bestFit="1" customWidth="1"/>
    <col min="7645" max="7645" width="26.7109375" style="134" customWidth="1"/>
    <col min="7646" max="7646" width="16.140625" style="134" customWidth="1"/>
    <col min="7647" max="7647" width="32.7109375" style="134" customWidth="1"/>
    <col min="7648" max="7648" width="64.140625" style="134" customWidth="1"/>
    <col min="7649" max="7649" width="7.7109375" style="134" customWidth="1"/>
    <col min="7650" max="7650" width="5.7109375" style="134" customWidth="1"/>
    <col min="7651" max="7653" width="15.28515625" style="134" customWidth="1"/>
    <col min="7654" max="7654" width="11.140625" style="134" bestFit="1" customWidth="1"/>
    <col min="7655" max="7663" width="0" style="134" hidden="1" customWidth="1"/>
    <col min="7664" max="7664" width="12.7109375" style="134" customWidth="1"/>
    <col min="7665" max="7674" width="0" style="134" hidden="1" customWidth="1"/>
    <col min="7675" max="7678" width="20" style="134" customWidth="1"/>
    <col min="7679" max="7898" width="9.140625" style="134"/>
    <col min="7899" max="7899" width="15.42578125" style="134" customWidth="1"/>
    <col min="7900" max="7900" width="16.140625" style="134" bestFit="1" customWidth="1"/>
    <col min="7901" max="7901" width="26.7109375" style="134" customWidth="1"/>
    <col min="7902" max="7902" width="16.140625" style="134" customWidth="1"/>
    <col min="7903" max="7903" width="32.7109375" style="134" customWidth="1"/>
    <col min="7904" max="7904" width="64.140625" style="134" customWidth="1"/>
    <col min="7905" max="7905" width="7.7109375" style="134" customWidth="1"/>
    <col min="7906" max="7906" width="5.7109375" style="134" customWidth="1"/>
    <col min="7907" max="7909" width="15.28515625" style="134" customWidth="1"/>
    <col min="7910" max="7910" width="11.140625" style="134" bestFit="1" customWidth="1"/>
    <col min="7911" max="7919" width="0" style="134" hidden="1" customWidth="1"/>
    <col min="7920" max="7920" width="12.7109375" style="134" customWidth="1"/>
    <col min="7921" max="7930" width="0" style="134" hidden="1" customWidth="1"/>
    <col min="7931" max="7934" width="20" style="134" customWidth="1"/>
    <col min="7935" max="8154" width="9.140625" style="134"/>
    <col min="8155" max="8155" width="15.42578125" style="134" customWidth="1"/>
    <col min="8156" max="8156" width="16.140625" style="134" bestFit="1" customWidth="1"/>
    <col min="8157" max="8157" width="26.7109375" style="134" customWidth="1"/>
    <col min="8158" max="8158" width="16.140625" style="134" customWidth="1"/>
    <col min="8159" max="8159" width="32.7109375" style="134" customWidth="1"/>
    <col min="8160" max="8160" width="64.140625" style="134" customWidth="1"/>
    <col min="8161" max="8161" width="7.7109375" style="134" customWidth="1"/>
    <col min="8162" max="8162" width="5.7109375" style="134" customWidth="1"/>
    <col min="8163" max="8165" width="15.28515625" style="134" customWidth="1"/>
    <col min="8166" max="8166" width="11.140625" style="134" bestFit="1" customWidth="1"/>
    <col min="8167" max="8175" width="0" style="134" hidden="1" customWidth="1"/>
    <col min="8176" max="8176" width="12.7109375" style="134" customWidth="1"/>
    <col min="8177" max="8186" width="0" style="134" hidden="1" customWidth="1"/>
    <col min="8187" max="8190" width="20" style="134" customWidth="1"/>
    <col min="8191" max="8410" width="9.140625" style="134"/>
    <col min="8411" max="8411" width="15.42578125" style="134" customWidth="1"/>
    <col min="8412" max="8412" width="16.140625" style="134" bestFit="1" customWidth="1"/>
    <col min="8413" max="8413" width="26.7109375" style="134" customWidth="1"/>
    <col min="8414" max="8414" width="16.140625" style="134" customWidth="1"/>
    <col min="8415" max="8415" width="32.7109375" style="134" customWidth="1"/>
    <col min="8416" max="8416" width="64.140625" style="134" customWidth="1"/>
    <col min="8417" max="8417" width="7.7109375" style="134" customWidth="1"/>
    <col min="8418" max="8418" width="5.7109375" style="134" customWidth="1"/>
    <col min="8419" max="8421" width="15.28515625" style="134" customWidth="1"/>
    <col min="8422" max="8422" width="11.140625" style="134" bestFit="1" customWidth="1"/>
    <col min="8423" max="8431" width="0" style="134" hidden="1" customWidth="1"/>
    <col min="8432" max="8432" width="12.7109375" style="134" customWidth="1"/>
    <col min="8433" max="8442" width="0" style="134" hidden="1" customWidth="1"/>
    <col min="8443" max="8446" width="20" style="134" customWidth="1"/>
    <col min="8447" max="8666" width="9.140625" style="134"/>
    <col min="8667" max="8667" width="15.42578125" style="134" customWidth="1"/>
    <col min="8668" max="8668" width="16.140625" style="134" bestFit="1" customWidth="1"/>
    <col min="8669" max="8669" width="26.7109375" style="134" customWidth="1"/>
    <col min="8670" max="8670" width="16.140625" style="134" customWidth="1"/>
    <col min="8671" max="8671" width="32.7109375" style="134" customWidth="1"/>
    <col min="8672" max="8672" width="64.140625" style="134" customWidth="1"/>
    <col min="8673" max="8673" width="7.7109375" style="134" customWidth="1"/>
    <col min="8674" max="8674" width="5.7109375" style="134" customWidth="1"/>
    <col min="8675" max="8677" width="15.28515625" style="134" customWidth="1"/>
    <col min="8678" max="8678" width="11.140625" style="134" bestFit="1" customWidth="1"/>
    <col min="8679" max="8687" width="0" style="134" hidden="1" customWidth="1"/>
    <col min="8688" max="8688" width="12.7109375" style="134" customWidth="1"/>
    <col min="8689" max="8698" width="0" style="134" hidden="1" customWidth="1"/>
    <col min="8699" max="8702" width="20" style="134" customWidth="1"/>
    <col min="8703" max="8922" width="9.140625" style="134"/>
    <col min="8923" max="8923" width="15.42578125" style="134" customWidth="1"/>
    <col min="8924" max="8924" width="16.140625" style="134" bestFit="1" customWidth="1"/>
    <col min="8925" max="8925" width="26.7109375" style="134" customWidth="1"/>
    <col min="8926" max="8926" width="16.140625" style="134" customWidth="1"/>
    <col min="8927" max="8927" width="32.7109375" style="134" customWidth="1"/>
    <col min="8928" max="8928" width="64.140625" style="134" customWidth="1"/>
    <col min="8929" max="8929" width="7.7109375" style="134" customWidth="1"/>
    <col min="8930" max="8930" width="5.7109375" style="134" customWidth="1"/>
    <col min="8931" max="8933" width="15.28515625" style="134" customWidth="1"/>
    <col min="8934" max="8934" width="11.140625" style="134" bestFit="1" customWidth="1"/>
    <col min="8935" max="8943" width="0" style="134" hidden="1" customWidth="1"/>
    <col min="8944" max="8944" width="12.7109375" style="134" customWidth="1"/>
    <col min="8945" max="8954" width="0" style="134" hidden="1" customWidth="1"/>
    <col min="8955" max="8958" width="20" style="134" customWidth="1"/>
    <col min="8959" max="9178" width="9.140625" style="134"/>
    <col min="9179" max="9179" width="15.42578125" style="134" customWidth="1"/>
    <col min="9180" max="9180" width="16.140625" style="134" bestFit="1" customWidth="1"/>
    <col min="9181" max="9181" width="26.7109375" style="134" customWidth="1"/>
    <col min="9182" max="9182" width="16.140625" style="134" customWidth="1"/>
    <col min="9183" max="9183" width="32.7109375" style="134" customWidth="1"/>
    <col min="9184" max="9184" width="64.140625" style="134" customWidth="1"/>
    <col min="9185" max="9185" width="7.7109375" style="134" customWidth="1"/>
    <col min="9186" max="9186" width="5.7109375" style="134" customWidth="1"/>
    <col min="9187" max="9189" width="15.28515625" style="134" customWidth="1"/>
    <col min="9190" max="9190" width="11.140625" style="134" bestFit="1" customWidth="1"/>
    <col min="9191" max="9199" width="0" style="134" hidden="1" customWidth="1"/>
    <col min="9200" max="9200" width="12.7109375" style="134" customWidth="1"/>
    <col min="9201" max="9210" width="0" style="134" hidden="1" customWidth="1"/>
    <col min="9211" max="9214" width="20" style="134" customWidth="1"/>
    <col min="9215" max="9434" width="9.140625" style="134"/>
    <col min="9435" max="9435" width="15.42578125" style="134" customWidth="1"/>
    <col min="9436" max="9436" width="16.140625" style="134" bestFit="1" customWidth="1"/>
    <col min="9437" max="9437" width="26.7109375" style="134" customWidth="1"/>
    <col min="9438" max="9438" width="16.140625" style="134" customWidth="1"/>
    <col min="9439" max="9439" width="32.7109375" style="134" customWidth="1"/>
    <col min="9440" max="9440" width="64.140625" style="134" customWidth="1"/>
    <col min="9441" max="9441" width="7.7109375" style="134" customWidth="1"/>
    <col min="9442" max="9442" width="5.7109375" style="134" customWidth="1"/>
    <col min="9443" max="9445" width="15.28515625" style="134" customWidth="1"/>
    <col min="9446" max="9446" width="11.140625" style="134" bestFit="1" customWidth="1"/>
    <col min="9447" max="9455" width="0" style="134" hidden="1" customWidth="1"/>
    <col min="9456" max="9456" width="12.7109375" style="134" customWidth="1"/>
    <col min="9457" max="9466" width="0" style="134" hidden="1" customWidth="1"/>
    <col min="9467" max="9470" width="20" style="134" customWidth="1"/>
    <col min="9471" max="9690" width="9.140625" style="134"/>
    <col min="9691" max="9691" width="15.42578125" style="134" customWidth="1"/>
    <col min="9692" max="9692" width="16.140625" style="134" bestFit="1" customWidth="1"/>
    <col min="9693" max="9693" width="26.7109375" style="134" customWidth="1"/>
    <col min="9694" max="9694" width="16.140625" style="134" customWidth="1"/>
    <col min="9695" max="9695" width="32.7109375" style="134" customWidth="1"/>
    <col min="9696" max="9696" width="64.140625" style="134" customWidth="1"/>
    <col min="9697" max="9697" width="7.7109375" style="134" customWidth="1"/>
    <col min="9698" max="9698" width="5.7109375" style="134" customWidth="1"/>
    <col min="9699" max="9701" width="15.28515625" style="134" customWidth="1"/>
    <col min="9702" max="9702" width="11.140625" style="134" bestFit="1" customWidth="1"/>
    <col min="9703" max="9711" width="0" style="134" hidden="1" customWidth="1"/>
    <col min="9712" max="9712" width="12.7109375" style="134" customWidth="1"/>
    <col min="9713" max="9722" width="0" style="134" hidden="1" customWidth="1"/>
    <col min="9723" max="9726" width="20" style="134" customWidth="1"/>
    <col min="9727" max="9946" width="9.140625" style="134"/>
    <col min="9947" max="9947" width="15.42578125" style="134" customWidth="1"/>
    <col min="9948" max="9948" width="16.140625" style="134" bestFit="1" customWidth="1"/>
    <col min="9949" max="9949" width="26.7109375" style="134" customWidth="1"/>
    <col min="9950" max="9950" width="16.140625" style="134" customWidth="1"/>
    <col min="9951" max="9951" width="32.7109375" style="134" customWidth="1"/>
    <col min="9952" max="9952" width="64.140625" style="134" customWidth="1"/>
    <col min="9953" max="9953" width="7.7109375" style="134" customWidth="1"/>
    <col min="9954" max="9954" width="5.7109375" style="134" customWidth="1"/>
    <col min="9955" max="9957" width="15.28515625" style="134" customWidth="1"/>
    <col min="9958" max="9958" width="11.140625" style="134" bestFit="1" customWidth="1"/>
    <col min="9959" max="9967" width="0" style="134" hidden="1" customWidth="1"/>
    <col min="9968" max="9968" width="12.7109375" style="134" customWidth="1"/>
    <col min="9969" max="9978" width="0" style="134" hidden="1" customWidth="1"/>
    <col min="9979" max="9982" width="20" style="134" customWidth="1"/>
    <col min="9983" max="10202" width="9.140625" style="134"/>
    <col min="10203" max="10203" width="15.42578125" style="134" customWidth="1"/>
    <col min="10204" max="10204" width="16.140625" style="134" bestFit="1" customWidth="1"/>
    <col min="10205" max="10205" width="26.7109375" style="134" customWidth="1"/>
    <col min="10206" max="10206" width="16.140625" style="134" customWidth="1"/>
    <col min="10207" max="10207" width="32.7109375" style="134" customWidth="1"/>
    <col min="10208" max="10208" width="64.140625" style="134" customWidth="1"/>
    <col min="10209" max="10209" width="7.7109375" style="134" customWidth="1"/>
    <col min="10210" max="10210" width="5.7109375" style="134" customWidth="1"/>
    <col min="10211" max="10213" width="15.28515625" style="134" customWidth="1"/>
    <col min="10214" max="10214" width="11.140625" style="134" bestFit="1" customWidth="1"/>
    <col min="10215" max="10223" width="0" style="134" hidden="1" customWidth="1"/>
    <col min="10224" max="10224" width="12.7109375" style="134" customWidth="1"/>
    <col min="10225" max="10234" width="0" style="134" hidden="1" customWidth="1"/>
    <col min="10235" max="10238" width="20" style="134" customWidth="1"/>
    <col min="10239" max="10458" width="9.140625" style="134"/>
    <col min="10459" max="10459" width="15.42578125" style="134" customWidth="1"/>
    <col min="10460" max="10460" width="16.140625" style="134" bestFit="1" customWidth="1"/>
    <col min="10461" max="10461" width="26.7109375" style="134" customWidth="1"/>
    <col min="10462" max="10462" width="16.140625" style="134" customWidth="1"/>
    <col min="10463" max="10463" width="32.7109375" style="134" customWidth="1"/>
    <col min="10464" max="10464" width="64.140625" style="134" customWidth="1"/>
    <col min="10465" max="10465" width="7.7109375" style="134" customWidth="1"/>
    <col min="10466" max="10466" width="5.7109375" style="134" customWidth="1"/>
    <col min="10467" max="10469" width="15.28515625" style="134" customWidth="1"/>
    <col min="10470" max="10470" width="11.140625" style="134" bestFit="1" customWidth="1"/>
    <col min="10471" max="10479" width="0" style="134" hidden="1" customWidth="1"/>
    <col min="10480" max="10480" width="12.7109375" style="134" customWidth="1"/>
    <col min="10481" max="10490" width="0" style="134" hidden="1" customWidth="1"/>
    <col min="10491" max="10494" width="20" style="134" customWidth="1"/>
    <col min="10495" max="10714" width="9.140625" style="134"/>
    <col min="10715" max="10715" width="15.42578125" style="134" customWidth="1"/>
    <col min="10716" max="10716" width="16.140625" style="134" bestFit="1" customWidth="1"/>
    <col min="10717" max="10717" width="26.7109375" style="134" customWidth="1"/>
    <col min="10718" max="10718" width="16.140625" style="134" customWidth="1"/>
    <col min="10719" max="10719" width="32.7109375" style="134" customWidth="1"/>
    <col min="10720" max="10720" width="64.140625" style="134" customWidth="1"/>
    <col min="10721" max="10721" width="7.7109375" style="134" customWidth="1"/>
    <col min="10722" max="10722" width="5.7109375" style="134" customWidth="1"/>
    <col min="10723" max="10725" width="15.28515625" style="134" customWidth="1"/>
    <col min="10726" max="10726" width="11.140625" style="134" bestFit="1" customWidth="1"/>
    <col min="10727" max="10735" width="0" style="134" hidden="1" customWidth="1"/>
    <col min="10736" max="10736" width="12.7109375" style="134" customWidth="1"/>
    <col min="10737" max="10746" width="0" style="134" hidden="1" customWidth="1"/>
    <col min="10747" max="10750" width="20" style="134" customWidth="1"/>
    <col min="10751" max="10970" width="9.140625" style="134"/>
    <col min="10971" max="10971" width="15.42578125" style="134" customWidth="1"/>
    <col min="10972" max="10972" width="16.140625" style="134" bestFit="1" customWidth="1"/>
    <col min="10973" max="10973" width="26.7109375" style="134" customWidth="1"/>
    <col min="10974" max="10974" width="16.140625" style="134" customWidth="1"/>
    <col min="10975" max="10975" width="32.7109375" style="134" customWidth="1"/>
    <col min="10976" max="10976" width="64.140625" style="134" customWidth="1"/>
    <col min="10977" max="10977" width="7.7109375" style="134" customWidth="1"/>
    <col min="10978" max="10978" width="5.7109375" style="134" customWidth="1"/>
    <col min="10979" max="10981" width="15.28515625" style="134" customWidth="1"/>
    <col min="10982" max="10982" width="11.140625" style="134" bestFit="1" customWidth="1"/>
    <col min="10983" max="10991" width="0" style="134" hidden="1" customWidth="1"/>
    <col min="10992" max="10992" width="12.7109375" style="134" customWidth="1"/>
    <col min="10993" max="11002" width="0" style="134" hidden="1" customWidth="1"/>
    <col min="11003" max="11006" width="20" style="134" customWidth="1"/>
    <col min="11007" max="11226" width="9.140625" style="134"/>
    <col min="11227" max="11227" width="15.42578125" style="134" customWidth="1"/>
    <col min="11228" max="11228" width="16.140625" style="134" bestFit="1" customWidth="1"/>
    <col min="11229" max="11229" width="26.7109375" style="134" customWidth="1"/>
    <col min="11230" max="11230" width="16.140625" style="134" customWidth="1"/>
    <col min="11231" max="11231" width="32.7109375" style="134" customWidth="1"/>
    <col min="11232" max="11232" width="64.140625" style="134" customWidth="1"/>
    <col min="11233" max="11233" width="7.7109375" style="134" customWidth="1"/>
    <col min="11234" max="11234" width="5.7109375" style="134" customWidth="1"/>
    <col min="11235" max="11237" width="15.28515625" style="134" customWidth="1"/>
    <col min="11238" max="11238" width="11.140625" style="134" bestFit="1" customWidth="1"/>
    <col min="11239" max="11247" width="0" style="134" hidden="1" customWidth="1"/>
    <col min="11248" max="11248" width="12.7109375" style="134" customWidth="1"/>
    <col min="11249" max="11258" width="0" style="134" hidden="1" customWidth="1"/>
    <col min="11259" max="11262" width="20" style="134" customWidth="1"/>
    <col min="11263" max="11482" width="9.140625" style="134"/>
    <col min="11483" max="11483" width="15.42578125" style="134" customWidth="1"/>
    <col min="11484" max="11484" width="16.140625" style="134" bestFit="1" customWidth="1"/>
    <col min="11485" max="11485" width="26.7109375" style="134" customWidth="1"/>
    <col min="11486" max="11486" width="16.140625" style="134" customWidth="1"/>
    <col min="11487" max="11487" width="32.7109375" style="134" customWidth="1"/>
    <col min="11488" max="11488" width="64.140625" style="134" customWidth="1"/>
    <col min="11489" max="11489" width="7.7109375" style="134" customWidth="1"/>
    <col min="11490" max="11490" width="5.7109375" style="134" customWidth="1"/>
    <col min="11491" max="11493" width="15.28515625" style="134" customWidth="1"/>
    <col min="11494" max="11494" width="11.140625" style="134" bestFit="1" customWidth="1"/>
    <col min="11495" max="11503" width="0" style="134" hidden="1" customWidth="1"/>
    <col min="11504" max="11504" width="12.7109375" style="134" customWidth="1"/>
    <col min="11505" max="11514" width="0" style="134" hidden="1" customWidth="1"/>
    <col min="11515" max="11518" width="20" style="134" customWidth="1"/>
    <col min="11519" max="11738" width="9.140625" style="134"/>
    <col min="11739" max="11739" width="15.42578125" style="134" customWidth="1"/>
    <col min="11740" max="11740" width="16.140625" style="134" bestFit="1" customWidth="1"/>
    <col min="11741" max="11741" width="26.7109375" style="134" customWidth="1"/>
    <col min="11742" max="11742" width="16.140625" style="134" customWidth="1"/>
    <col min="11743" max="11743" width="32.7109375" style="134" customWidth="1"/>
    <col min="11744" max="11744" width="64.140625" style="134" customWidth="1"/>
    <col min="11745" max="11745" width="7.7109375" style="134" customWidth="1"/>
    <col min="11746" max="11746" width="5.7109375" style="134" customWidth="1"/>
    <col min="11747" max="11749" width="15.28515625" style="134" customWidth="1"/>
    <col min="11750" max="11750" width="11.140625" style="134" bestFit="1" customWidth="1"/>
    <col min="11751" max="11759" width="0" style="134" hidden="1" customWidth="1"/>
    <col min="11760" max="11760" width="12.7109375" style="134" customWidth="1"/>
    <col min="11761" max="11770" width="0" style="134" hidden="1" customWidth="1"/>
    <col min="11771" max="11774" width="20" style="134" customWidth="1"/>
    <col min="11775" max="11994" width="9.140625" style="134"/>
    <col min="11995" max="11995" width="15.42578125" style="134" customWidth="1"/>
    <col min="11996" max="11996" width="16.140625" style="134" bestFit="1" customWidth="1"/>
    <col min="11997" max="11997" width="26.7109375" style="134" customWidth="1"/>
    <col min="11998" max="11998" width="16.140625" style="134" customWidth="1"/>
    <col min="11999" max="11999" width="32.7109375" style="134" customWidth="1"/>
    <col min="12000" max="12000" width="64.140625" style="134" customWidth="1"/>
    <col min="12001" max="12001" width="7.7109375" style="134" customWidth="1"/>
    <col min="12002" max="12002" width="5.7109375" style="134" customWidth="1"/>
    <col min="12003" max="12005" width="15.28515625" style="134" customWidth="1"/>
    <col min="12006" max="12006" width="11.140625" style="134" bestFit="1" customWidth="1"/>
    <col min="12007" max="12015" width="0" style="134" hidden="1" customWidth="1"/>
    <col min="12016" max="12016" width="12.7109375" style="134" customWidth="1"/>
    <col min="12017" max="12026" width="0" style="134" hidden="1" customWidth="1"/>
    <col min="12027" max="12030" width="20" style="134" customWidth="1"/>
    <col min="12031" max="12250" width="9.140625" style="134"/>
    <col min="12251" max="12251" width="15.42578125" style="134" customWidth="1"/>
    <col min="12252" max="12252" width="16.140625" style="134" bestFit="1" customWidth="1"/>
    <col min="12253" max="12253" width="26.7109375" style="134" customWidth="1"/>
    <col min="12254" max="12254" width="16.140625" style="134" customWidth="1"/>
    <col min="12255" max="12255" width="32.7109375" style="134" customWidth="1"/>
    <col min="12256" max="12256" width="64.140625" style="134" customWidth="1"/>
    <col min="12257" max="12257" width="7.7109375" style="134" customWidth="1"/>
    <col min="12258" max="12258" width="5.7109375" style="134" customWidth="1"/>
    <col min="12259" max="12261" width="15.28515625" style="134" customWidth="1"/>
    <col min="12262" max="12262" width="11.140625" style="134" bestFit="1" customWidth="1"/>
    <col min="12263" max="12271" width="0" style="134" hidden="1" customWidth="1"/>
    <col min="12272" max="12272" width="12.7109375" style="134" customWidth="1"/>
    <col min="12273" max="12282" width="0" style="134" hidden="1" customWidth="1"/>
    <col min="12283" max="12286" width="20" style="134" customWidth="1"/>
    <col min="12287" max="12506" width="9.140625" style="134"/>
    <col min="12507" max="12507" width="15.42578125" style="134" customWidth="1"/>
    <col min="12508" max="12508" width="16.140625" style="134" bestFit="1" customWidth="1"/>
    <col min="12509" max="12509" width="26.7109375" style="134" customWidth="1"/>
    <col min="12510" max="12510" width="16.140625" style="134" customWidth="1"/>
    <col min="12511" max="12511" width="32.7109375" style="134" customWidth="1"/>
    <col min="12512" max="12512" width="64.140625" style="134" customWidth="1"/>
    <col min="12513" max="12513" width="7.7109375" style="134" customWidth="1"/>
    <col min="12514" max="12514" width="5.7109375" style="134" customWidth="1"/>
    <col min="12515" max="12517" width="15.28515625" style="134" customWidth="1"/>
    <col min="12518" max="12518" width="11.140625" style="134" bestFit="1" customWidth="1"/>
    <col min="12519" max="12527" width="0" style="134" hidden="1" customWidth="1"/>
    <col min="12528" max="12528" width="12.7109375" style="134" customWidth="1"/>
    <col min="12529" max="12538" width="0" style="134" hidden="1" customWidth="1"/>
    <col min="12539" max="12542" width="20" style="134" customWidth="1"/>
    <col min="12543" max="12762" width="9.140625" style="134"/>
    <col min="12763" max="12763" width="15.42578125" style="134" customWidth="1"/>
    <col min="12764" max="12764" width="16.140625" style="134" bestFit="1" customWidth="1"/>
    <col min="12765" max="12765" width="26.7109375" style="134" customWidth="1"/>
    <col min="12766" max="12766" width="16.140625" style="134" customWidth="1"/>
    <col min="12767" max="12767" width="32.7109375" style="134" customWidth="1"/>
    <col min="12768" max="12768" width="64.140625" style="134" customWidth="1"/>
    <col min="12769" max="12769" width="7.7109375" style="134" customWidth="1"/>
    <col min="12770" max="12770" width="5.7109375" style="134" customWidth="1"/>
    <col min="12771" max="12773" width="15.28515625" style="134" customWidth="1"/>
    <col min="12774" max="12774" width="11.140625" style="134" bestFit="1" customWidth="1"/>
    <col min="12775" max="12783" width="0" style="134" hidden="1" customWidth="1"/>
    <col min="12784" max="12784" width="12.7109375" style="134" customWidth="1"/>
    <col min="12785" max="12794" width="0" style="134" hidden="1" customWidth="1"/>
    <col min="12795" max="12798" width="20" style="134" customWidth="1"/>
    <col min="12799" max="13018" width="9.140625" style="134"/>
    <col min="13019" max="13019" width="15.42578125" style="134" customWidth="1"/>
    <col min="13020" max="13020" width="16.140625" style="134" bestFit="1" customWidth="1"/>
    <col min="13021" max="13021" width="26.7109375" style="134" customWidth="1"/>
    <col min="13022" max="13022" width="16.140625" style="134" customWidth="1"/>
    <col min="13023" max="13023" width="32.7109375" style="134" customWidth="1"/>
    <col min="13024" max="13024" width="64.140625" style="134" customWidth="1"/>
    <col min="13025" max="13025" width="7.7109375" style="134" customWidth="1"/>
    <col min="13026" max="13026" width="5.7109375" style="134" customWidth="1"/>
    <col min="13027" max="13029" width="15.28515625" style="134" customWidth="1"/>
    <col min="13030" max="13030" width="11.140625" style="134" bestFit="1" customWidth="1"/>
    <col min="13031" max="13039" width="0" style="134" hidden="1" customWidth="1"/>
    <col min="13040" max="13040" width="12.7109375" style="134" customWidth="1"/>
    <col min="13041" max="13050" width="0" style="134" hidden="1" customWidth="1"/>
    <col min="13051" max="13054" width="20" style="134" customWidth="1"/>
    <col min="13055" max="13274" width="9.140625" style="134"/>
    <col min="13275" max="13275" width="15.42578125" style="134" customWidth="1"/>
    <col min="13276" max="13276" width="16.140625" style="134" bestFit="1" customWidth="1"/>
    <col min="13277" max="13277" width="26.7109375" style="134" customWidth="1"/>
    <col min="13278" max="13278" width="16.140625" style="134" customWidth="1"/>
    <col min="13279" max="13279" width="32.7109375" style="134" customWidth="1"/>
    <col min="13280" max="13280" width="64.140625" style="134" customWidth="1"/>
    <col min="13281" max="13281" width="7.7109375" style="134" customWidth="1"/>
    <col min="13282" max="13282" width="5.7109375" style="134" customWidth="1"/>
    <col min="13283" max="13285" width="15.28515625" style="134" customWidth="1"/>
    <col min="13286" max="13286" width="11.140625" style="134" bestFit="1" customWidth="1"/>
    <col min="13287" max="13295" width="0" style="134" hidden="1" customWidth="1"/>
    <col min="13296" max="13296" width="12.7109375" style="134" customWidth="1"/>
    <col min="13297" max="13306" width="0" style="134" hidden="1" customWidth="1"/>
    <col min="13307" max="13310" width="20" style="134" customWidth="1"/>
    <col min="13311" max="13530" width="9.140625" style="134"/>
    <col min="13531" max="13531" width="15.42578125" style="134" customWidth="1"/>
    <col min="13532" max="13532" width="16.140625" style="134" bestFit="1" customWidth="1"/>
    <col min="13533" max="13533" width="26.7109375" style="134" customWidth="1"/>
    <col min="13534" max="13534" width="16.140625" style="134" customWidth="1"/>
    <col min="13535" max="13535" width="32.7109375" style="134" customWidth="1"/>
    <col min="13536" max="13536" width="64.140625" style="134" customWidth="1"/>
    <col min="13537" max="13537" width="7.7109375" style="134" customWidth="1"/>
    <col min="13538" max="13538" width="5.7109375" style="134" customWidth="1"/>
    <col min="13539" max="13541" width="15.28515625" style="134" customWidth="1"/>
    <col min="13542" max="13542" width="11.140625" style="134" bestFit="1" customWidth="1"/>
    <col min="13543" max="13551" width="0" style="134" hidden="1" customWidth="1"/>
    <col min="13552" max="13552" width="12.7109375" style="134" customWidth="1"/>
    <col min="13553" max="13562" width="0" style="134" hidden="1" customWidth="1"/>
    <col min="13563" max="13566" width="20" style="134" customWidth="1"/>
    <col min="13567" max="13786" width="9.140625" style="134"/>
    <col min="13787" max="13787" width="15.42578125" style="134" customWidth="1"/>
    <col min="13788" max="13788" width="16.140625" style="134" bestFit="1" customWidth="1"/>
    <col min="13789" max="13789" width="26.7109375" style="134" customWidth="1"/>
    <col min="13790" max="13790" width="16.140625" style="134" customWidth="1"/>
    <col min="13791" max="13791" width="32.7109375" style="134" customWidth="1"/>
    <col min="13792" max="13792" width="64.140625" style="134" customWidth="1"/>
    <col min="13793" max="13793" width="7.7109375" style="134" customWidth="1"/>
    <col min="13794" max="13794" width="5.7109375" style="134" customWidth="1"/>
    <col min="13795" max="13797" width="15.28515625" style="134" customWidth="1"/>
    <col min="13798" max="13798" width="11.140625" style="134" bestFit="1" customWidth="1"/>
    <col min="13799" max="13807" width="0" style="134" hidden="1" customWidth="1"/>
    <col min="13808" max="13808" width="12.7109375" style="134" customWidth="1"/>
    <col min="13809" max="13818" width="0" style="134" hidden="1" customWidth="1"/>
    <col min="13819" max="13822" width="20" style="134" customWidth="1"/>
    <col min="13823" max="14042" width="9.140625" style="134"/>
    <col min="14043" max="14043" width="15.42578125" style="134" customWidth="1"/>
    <col min="14044" max="14044" width="16.140625" style="134" bestFit="1" customWidth="1"/>
    <col min="14045" max="14045" width="26.7109375" style="134" customWidth="1"/>
    <col min="14046" max="14046" width="16.140625" style="134" customWidth="1"/>
    <col min="14047" max="14047" width="32.7109375" style="134" customWidth="1"/>
    <col min="14048" max="14048" width="64.140625" style="134" customWidth="1"/>
    <col min="14049" max="14049" width="7.7109375" style="134" customWidth="1"/>
    <col min="14050" max="14050" width="5.7109375" style="134" customWidth="1"/>
    <col min="14051" max="14053" width="15.28515625" style="134" customWidth="1"/>
    <col min="14054" max="14054" width="11.140625" style="134" bestFit="1" customWidth="1"/>
    <col min="14055" max="14063" width="0" style="134" hidden="1" customWidth="1"/>
    <col min="14064" max="14064" width="12.7109375" style="134" customWidth="1"/>
    <col min="14065" max="14074" width="0" style="134" hidden="1" customWidth="1"/>
    <col min="14075" max="14078" width="20" style="134" customWidth="1"/>
    <col min="14079" max="14298" width="9.140625" style="134"/>
    <col min="14299" max="14299" width="15.42578125" style="134" customWidth="1"/>
    <col min="14300" max="14300" width="16.140625" style="134" bestFit="1" customWidth="1"/>
    <col min="14301" max="14301" width="26.7109375" style="134" customWidth="1"/>
    <col min="14302" max="14302" width="16.140625" style="134" customWidth="1"/>
    <col min="14303" max="14303" width="32.7109375" style="134" customWidth="1"/>
    <col min="14304" max="14304" width="64.140625" style="134" customWidth="1"/>
    <col min="14305" max="14305" width="7.7109375" style="134" customWidth="1"/>
    <col min="14306" max="14306" width="5.7109375" style="134" customWidth="1"/>
    <col min="14307" max="14309" width="15.28515625" style="134" customWidth="1"/>
    <col min="14310" max="14310" width="11.140625" style="134" bestFit="1" customWidth="1"/>
    <col min="14311" max="14319" width="0" style="134" hidden="1" customWidth="1"/>
    <col min="14320" max="14320" width="12.7109375" style="134" customWidth="1"/>
    <col min="14321" max="14330" width="0" style="134" hidden="1" customWidth="1"/>
    <col min="14331" max="14334" width="20" style="134" customWidth="1"/>
    <col min="14335" max="14554" width="9.140625" style="134"/>
    <col min="14555" max="14555" width="15.42578125" style="134" customWidth="1"/>
    <col min="14556" max="14556" width="16.140625" style="134" bestFit="1" customWidth="1"/>
    <col min="14557" max="14557" width="26.7109375" style="134" customWidth="1"/>
    <col min="14558" max="14558" width="16.140625" style="134" customWidth="1"/>
    <col min="14559" max="14559" width="32.7109375" style="134" customWidth="1"/>
    <col min="14560" max="14560" width="64.140625" style="134" customWidth="1"/>
    <col min="14561" max="14561" width="7.7109375" style="134" customWidth="1"/>
    <col min="14562" max="14562" width="5.7109375" style="134" customWidth="1"/>
    <col min="14563" max="14565" width="15.28515625" style="134" customWidth="1"/>
    <col min="14566" max="14566" width="11.140625" style="134" bestFit="1" customWidth="1"/>
    <col min="14567" max="14575" width="0" style="134" hidden="1" customWidth="1"/>
    <col min="14576" max="14576" width="12.7109375" style="134" customWidth="1"/>
    <col min="14577" max="14586" width="0" style="134" hidden="1" customWidth="1"/>
    <col min="14587" max="14590" width="20" style="134" customWidth="1"/>
    <col min="14591" max="14810" width="9.140625" style="134"/>
    <col min="14811" max="14811" width="15.42578125" style="134" customWidth="1"/>
    <col min="14812" max="14812" width="16.140625" style="134" bestFit="1" customWidth="1"/>
    <col min="14813" max="14813" width="26.7109375" style="134" customWidth="1"/>
    <col min="14814" max="14814" width="16.140625" style="134" customWidth="1"/>
    <col min="14815" max="14815" width="32.7109375" style="134" customWidth="1"/>
    <col min="14816" max="14816" width="64.140625" style="134" customWidth="1"/>
    <col min="14817" max="14817" width="7.7109375" style="134" customWidth="1"/>
    <col min="14818" max="14818" width="5.7109375" style="134" customWidth="1"/>
    <col min="14819" max="14821" width="15.28515625" style="134" customWidth="1"/>
    <col min="14822" max="14822" width="11.140625" style="134" bestFit="1" customWidth="1"/>
    <col min="14823" max="14831" width="0" style="134" hidden="1" customWidth="1"/>
    <col min="14832" max="14832" width="12.7109375" style="134" customWidth="1"/>
    <col min="14833" max="14842" width="0" style="134" hidden="1" customWidth="1"/>
    <col min="14843" max="14846" width="20" style="134" customWidth="1"/>
    <col min="14847" max="15066" width="9.140625" style="134"/>
    <col min="15067" max="15067" width="15.42578125" style="134" customWidth="1"/>
    <col min="15068" max="15068" width="16.140625" style="134" bestFit="1" customWidth="1"/>
    <col min="15069" max="15069" width="26.7109375" style="134" customWidth="1"/>
    <col min="15070" max="15070" width="16.140625" style="134" customWidth="1"/>
    <col min="15071" max="15071" width="32.7109375" style="134" customWidth="1"/>
    <col min="15072" max="15072" width="64.140625" style="134" customWidth="1"/>
    <col min="15073" max="15073" width="7.7109375" style="134" customWidth="1"/>
    <col min="15074" max="15074" width="5.7109375" style="134" customWidth="1"/>
    <col min="15075" max="15077" width="15.28515625" style="134" customWidth="1"/>
    <col min="15078" max="15078" width="11.140625" style="134" bestFit="1" customWidth="1"/>
    <col min="15079" max="15087" width="0" style="134" hidden="1" customWidth="1"/>
    <col min="15088" max="15088" width="12.7109375" style="134" customWidth="1"/>
    <col min="15089" max="15098" width="0" style="134" hidden="1" customWidth="1"/>
    <col min="15099" max="15102" width="20" style="134" customWidth="1"/>
    <col min="15103" max="15322" width="9.140625" style="134"/>
    <col min="15323" max="15323" width="15.42578125" style="134" customWidth="1"/>
    <col min="15324" max="15324" width="16.140625" style="134" bestFit="1" customWidth="1"/>
    <col min="15325" max="15325" width="26.7109375" style="134" customWidth="1"/>
    <col min="15326" max="15326" width="16.140625" style="134" customWidth="1"/>
    <col min="15327" max="15327" width="32.7109375" style="134" customWidth="1"/>
    <col min="15328" max="15328" width="64.140625" style="134" customWidth="1"/>
    <col min="15329" max="15329" width="7.7109375" style="134" customWidth="1"/>
    <col min="15330" max="15330" width="5.7109375" style="134" customWidth="1"/>
    <col min="15331" max="15333" width="15.28515625" style="134" customWidth="1"/>
    <col min="15334" max="15334" width="11.140625" style="134" bestFit="1" customWidth="1"/>
    <col min="15335" max="15343" width="0" style="134" hidden="1" customWidth="1"/>
    <col min="15344" max="15344" width="12.7109375" style="134" customWidth="1"/>
    <col min="15345" max="15354" width="0" style="134" hidden="1" customWidth="1"/>
    <col min="15355" max="15358" width="20" style="134" customWidth="1"/>
    <col min="15359" max="15578" width="9.140625" style="134"/>
    <col min="15579" max="15579" width="15.42578125" style="134" customWidth="1"/>
    <col min="15580" max="15580" width="16.140625" style="134" bestFit="1" customWidth="1"/>
    <col min="15581" max="15581" width="26.7109375" style="134" customWidth="1"/>
    <col min="15582" max="15582" width="16.140625" style="134" customWidth="1"/>
    <col min="15583" max="15583" width="32.7109375" style="134" customWidth="1"/>
    <col min="15584" max="15584" width="64.140625" style="134" customWidth="1"/>
    <col min="15585" max="15585" width="7.7109375" style="134" customWidth="1"/>
    <col min="15586" max="15586" width="5.7109375" style="134" customWidth="1"/>
    <col min="15587" max="15589" width="15.28515625" style="134" customWidth="1"/>
    <col min="15590" max="15590" width="11.140625" style="134" bestFit="1" customWidth="1"/>
    <col min="15591" max="15599" width="0" style="134" hidden="1" customWidth="1"/>
    <col min="15600" max="15600" width="12.7109375" style="134" customWidth="1"/>
    <col min="15601" max="15610" width="0" style="134" hidden="1" customWidth="1"/>
    <col min="15611" max="15614" width="20" style="134" customWidth="1"/>
    <col min="15615" max="15834" width="9.140625" style="134"/>
    <col min="15835" max="15835" width="15.42578125" style="134" customWidth="1"/>
    <col min="15836" max="15836" width="16.140625" style="134" bestFit="1" customWidth="1"/>
    <col min="15837" max="15837" width="26.7109375" style="134" customWidth="1"/>
    <col min="15838" max="15838" width="16.140625" style="134" customWidth="1"/>
    <col min="15839" max="15839" width="32.7109375" style="134" customWidth="1"/>
    <col min="15840" max="15840" width="64.140625" style="134" customWidth="1"/>
    <col min="15841" max="15841" width="7.7109375" style="134" customWidth="1"/>
    <col min="15842" max="15842" width="5.7109375" style="134" customWidth="1"/>
    <col min="15843" max="15845" width="15.28515625" style="134" customWidth="1"/>
    <col min="15846" max="15846" width="11.140625" style="134" bestFit="1" customWidth="1"/>
    <col min="15847" max="15855" width="0" style="134" hidden="1" customWidth="1"/>
    <col min="15856" max="15856" width="12.7109375" style="134" customWidth="1"/>
    <col min="15857" max="15866" width="0" style="134" hidden="1" customWidth="1"/>
    <col min="15867" max="15870" width="20" style="134" customWidth="1"/>
    <col min="15871" max="16090" width="9.140625" style="134"/>
    <col min="16091" max="16091" width="15.42578125" style="134" customWidth="1"/>
    <col min="16092" max="16092" width="16.140625" style="134" bestFit="1" customWidth="1"/>
    <col min="16093" max="16093" width="26.7109375" style="134" customWidth="1"/>
    <col min="16094" max="16094" width="16.140625" style="134" customWidth="1"/>
    <col min="16095" max="16095" width="32.7109375" style="134" customWidth="1"/>
    <col min="16096" max="16096" width="64.140625" style="134" customWidth="1"/>
    <col min="16097" max="16097" width="7.7109375" style="134" customWidth="1"/>
    <col min="16098" max="16098" width="5.7109375" style="134" customWidth="1"/>
    <col min="16099" max="16101" width="15.28515625" style="134" customWidth="1"/>
    <col min="16102" max="16102" width="11.140625" style="134" bestFit="1" customWidth="1"/>
    <col min="16103" max="16111" width="0" style="134" hidden="1" customWidth="1"/>
    <col min="16112" max="16112" width="12.7109375" style="134" customWidth="1"/>
    <col min="16113" max="16122" width="0" style="134" hidden="1" customWidth="1"/>
    <col min="16123" max="16126" width="20" style="134" customWidth="1"/>
    <col min="16127" max="16384" width="9.140625" style="134"/>
  </cols>
  <sheetData>
    <row r="1" spans="1:4" ht="12.75">
      <c r="A1" s="427" t="s">
        <v>369</v>
      </c>
      <c r="B1" s="430" t="s">
        <v>173</v>
      </c>
      <c r="C1" s="427" t="s">
        <v>12272</v>
      </c>
      <c r="D1" s="427" t="s">
        <v>370</v>
      </c>
    </row>
    <row r="2" spans="1:4" ht="12.75">
      <c r="A2" s="428" t="s">
        <v>397</v>
      </c>
      <c r="B2" s="431">
        <v>210101</v>
      </c>
      <c r="C2" s="428" t="s">
        <v>12273</v>
      </c>
      <c r="D2" s="428" t="s">
        <v>20</v>
      </c>
    </row>
    <row r="3" spans="1:4" ht="12.75">
      <c r="A3" s="428" t="s">
        <v>434</v>
      </c>
      <c r="B3" s="431">
        <v>200208</v>
      </c>
      <c r="C3" s="428" t="s">
        <v>12274</v>
      </c>
      <c r="D3" s="428" t="s">
        <v>19</v>
      </c>
    </row>
    <row r="4" spans="1:4" ht="12.75">
      <c r="A4" s="428" t="s">
        <v>7485</v>
      </c>
      <c r="B4" s="431" t="s">
        <v>9707</v>
      </c>
      <c r="C4" s="428" t="s">
        <v>12275</v>
      </c>
      <c r="D4" s="428" t="s">
        <v>18</v>
      </c>
    </row>
    <row r="5" spans="1:4" ht="12.75">
      <c r="A5" s="428" t="s">
        <v>443</v>
      </c>
      <c r="B5" s="431">
        <v>230205</v>
      </c>
      <c r="C5" s="428" t="s">
        <v>12276</v>
      </c>
      <c r="D5" s="428" t="s">
        <v>20</v>
      </c>
    </row>
    <row r="6" spans="1:4" ht="12.75">
      <c r="A6" s="428" t="s">
        <v>6579</v>
      </c>
      <c r="B6" s="431">
        <v>250106</v>
      </c>
      <c r="C6" s="428" t="s">
        <v>12277</v>
      </c>
      <c r="D6" s="428" t="s">
        <v>19</v>
      </c>
    </row>
    <row r="7" spans="1:4" ht="12.75">
      <c r="A7" s="428" t="s">
        <v>471</v>
      </c>
      <c r="B7" s="431">
        <v>190208</v>
      </c>
      <c r="C7" s="428" t="s">
        <v>12278</v>
      </c>
      <c r="D7" s="428" t="s">
        <v>19</v>
      </c>
    </row>
    <row r="8" spans="1:4" ht="12.75">
      <c r="A8" s="428" t="s">
        <v>6525</v>
      </c>
      <c r="B8" s="431" t="s">
        <v>10128</v>
      </c>
      <c r="C8" s="428" t="s">
        <v>12279</v>
      </c>
      <c r="D8" s="428" t="s">
        <v>19</v>
      </c>
    </row>
    <row r="9" spans="1:4" ht="12.75">
      <c r="A9" s="428" t="s">
        <v>3122</v>
      </c>
      <c r="B9" s="431" t="s">
        <v>508</v>
      </c>
      <c r="C9" s="428" t="s">
        <v>12280</v>
      </c>
      <c r="D9" s="428" t="s">
        <v>19</v>
      </c>
    </row>
    <row r="10" spans="1:4" ht="12.75">
      <c r="A10" s="428" t="s">
        <v>573</v>
      </c>
      <c r="B10" s="431">
        <v>220602</v>
      </c>
      <c r="C10" s="428" t="s">
        <v>12281</v>
      </c>
      <c r="D10" s="428" t="s">
        <v>19</v>
      </c>
    </row>
    <row r="11" spans="1:4" ht="12.75">
      <c r="A11" s="428" t="s">
        <v>11348</v>
      </c>
      <c r="B11" s="431">
        <v>150112</v>
      </c>
      <c r="C11" s="428" t="s">
        <v>12282</v>
      </c>
      <c r="D11" s="428" t="s">
        <v>18</v>
      </c>
    </row>
    <row r="12" spans="1:4" ht="12.75">
      <c r="A12" s="428" t="s">
        <v>639</v>
      </c>
      <c r="B12" s="431">
        <v>220511</v>
      </c>
      <c r="C12" s="428" t="s">
        <v>12283</v>
      </c>
      <c r="D12" s="428" t="s">
        <v>19</v>
      </c>
    </row>
    <row r="13" spans="1:4" ht="12.75">
      <c r="A13" s="428" t="s">
        <v>11349</v>
      </c>
      <c r="B13" s="431">
        <v>150125</v>
      </c>
      <c r="C13" s="428" t="s">
        <v>12284</v>
      </c>
      <c r="D13" s="428" t="s">
        <v>459</v>
      </c>
    </row>
    <row r="14" spans="1:4" ht="12.75">
      <c r="A14" s="428" t="s">
        <v>669</v>
      </c>
      <c r="B14" s="431" t="s">
        <v>10681</v>
      </c>
      <c r="C14" s="428" t="s">
        <v>12285</v>
      </c>
      <c r="D14" s="428" t="s">
        <v>19</v>
      </c>
    </row>
    <row r="15" spans="1:4" ht="12.75">
      <c r="A15" s="428" t="s">
        <v>700</v>
      </c>
      <c r="B15" s="431">
        <v>200405</v>
      </c>
      <c r="C15" s="428" t="s">
        <v>12286</v>
      </c>
      <c r="D15" s="428" t="s">
        <v>19</v>
      </c>
    </row>
    <row r="16" spans="1:4" ht="12.75">
      <c r="A16" s="428" t="s">
        <v>11350</v>
      </c>
      <c r="B16" s="431">
        <v>130906</v>
      </c>
      <c r="C16" s="428" t="s">
        <v>12287</v>
      </c>
      <c r="D16" s="428" t="s">
        <v>19</v>
      </c>
    </row>
    <row r="17" spans="1:4" ht="12.75">
      <c r="A17" s="428" t="s">
        <v>1898</v>
      </c>
      <c r="B17" s="431">
        <v>210901</v>
      </c>
      <c r="C17" s="428" t="s">
        <v>12288</v>
      </c>
      <c r="D17" s="428" t="s">
        <v>19</v>
      </c>
    </row>
    <row r="18" spans="1:4" ht="12.75">
      <c r="A18" s="428" t="s">
        <v>2958</v>
      </c>
      <c r="B18" s="431">
        <v>150142</v>
      </c>
      <c r="C18" s="428" t="s">
        <v>12289</v>
      </c>
      <c r="D18" s="428" t="s">
        <v>20</v>
      </c>
    </row>
    <row r="19" spans="1:4" ht="12.75">
      <c r="A19" s="428" t="s">
        <v>3297</v>
      </c>
      <c r="B19" s="431">
        <v>150108</v>
      </c>
      <c r="C19" s="428" t="s">
        <v>12290</v>
      </c>
      <c r="D19" s="428" t="s">
        <v>20</v>
      </c>
    </row>
    <row r="20" spans="1:4" ht="12.75">
      <c r="A20" s="428" t="s">
        <v>973</v>
      </c>
      <c r="B20" s="431" t="s">
        <v>10746</v>
      </c>
      <c r="C20" s="428" t="s">
        <v>12291</v>
      </c>
      <c r="D20" s="428" t="s">
        <v>18</v>
      </c>
    </row>
    <row r="21" spans="1:4" ht="12.75">
      <c r="A21" s="428" t="s">
        <v>1004</v>
      </c>
      <c r="B21" s="431">
        <v>200210</v>
      </c>
      <c r="C21" s="428" t="s">
        <v>12292</v>
      </c>
      <c r="D21" s="428" t="s">
        <v>20</v>
      </c>
    </row>
    <row r="22" spans="1:4" ht="12.75">
      <c r="A22" s="428" t="s">
        <v>1122</v>
      </c>
      <c r="B22" s="431" t="s">
        <v>690</v>
      </c>
      <c r="C22" s="428" t="s">
        <v>12293</v>
      </c>
      <c r="D22" s="428" t="s">
        <v>19</v>
      </c>
    </row>
    <row r="23" spans="1:4" ht="12.75">
      <c r="A23" s="428" t="s">
        <v>1142</v>
      </c>
      <c r="B23" s="431" t="s">
        <v>9758</v>
      </c>
      <c r="C23" s="428" t="s">
        <v>12294</v>
      </c>
      <c r="D23" s="428" t="s">
        <v>20</v>
      </c>
    </row>
    <row r="24" spans="1:4" ht="12.75">
      <c r="A24" s="428" t="s">
        <v>1152</v>
      </c>
      <c r="B24" s="431">
        <v>151025</v>
      </c>
      <c r="C24" s="428" t="s">
        <v>12295</v>
      </c>
      <c r="D24" s="428" t="s">
        <v>19</v>
      </c>
    </row>
    <row r="25" spans="1:4" ht="12.75">
      <c r="A25" s="428" t="s">
        <v>2052</v>
      </c>
      <c r="B25" s="431" t="s">
        <v>10086</v>
      </c>
      <c r="C25" s="428" t="s">
        <v>12296</v>
      </c>
      <c r="D25" s="428" t="s">
        <v>19</v>
      </c>
    </row>
    <row r="26" spans="1:4" ht="12.75">
      <c r="A26" s="428" t="s">
        <v>1160</v>
      </c>
      <c r="B26" s="431" t="s">
        <v>9803</v>
      </c>
      <c r="C26" s="428" t="s">
        <v>12297</v>
      </c>
      <c r="D26" s="428" t="s">
        <v>20</v>
      </c>
    </row>
    <row r="27" spans="1:4" ht="12.75">
      <c r="A27" s="428" t="s">
        <v>5296</v>
      </c>
      <c r="B27" s="431">
        <v>120909</v>
      </c>
      <c r="C27" s="428" t="s">
        <v>12298</v>
      </c>
      <c r="D27" s="428" t="s">
        <v>19</v>
      </c>
    </row>
    <row r="28" spans="1:4" ht="12.75">
      <c r="A28" s="428" t="s">
        <v>4220</v>
      </c>
      <c r="B28" s="431">
        <v>150129</v>
      </c>
      <c r="C28" s="428" t="s">
        <v>12299</v>
      </c>
      <c r="D28" s="428" t="s">
        <v>18</v>
      </c>
    </row>
    <row r="29" spans="1:4" ht="12.75">
      <c r="A29" s="428" t="s">
        <v>1255</v>
      </c>
      <c r="B29" s="431">
        <v>170102</v>
      </c>
      <c r="C29" s="428" t="s">
        <v>12300</v>
      </c>
      <c r="D29" s="428" t="s">
        <v>19</v>
      </c>
    </row>
    <row r="30" spans="1:4" ht="12.75">
      <c r="A30" s="428" t="s">
        <v>1317</v>
      </c>
      <c r="B30" s="431">
        <v>150719</v>
      </c>
      <c r="C30" s="428" t="s">
        <v>12301</v>
      </c>
      <c r="D30" s="428" t="s">
        <v>19</v>
      </c>
    </row>
    <row r="31" spans="1:4" ht="12.75">
      <c r="A31" s="428" t="s">
        <v>1319</v>
      </c>
      <c r="B31" s="431">
        <v>130503</v>
      </c>
      <c r="C31" s="428" t="s">
        <v>12302</v>
      </c>
      <c r="D31" s="428" t="s">
        <v>19</v>
      </c>
    </row>
    <row r="32" spans="1:4" ht="12.75">
      <c r="A32" s="428" t="s">
        <v>1320</v>
      </c>
      <c r="B32" s="431" t="s">
        <v>1321</v>
      </c>
      <c r="C32" s="428" t="s">
        <v>12303</v>
      </c>
      <c r="D32" s="428" t="s">
        <v>18</v>
      </c>
    </row>
    <row r="33" spans="1:4" ht="12.75">
      <c r="A33" s="428" t="s">
        <v>1331</v>
      </c>
      <c r="B33" s="431">
        <v>230104</v>
      </c>
      <c r="C33" s="428" t="s">
        <v>12304</v>
      </c>
      <c r="D33" s="428" t="s">
        <v>20</v>
      </c>
    </row>
    <row r="34" spans="1:4" ht="12.75">
      <c r="A34" s="428" t="s">
        <v>1365</v>
      </c>
      <c r="B34" s="431">
        <v>250201</v>
      </c>
      <c r="C34" s="428" t="s">
        <v>12305</v>
      </c>
      <c r="D34" s="428" t="s">
        <v>20</v>
      </c>
    </row>
    <row r="35" spans="1:4" ht="12.75">
      <c r="A35" s="428" t="s">
        <v>1387</v>
      </c>
      <c r="B35" s="431" t="s">
        <v>1388</v>
      </c>
      <c r="C35" s="428" t="s">
        <v>12306</v>
      </c>
      <c r="D35" s="428" t="s">
        <v>20</v>
      </c>
    </row>
    <row r="36" spans="1:4" ht="12.75">
      <c r="A36" s="428" t="s">
        <v>1423</v>
      </c>
      <c r="B36" s="431">
        <v>110304</v>
      </c>
      <c r="C36" s="428" t="s">
        <v>12307</v>
      </c>
      <c r="D36" s="428" t="s">
        <v>20</v>
      </c>
    </row>
    <row r="37" spans="1:4" ht="12.75">
      <c r="A37" s="428" t="s">
        <v>1477</v>
      </c>
      <c r="B37" s="431" t="s">
        <v>10887</v>
      </c>
      <c r="C37" s="428" t="s">
        <v>12308</v>
      </c>
      <c r="D37" s="428" t="s">
        <v>19</v>
      </c>
    </row>
    <row r="38" spans="1:4" ht="12.75">
      <c r="A38" s="428" t="s">
        <v>1479</v>
      </c>
      <c r="B38" s="431" t="s">
        <v>10209</v>
      </c>
      <c r="C38" s="428" t="s">
        <v>12309</v>
      </c>
      <c r="D38" s="428" t="s">
        <v>18</v>
      </c>
    </row>
    <row r="39" spans="1:4" ht="12.75">
      <c r="A39" s="428" t="s">
        <v>2940</v>
      </c>
      <c r="B39" s="431">
        <v>210601</v>
      </c>
      <c r="C39" s="428" t="s">
        <v>12310</v>
      </c>
      <c r="D39" s="428" t="s">
        <v>19</v>
      </c>
    </row>
    <row r="40" spans="1:4" ht="12.75">
      <c r="A40" s="428" t="s">
        <v>11351</v>
      </c>
      <c r="B40" s="431" t="s">
        <v>10709</v>
      </c>
      <c r="C40" s="428" t="s">
        <v>12311</v>
      </c>
      <c r="D40" s="428" t="s">
        <v>19</v>
      </c>
    </row>
    <row r="41" spans="1:4" ht="12.75">
      <c r="A41" s="428" t="s">
        <v>6721</v>
      </c>
      <c r="B41" s="431" t="s">
        <v>9857</v>
      </c>
      <c r="C41" s="428" t="s">
        <v>12312</v>
      </c>
      <c r="D41" s="428" t="s">
        <v>19</v>
      </c>
    </row>
    <row r="42" spans="1:4" ht="12.75">
      <c r="A42" s="428" t="s">
        <v>2721</v>
      </c>
      <c r="B42" s="431">
        <v>160201</v>
      </c>
      <c r="C42" s="428" t="s">
        <v>12313</v>
      </c>
      <c r="D42" s="428" t="s">
        <v>19</v>
      </c>
    </row>
    <row r="43" spans="1:4" ht="12.75">
      <c r="A43" s="428" t="s">
        <v>1596</v>
      </c>
      <c r="B43" s="431">
        <v>200601</v>
      </c>
      <c r="C43" s="428" t="s">
        <v>12314</v>
      </c>
      <c r="D43" s="428" t="s">
        <v>19</v>
      </c>
    </row>
    <row r="44" spans="1:4" ht="12.75">
      <c r="A44" s="428" t="s">
        <v>1598</v>
      </c>
      <c r="B44" s="431">
        <v>120806</v>
      </c>
      <c r="C44" s="428" t="s">
        <v>12315</v>
      </c>
      <c r="D44" s="428" t="s">
        <v>20</v>
      </c>
    </row>
    <row r="45" spans="1:4" ht="12.75">
      <c r="A45" s="428" t="s">
        <v>3506</v>
      </c>
      <c r="B45" s="431">
        <v>150134</v>
      </c>
      <c r="C45" s="428" t="s">
        <v>12316</v>
      </c>
      <c r="D45" s="428" t="s">
        <v>18</v>
      </c>
    </row>
    <row r="46" spans="1:4" ht="12.75">
      <c r="A46" s="428" t="s">
        <v>1623</v>
      </c>
      <c r="B46" s="431">
        <v>170101</v>
      </c>
      <c r="C46" s="428" t="s">
        <v>12317</v>
      </c>
      <c r="D46" s="428" t="s">
        <v>19</v>
      </c>
    </row>
    <row r="47" spans="1:4" ht="12.75">
      <c r="A47" s="428" t="s">
        <v>1660</v>
      </c>
      <c r="B47" s="431" t="s">
        <v>1661</v>
      </c>
      <c r="C47" s="428" t="s">
        <v>12318</v>
      </c>
      <c r="D47" s="428" t="s">
        <v>459</v>
      </c>
    </row>
    <row r="48" spans="1:4" ht="12.75">
      <c r="A48" s="428" t="s">
        <v>2170</v>
      </c>
      <c r="B48" s="431">
        <v>210210</v>
      </c>
      <c r="C48" s="428" t="s">
        <v>12319</v>
      </c>
      <c r="D48" s="428" t="s">
        <v>19</v>
      </c>
    </row>
    <row r="49" spans="1:4" ht="12.75">
      <c r="A49" s="428" t="s">
        <v>1694</v>
      </c>
      <c r="B49" s="431" t="s">
        <v>10897</v>
      </c>
      <c r="C49" s="428" t="s">
        <v>12320</v>
      </c>
      <c r="D49" s="428" t="s">
        <v>18</v>
      </c>
    </row>
    <row r="50" spans="1:4" ht="12.75">
      <c r="A50" s="428" t="s">
        <v>1695</v>
      </c>
      <c r="B50" s="431">
        <v>210406</v>
      </c>
      <c r="C50" s="428" t="s">
        <v>12321</v>
      </c>
      <c r="D50" s="428" t="s">
        <v>19</v>
      </c>
    </row>
    <row r="51" spans="1:4" ht="12.75">
      <c r="A51" s="428" t="s">
        <v>1805</v>
      </c>
      <c r="B51" s="431" t="s">
        <v>10123</v>
      </c>
      <c r="C51" s="428" t="s">
        <v>12322</v>
      </c>
      <c r="D51" s="428" t="s">
        <v>20</v>
      </c>
    </row>
    <row r="52" spans="1:4" ht="12.75">
      <c r="A52" s="428" t="s">
        <v>1892</v>
      </c>
      <c r="B52" s="431" t="s">
        <v>10885</v>
      </c>
      <c r="C52" s="428" t="s">
        <v>12323</v>
      </c>
      <c r="D52" s="428" t="s">
        <v>19</v>
      </c>
    </row>
    <row r="53" spans="1:4" ht="12.75">
      <c r="A53" s="428" t="s">
        <v>1921</v>
      </c>
      <c r="B53" s="431" t="s">
        <v>10578</v>
      </c>
      <c r="C53" s="428" t="s">
        <v>12324</v>
      </c>
      <c r="D53" s="428" t="s">
        <v>19</v>
      </c>
    </row>
    <row r="54" spans="1:4" ht="12.75">
      <c r="A54" s="428" t="s">
        <v>1962</v>
      </c>
      <c r="B54" s="431" t="s">
        <v>952</v>
      </c>
      <c r="C54" s="428" t="s">
        <v>12325</v>
      </c>
      <c r="D54" s="428" t="s">
        <v>19</v>
      </c>
    </row>
    <row r="55" spans="1:4" ht="12.75">
      <c r="A55" s="428" t="s">
        <v>11352</v>
      </c>
      <c r="B55" s="431">
        <v>150509</v>
      </c>
      <c r="C55" s="428" t="s">
        <v>12326</v>
      </c>
      <c r="D55" s="428" t="s">
        <v>18</v>
      </c>
    </row>
    <row r="56" spans="1:4" ht="12.75">
      <c r="A56" s="428" t="s">
        <v>2028</v>
      </c>
      <c r="B56" s="431">
        <v>200202</v>
      </c>
      <c r="C56" s="428" t="s">
        <v>12327</v>
      </c>
      <c r="D56" s="428" t="s">
        <v>19</v>
      </c>
    </row>
    <row r="57" spans="1:4" ht="12.75">
      <c r="A57" s="428" t="s">
        <v>5391</v>
      </c>
      <c r="B57" s="431" t="s">
        <v>10426</v>
      </c>
      <c r="C57" s="428" t="s">
        <v>12328</v>
      </c>
      <c r="D57" s="428" t="s">
        <v>18</v>
      </c>
    </row>
    <row r="58" spans="1:4" ht="12.75">
      <c r="A58" s="428" t="s">
        <v>2100</v>
      </c>
      <c r="B58" s="431">
        <v>100804</v>
      </c>
      <c r="C58" s="428" t="s">
        <v>12329</v>
      </c>
      <c r="D58" s="428" t="s">
        <v>19</v>
      </c>
    </row>
    <row r="59" spans="1:4" ht="12.75">
      <c r="A59" s="428" t="s">
        <v>5648</v>
      </c>
      <c r="B59" s="431" t="s">
        <v>10252</v>
      </c>
      <c r="C59" s="428" t="s">
        <v>12330</v>
      </c>
      <c r="D59" s="428" t="s">
        <v>18</v>
      </c>
    </row>
    <row r="60" spans="1:4" ht="12.75">
      <c r="A60" s="428" t="s">
        <v>11353</v>
      </c>
      <c r="B60" s="431">
        <v>160205</v>
      </c>
      <c r="C60" s="428" t="s">
        <v>12331</v>
      </c>
      <c r="D60" s="428" t="s">
        <v>19</v>
      </c>
    </row>
    <row r="61" spans="1:4" ht="12.75">
      <c r="A61" s="428" t="s">
        <v>2229</v>
      </c>
      <c r="B61" s="431" t="s">
        <v>1091</v>
      </c>
      <c r="C61" s="428" t="s">
        <v>12332</v>
      </c>
      <c r="D61" s="428" t="s">
        <v>19</v>
      </c>
    </row>
    <row r="62" spans="1:4" ht="12.75">
      <c r="A62" s="428" t="s">
        <v>2249</v>
      </c>
      <c r="B62" s="431">
        <v>120120</v>
      </c>
      <c r="C62" s="428" t="s">
        <v>12333</v>
      </c>
      <c r="D62" s="428" t="s">
        <v>19</v>
      </c>
    </row>
    <row r="63" spans="1:4" ht="12.75">
      <c r="A63" s="428" t="s">
        <v>2264</v>
      </c>
      <c r="B63" s="431">
        <v>120426</v>
      </c>
      <c r="C63" s="428" t="s">
        <v>12334</v>
      </c>
      <c r="D63" s="428" t="s">
        <v>20</v>
      </c>
    </row>
    <row r="64" spans="1:4" ht="12.75">
      <c r="A64" s="428" t="s">
        <v>2266</v>
      </c>
      <c r="B64" s="431">
        <v>220601</v>
      </c>
      <c r="C64" s="428" t="s">
        <v>12335</v>
      </c>
      <c r="D64" s="428" t="s">
        <v>19</v>
      </c>
    </row>
    <row r="65" spans="1:4" ht="12.75">
      <c r="A65" s="428" t="s">
        <v>2354</v>
      </c>
      <c r="B65" s="431" t="s">
        <v>10105</v>
      </c>
      <c r="C65" s="428" t="s">
        <v>12336</v>
      </c>
      <c r="D65" s="428" t="s">
        <v>19</v>
      </c>
    </row>
    <row r="66" spans="1:4" ht="12.75">
      <c r="A66" s="428" t="s">
        <v>11354</v>
      </c>
      <c r="B66" s="431" t="s">
        <v>10710</v>
      </c>
      <c r="C66" s="428" t="s">
        <v>12337</v>
      </c>
      <c r="D66" s="428" t="s">
        <v>19</v>
      </c>
    </row>
    <row r="67" spans="1:4" ht="12.75">
      <c r="A67" s="428" t="s">
        <v>2375</v>
      </c>
      <c r="B67" s="431">
        <v>200210</v>
      </c>
      <c r="C67" s="428" t="s">
        <v>12338</v>
      </c>
      <c r="D67" s="428" t="s">
        <v>20</v>
      </c>
    </row>
    <row r="68" spans="1:4" ht="12.75">
      <c r="A68" s="428" t="s">
        <v>2376</v>
      </c>
      <c r="B68" s="431" t="s">
        <v>1251</v>
      </c>
      <c r="C68" s="428" t="s">
        <v>12339</v>
      </c>
      <c r="D68" s="428" t="s">
        <v>19</v>
      </c>
    </row>
    <row r="69" spans="1:4" ht="12.75">
      <c r="A69" s="428" t="s">
        <v>2402</v>
      </c>
      <c r="B69" s="431">
        <v>160603</v>
      </c>
      <c r="C69" s="428" t="s">
        <v>12340</v>
      </c>
      <c r="D69" s="428" t="s">
        <v>18</v>
      </c>
    </row>
    <row r="70" spans="1:4" ht="12.75">
      <c r="A70" s="428" t="s">
        <v>2403</v>
      </c>
      <c r="B70" s="431">
        <v>120413</v>
      </c>
      <c r="C70" s="428" t="s">
        <v>12341</v>
      </c>
      <c r="D70" s="428" t="s">
        <v>19</v>
      </c>
    </row>
    <row r="71" spans="1:4" ht="12.75">
      <c r="A71" s="428" t="s">
        <v>2496</v>
      </c>
      <c r="B71" s="431">
        <v>100101</v>
      </c>
      <c r="C71" s="428" t="s">
        <v>12342</v>
      </c>
      <c r="D71" s="428" t="s">
        <v>18</v>
      </c>
    </row>
    <row r="72" spans="1:4" ht="12.75">
      <c r="A72" s="428" t="s">
        <v>2499</v>
      </c>
      <c r="B72" s="431">
        <v>200406</v>
      </c>
      <c r="C72" s="428" t="s">
        <v>12343</v>
      </c>
      <c r="D72" s="428" t="s">
        <v>20</v>
      </c>
    </row>
    <row r="73" spans="1:4" ht="12.75">
      <c r="A73" s="428" t="s">
        <v>2501</v>
      </c>
      <c r="B73" s="431">
        <v>120608</v>
      </c>
      <c r="C73" s="428" t="s">
        <v>12344</v>
      </c>
      <c r="D73" s="428" t="s">
        <v>18</v>
      </c>
    </row>
    <row r="74" spans="1:4" ht="12.75">
      <c r="A74" s="428" t="s">
        <v>2513</v>
      </c>
      <c r="B74" s="431">
        <v>150513</v>
      </c>
      <c r="C74" s="428" t="s">
        <v>12345</v>
      </c>
      <c r="D74" s="428" t="s">
        <v>18</v>
      </c>
    </row>
    <row r="75" spans="1:4" ht="12.75">
      <c r="A75" s="428" t="s">
        <v>2533</v>
      </c>
      <c r="B75" s="431">
        <v>180303</v>
      </c>
      <c r="C75" s="428" t="s">
        <v>2534</v>
      </c>
      <c r="D75" s="428" t="s">
        <v>20</v>
      </c>
    </row>
    <row r="76" spans="1:4" ht="12.75">
      <c r="A76" s="428" t="s">
        <v>2561</v>
      </c>
      <c r="B76" s="431">
        <v>210407</v>
      </c>
      <c r="C76" s="428" t="s">
        <v>12346</v>
      </c>
      <c r="D76" s="428" t="s">
        <v>19</v>
      </c>
    </row>
    <row r="77" spans="1:4" ht="12.75">
      <c r="A77" s="428" t="s">
        <v>2578</v>
      </c>
      <c r="B77" s="431">
        <v>200104</v>
      </c>
      <c r="C77" s="428" t="s">
        <v>12347</v>
      </c>
      <c r="D77" s="428" t="s">
        <v>18</v>
      </c>
    </row>
    <row r="78" spans="1:4" ht="12.75">
      <c r="A78" s="428" t="s">
        <v>2681</v>
      </c>
      <c r="B78" s="431">
        <v>200606</v>
      </c>
      <c r="C78" s="428" t="s">
        <v>12348</v>
      </c>
      <c r="D78" s="428" t="s">
        <v>20</v>
      </c>
    </row>
    <row r="79" spans="1:4" ht="12.75">
      <c r="A79" s="428" t="s">
        <v>2695</v>
      </c>
      <c r="B79" s="431">
        <v>220605</v>
      </c>
      <c r="C79" s="428" t="s">
        <v>12349</v>
      </c>
      <c r="D79" s="428" t="s">
        <v>19</v>
      </c>
    </row>
    <row r="80" spans="1:4" ht="12.75">
      <c r="A80" s="428" t="s">
        <v>2719</v>
      </c>
      <c r="B80" s="431">
        <v>130106</v>
      </c>
      <c r="C80" s="428" t="s">
        <v>12350</v>
      </c>
      <c r="D80" s="428" t="s">
        <v>20</v>
      </c>
    </row>
    <row r="81" spans="1:4" ht="12.75">
      <c r="A81" s="428" t="s">
        <v>2723</v>
      </c>
      <c r="B81" s="431">
        <v>150502</v>
      </c>
      <c r="C81" s="428" t="s">
        <v>12351</v>
      </c>
      <c r="D81" s="428" t="s">
        <v>20</v>
      </c>
    </row>
    <row r="82" spans="1:4" ht="12.75">
      <c r="A82" s="428" t="s">
        <v>2728</v>
      </c>
      <c r="B82" s="431">
        <v>220805</v>
      </c>
      <c r="C82" s="428" t="s">
        <v>12352</v>
      </c>
      <c r="D82" s="428" t="s">
        <v>19</v>
      </c>
    </row>
    <row r="83" spans="1:4" ht="12.75">
      <c r="A83" s="428" t="s">
        <v>2744</v>
      </c>
      <c r="B83" s="431">
        <v>250103</v>
      </c>
      <c r="C83" s="428" t="s">
        <v>12353</v>
      </c>
      <c r="D83" s="428" t="s">
        <v>19</v>
      </c>
    </row>
    <row r="84" spans="1:4" ht="12.75">
      <c r="A84" s="428" t="s">
        <v>2747</v>
      </c>
      <c r="B84" s="431">
        <v>200603</v>
      </c>
      <c r="C84" s="428" t="s">
        <v>12354</v>
      </c>
      <c r="D84" s="428" t="s">
        <v>18</v>
      </c>
    </row>
    <row r="85" spans="1:4" ht="12.75">
      <c r="A85" s="428" t="s">
        <v>2761</v>
      </c>
      <c r="B85" s="431">
        <v>120306</v>
      </c>
      <c r="C85" s="428" t="s">
        <v>12355</v>
      </c>
      <c r="D85" s="428" t="s">
        <v>19</v>
      </c>
    </row>
    <row r="86" spans="1:4" ht="12.75">
      <c r="A86" s="428" t="s">
        <v>2790</v>
      </c>
      <c r="B86" s="431" t="s">
        <v>1132</v>
      </c>
      <c r="C86" s="428" t="s">
        <v>12356</v>
      </c>
      <c r="D86" s="428" t="s">
        <v>20</v>
      </c>
    </row>
    <row r="87" spans="1:4" ht="12.75">
      <c r="A87" s="428" t="s">
        <v>3325</v>
      </c>
      <c r="B87" s="431">
        <v>150120</v>
      </c>
      <c r="C87" s="428" t="s">
        <v>12357</v>
      </c>
      <c r="D87" s="428" t="s">
        <v>459</v>
      </c>
    </row>
    <row r="88" spans="1:4" ht="12.75">
      <c r="A88" s="428" t="s">
        <v>2812</v>
      </c>
      <c r="B88" s="431">
        <v>210806</v>
      </c>
      <c r="C88" s="428" t="s">
        <v>12358</v>
      </c>
      <c r="D88" s="428" t="s">
        <v>19</v>
      </c>
    </row>
    <row r="89" spans="1:4" ht="12.75">
      <c r="A89" s="428" t="s">
        <v>2818</v>
      </c>
      <c r="B89" s="431" t="s">
        <v>1849</v>
      </c>
      <c r="C89" s="428" t="s">
        <v>12359</v>
      </c>
      <c r="D89" s="428" t="s">
        <v>19</v>
      </c>
    </row>
    <row r="90" spans="1:4" ht="12.75">
      <c r="A90" s="428" t="s">
        <v>2864</v>
      </c>
      <c r="B90" s="431">
        <v>160106</v>
      </c>
      <c r="C90" s="428" t="s">
        <v>12360</v>
      </c>
      <c r="D90" s="428" t="s">
        <v>19</v>
      </c>
    </row>
    <row r="91" spans="1:4" ht="12.75">
      <c r="A91" s="428" t="s">
        <v>7944</v>
      </c>
      <c r="B91" s="431" t="s">
        <v>1915</v>
      </c>
      <c r="C91" s="428" t="s">
        <v>12361</v>
      </c>
      <c r="D91" s="428" t="s">
        <v>19</v>
      </c>
    </row>
    <row r="92" spans="1:4" ht="12.75">
      <c r="A92" s="428" t="s">
        <v>2952</v>
      </c>
      <c r="B92" s="431">
        <v>250201</v>
      </c>
      <c r="C92" s="428" t="s">
        <v>12362</v>
      </c>
      <c r="D92" s="428" t="s">
        <v>19</v>
      </c>
    </row>
    <row r="93" spans="1:4" ht="12.75">
      <c r="A93" s="428" t="s">
        <v>1439</v>
      </c>
      <c r="B93" s="431" t="s">
        <v>1440</v>
      </c>
      <c r="C93" s="428" t="s">
        <v>12363</v>
      </c>
      <c r="D93" s="428" t="s">
        <v>19</v>
      </c>
    </row>
    <row r="94" spans="1:4" ht="12.75">
      <c r="A94" s="428" t="s">
        <v>3039</v>
      </c>
      <c r="B94" s="431" t="s">
        <v>538</v>
      </c>
      <c r="C94" s="428" t="s">
        <v>12364</v>
      </c>
      <c r="D94" s="428" t="s">
        <v>19</v>
      </c>
    </row>
    <row r="95" spans="1:4" ht="12.75">
      <c r="A95" s="428" t="s">
        <v>2423</v>
      </c>
      <c r="B95" s="431" t="s">
        <v>10607</v>
      </c>
      <c r="C95" s="428" t="s">
        <v>12365</v>
      </c>
      <c r="D95" s="428" t="s">
        <v>19</v>
      </c>
    </row>
    <row r="96" spans="1:4" ht="12.75">
      <c r="A96" s="428" t="s">
        <v>3166</v>
      </c>
      <c r="B96" s="431">
        <v>150201</v>
      </c>
      <c r="C96" s="428" t="s">
        <v>12366</v>
      </c>
      <c r="D96" s="428" t="s">
        <v>20</v>
      </c>
    </row>
    <row r="97" spans="1:4" ht="12.75">
      <c r="A97" s="428" t="s">
        <v>3167</v>
      </c>
      <c r="B97" s="431">
        <v>120303</v>
      </c>
      <c r="C97" s="428" t="s">
        <v>12367</v>
      </c>
      <c r="D97" s="428" t="s">
        <v>20</v>
      </c>
    </row>
    <row r="98" spans="1:4" ht="12.75">
      <c r="A98" s="428" t="s">
        <v>3285</v>
      </c>
      <c r="B98" s="431" t="s">
        <v>510</v>
      </c>
      <c r="C98" s="428" t="s">
        <v>12368</v>
      </c>
      <c r="D98" s="428" t="s">
        <v>19</v>
      </c>
    </row>
    <row r="99" spans="1:4" ht="12.75">
      <c r="A99" s="428" t="s">
        <v>3313</v>
      </c>
      <c r="B99" s="431" t="s">
        <v>1314</v>
      </c>
      <c r="C99" s="428" t="s">
        <v>12369</v>
      </c>
      <c r="D99" s="428" t="s">
        <v>18</v>
      </c>
    </row>
    <row r="100" spans="1:4" ht="12.75">
      <c r="A100" s="428" t="s">
        <v>11355</v>
      </c>
      <c r="B100" s="431">
        <v>110109</v>
      </c>
      <c r="C100" s="428" t="s">
        <v>12370</v>
      </c>
      <c r="D100" s="428" t="s">
        <v>20</v>
      </c>
    </row>
    <row r="101" spans="1:4" ht="12.75">
      <c r="A101" s="428" t="s">
        <v>3392</v>
      </c>
      <c r="B101" s="431">
        <v>250101</v>
      </c>
      <c r="C101" s="428" t="s">
        <v>12371</v>
      </c>
      <c r="D101" s="428" t="s">
        <v>19</v>
      </c>
    </row>
    <row r="102" spans="1:4" ht="12.75">
      <c r="A102" s="428" t="s">
        <v>11356</v>
      </c>
      <c r="B102" s="431">
        <v>150114</v>
      </c>
      <c r="C102" s="428" t="s">
        <v>12372</v>
      </c>
      <c r="D102" s="428" t="s">
        <v>20</v>
      </c>
    </row>
    <row r="103" spans="1:4" ht="12.75">
      <c r="A103" s="428" t="s">
        <v>3475</v>
      </c>
      <c r="B103" s="431">
        <v>120119</v>
      </c>
      <c r="C103" s="428" t="s">
        <v>12373</v>
      </c>
      <c r="D103" s="428" t="s">
        <v>18</v>
      </c>
    </row>
    <row r="104" spans="1:4" ht="12.75">
      <c r="A104" s="428" t="s">
        <v>3519</v>
      </c>
      <c r="B104" s="431">
        <v>131008</v>
      </c>
      <c r="C104" s="428" t="s">
        <v>12374</v>
      </c>
      <c r="D104" s="428" t="s">
        <v>20</v>
      </c>
    </row>
    <row r="105" spans="1:4" ht="12.75">
      <c r="A105" s="428" t="s">
        <v>3520</v>
      </c>
      <c r="B105" s="431">
        <v>150726</v>
      </c>
      <c r="C105" s="428" t="s">
        <v>12375</v>
      </c>
      <c r="D105" s="428" t="s">
        <v>19</v>
      </c>
    </row>
    <row r="106" spans="1:4" ht="12.75">
      <c r="A106" s="428" t="s">
        <v>3676</v>
      </c>
      <c r="B106" s="431">
        <v>140306</v>
      </c>
      <c r="C106" s="428" t="s">
        <v>12376</v>
      </c>
      <c r="D106" s="428" t="s">
        <v>19</v>
      </c>
    </row>
    <row r="107" spans="1:4" ht="12.75">
      <c r="A107" s="428" t="s">
        <v>3690</v>
      </c>
      <c r="B107" s="431">
        <v>220202</v>
      </c>
      <c r="C107" s="428" t="s">
        <v>12377</v>
      </c>
      <c r="D107" s="428" t="s">
        <v>19</v>
      </c>
    </row>
    <row r="108" spans="1:4" ht="12.75">
      <c r="A108" s="428" t="s">
        <v>3698</v>
      </c>
      <c r="B108" s="431" t="s">
        <v>801</v>
      </c>
      <c r="C108" s="428" t="s">
        <v>12378</v>
      </c>
      <c r="D108" s="428" t="s">
        <v>18</v>
      </c>
    </row>
    <row r="109" spans="1:4" ht="12.75">
      <c r="A109" s="428" t="s">
        <v>5657</v>
      </c>
      <c r="B109" s="431" t="s">
        <v>10262</v>
      </c>
      <c r="C109" s="428" t="s">
        <v>12379</v>
      </c>
      <c r="D109" s="428" t="s">
        <v>459</v>
      </c>
    </row>
    <row r="110" spans="1:4" ht="12.75">
      <c r="A110" s="428" t="s">
        <v>3700</v>
      </c>
      <c r="B110" s="431">
        <v>150601</v>
      </c>
      <c r="C110" s="428" t="s">
        <v>12380</v>
      </c>
      <c r="D110" s="428" t="s">
        <v>18</v>
      </c>
    </row>
    <row r="111" spans="1:4" ht="12.75">
      <c r="A111" s="428" t="s">
        <v>3708</v>
      </c>
      <c r="B111" s="431" t="s">
        <v>9891</v>
      </c>
      <c r="C111" s="428" t="s">
        <v>12381</v>
      </c>
      <c r="D111" s="428" t="s">
        <v>19</v>
      </c>
    </row>
    <row r="112" spans="1:4" ht="12.75">
      <c r="A112" s="428" t="s">
        <v>3726</v>
      </c>
      <c r="B112" s="431" t="s">
        <v>952</v>
      </c>
      <c r="C112" s="428" t="s">
        <v>12382</v>
      </c>
      <c r="D112" s="428" t="s">
        <v>19</v>
      </c>
    </row>
    <row r="113" spans="1:4" ht="12.75">
      <c r="A113" s="428" t="s">
        <v>3782</v>
      </c>
      <c r="B113" s="431">
        <v>200114</v>
      </c>
      <c r="C113" s="428" t="s">
        <v>12383</v>
      </c>
      <c r="D113" s="428" t="s">
        <v>19</v>
      </c>
    </row>
    <row r="114" spans="1:4" ht="12.75">
      <c r="A114" s="428" t="s">
        <v>3804</v>
      </c>
      <c r="B114" s="431">
        <v>200604</v>
      </c>
      <c r="C114" s="428" t="s">
        <v>12384</v>
      </c>
      <c r="D114" s="428" t="s">
        <v>19</v>
      </c>
    </row>
    <row r="115" spans="1:4" ht="12.75">
      <c r="A115" s="428" t="s">
        <v>11357</v>
      </c>
      <c r="B115" s="431">
        <v>110112</v>
      </c>
      <c r="C115" s="428" t="s">
        <v>12385</v>
      </c>
      <c r="D115" s="428" t="s">
        <v>18</v>
      </c>
    </row>
    <row r="116" spans="1:4" ht="12.75">
      <c r="A116" s="428" t="s">
        <v>5699</v>
      </c>
      <c r="B116" s="431" t="s">
        <v>10248</v>
      </c>
      <c r="C116" s="428" t="s">
        <v>12386</v>
      </c>
      <c r="D116" s="428" t="s">
        <v>18</v>
      </c>
    </row>
    <row r="117" spans="1:4" ht="12.75">
      <c r="A117" s="428" t="s">
        <v>3914</v>
      </c>
      <c r="B117" s="431" t="s">
        <v>403</v>
      </c>
      <c r="C117" s="428" t="s">
        <v>12387</v>
      </c>
      <c r="D117" s="428" t="s">
        <v>19</v>
      </c>
    </row>
    <row r="118" spans="1:4" ht="12.75">
      <c r="A118" s="428" t="s">
        <v>3933</v>
      </c>
      <c r="B118" s="431" t="s">
        <v>913</v>
      </c>
      <c r="C118" s="428" t="s">
        <v>12388</v>
      </c>
      <c r="D118" s="428" t="s">
        <v>19</v>
      </c>
    </row>
    <row r="119" spans="1:4" ht="12.75">
      <c r="A119" s="428" t="s">
        <v>3994</v>
      </c>
      <c r="B119" s="431" t="s">
        <v>10191</v>
      </c>
      <c r="C119" s="428" t="s">
        <v>12389</v>
      </c>
      <c r="D119" s="428" t="s">
        <v>19</v>
      </c>
    </row>
    <row r="120" spans="1:4" ht="12.75">
      <c r="A120" s="428" t="s">
        <v>4021</v>
      </c>
      <c r="B120" s="431" t="s">
        <v>2595</v>
      </c>
      <c r="C120" s="428" t="s">
        <v>12390</v>
      </c>
      <c r="D120" s="428" t="s">
        <v>19</v>
      </c>
    </row>
    <row r="121" spans="1:4" ht="12.75">
      <c r="A121" s="428" t="s">
        <v>11358</v>
      </c>
      <c r="B121" s="431">
        <v>150132</v>
      </c>
      <c r="C121" s="428" t="s">
        <v>12391</v>
      </c>
      <c r="D121" s="428" t="s">
        <v>18</v>
      </c>
    </row>
    <row r="122" spans="1:4" ht="12.75">
      <c r="A122" s="428" t="s">
        <v>4114</v>
      </c>
      <c r="B122" s="431">
        <v>140309</v>
      </c>
      <c r="C122" s="428" t="s">
        <v>12392</v>
      </c>
      <c r="D122" s="428" t="s">
        <v>18</v>
      </c>
    </row>
    <row r="123" spans="1:4" ht="12.75">
      <c r="A123" s="428" t="s">
        <v>11359</v>
      </c>
      <c r="B123" s="431" t="s">
        <v>10709</v>
      </c>
      <c r="C123" s="428" t="s">
        <v>12393</v>
      </c>
      <c r="D123" s="428" t="s">
        <v>20</v>
      </c>
    </row>
    <row r="124" spans="1:4" ht="12.75">
      <c r="A124" s="428" t="s">
        <v>4153</v>
      </c>
      <c r="B124" s="431">
        <v>150117</v>
      </c>
      <c r="C124" s="428" t="s">
        <v>12394</v>
      </c>
      <c r="D124" s="428" t="s">
        <v>18</v>
      </c>
    </row>
    <row r="125" spans="1:4" ht="12.75">
      <c r="A125" s="428" t="s">
        <v>4157</v>
      </c>
      <c r="B125" s="431">
        <v>120204</v>
      </c>
      <c r="C125" s="428" t="s">
        <v>12395</v>
      </c>
      <c r="D125" s="428" t="s">
        <v>19</v>
      </c>
    </row>
    <row r="126" spans="1:4" ht="12.75">
      <c r="A126" s="428" t="s">
        <v>4190</v>
      </c>
      <c r="B126" s="431">
        <v>100311</v>
      </c>
      <c r="C126" s="428" t="s">
        <v>12396</v>
      </c>
      <c r="D126" s="428" t="s">
        <v>19</v>
      </c>
    </row>
    <row r="127" spans="1:4" ht="12.75">
      <c r="A127" s="428" t="s">
        <v>4216</v>
      </c>
      <c r="B127" s="431">
        <v>250401</v>
      </c>
      <c r="C127" s="428" t="s">
        <v>12397</v>
      </c>
      <c r="D127" s="428" t="s">
        <v>18</v>
      </c>
    </row>
    <row r="128" spans="1:4" ht="12.75">
      <c r="A128" s="428" t="s">
        <v>6397</v>
      </c>
      <c r="B128" s="431">
        <v>220708</v>
      </c>
      <c r="C128" s="428" t="s">
        <v>12363</v>
      </c>
      <c r="D128" s="428" t="s">
        <v>19</v>
      </c>
    </row>
    <row r="129" spans="1:4" ht="12.75">
      <c r="A129" s="428" t="s">
        <v>11360</v>
      </c>
      <c r="B129" s="431">
        <v>180101</v>
      </c>
      <c r="C129" s="428" t="s">
        <v>12398</v>
      </c>
      <c r="D129" s="428" t="s">
        <v>18</v>
      </c>
    </row>
    <row r="130" spans="1:4" ht="12.75">
      <c r="A130" s="428" t="s">
        <v>4337</v>
      </c>
      <c r="B130" s="431">
        <v>250104</v>
      </c>
      <c r="C130" s="428" t="s">
        <v>12399</v>
      </c>
      <c r="D130" s="428" t="s">
        <v>19</v>
      </c>
    </row>
    <row r="131" spans="1:4" ht="12.75">
      <c r="A131" s="428" t="s">
        <v>4388</v>
      </c>
      <c r="B131" s="431">
        <v>150810</v>
      </c>
      <c r="C131" s="428" t="s">
        <v>12400</v>
      </c>
      <c r="D131" s="428" t="s">
        <v>20</v>
      </c>
    </row>
    <row r="132" spans="1:4" ht="12.75">
      <c r="A132" s="428" t="s">
        <v>4271</v>
      </c>
      <c r="B132" s="431">
        <v>150132</v>
      </c>
      <c r="C132" s="428" t="s">
        <v>12401</v>
      </c>
      <c r="D132" s="428" t="s">
        <v>18</v>
      </c>
    </row>
    <row r="133" spans="1:4" ht="12.75">
      <c r="A133" s="428" t="s">
        <v>5783</v>
      </c>
      <c r="B133" s="431" t="s">
        <v>10287</v>
      </c>
      <c r="C133" s="428" t="s">
        <v>12402</v>
      </c>
      <c r="D133" s="428" t="s">
        <v>18</v>
      </c>
    </row>
    <row r="134" spans="1:4" ht="12.75">
      <c r="A134" s="428" t="s">
        <v>1758</v>
      </c>
      <c r="B134" s="431">
        <v>200602</v>
      </c>
      <c r="C134" s="428" t="s">
        <v>12403</v>
      </c>
      <c r="D134" s="428" t="s">
        <v>459</v>
      </c>
    </row>
    <row r="135" spans="1:4" ht="12.75">
      <c r="A135" s="428" t="s">
        <v>4487</v>
      </c>
      <c r="B135" s="431" t="s">
        <v>4488</v>
      </c>
      <c r="C135" s="428" t="s">
        <v>12404</v>
      </c>
      <c r="D135" s="428" t="s">
        <v>19</v>
      </c>
    </row>
    <row r="136" spans="1:4" ht="12.75">
      <c r="A136" s="428" t="s">
        <v>11361</v>
      </c>
      <c r="B136" s="431">
        <v>140103</v>
      </c>
      <c r="C136" s="428" t="s">
        <v>12405</v>
      </c>
      <c r="D136" s="428" t="s">
        <v>18</v>
      </c>
    </row>
    <row r="137" spans="1:4" ht="12.75">
      <c r="A137" s="428" t="s">
        <v>4584</v>
      </c>
      <c r="B137" s="431" t="s">
        <v>9897</v>
      </c>
      <c r="C137" s="428" t="s">
        <v>12406</v>
      </c>
      <c r="D137" s="428" t="s">
        <v>20</v>
      </c>
    </row>
    <row r="138" spans="1:4" ht="12.75">
      <c r="A138" s="428" t="s">
        <v>4642</v>
      </c>
      <c r="B138" s="431">
        <v>160104</v>
      </c>
      <c r="C138" s="428" t="s">
        <v>12407</v>
      </c>
      <c r="D138" s="428" t="s">
        <v>18</v>
      </c>
    </row>
    <row r="139" spans="1:4" ht="12.75">
      <c r="A139" s="428" t="s">
        <v>4760</v>
      </c>
      <c r="B139" s="431" t="s">
        <v>690</v>
      </c>
      <c r="C139" s="428" t="s">
        <v>12408</v>
      </c>
      <c r="D139" s="428" t="s">
        <v>19</v>
      </c>
    </row>
    <row r="140" spans="1:4" ht="12.75">
      <c r="A140" s="428" t="s">
        <v>4814</v>
      </c>
      <c r="B140" s="431" t="s">
        <v>10123</v>
      </c>
      <c r="C140" s="428" t="s">
        <v>12409</v>
      </c>
      <c r="D140" s="428" t="s">
        <v>19</v>
      </c>
    </row>
    <row r="141" spans="1:4" ht="12.75">
      <c r="A141" s="428" t="s">
        <v>4821</v>
      </c>
      <c r="B141" s="431">
        <v>160104</v>
      </c>
      <c r="C141" s="428" t="s">
        <v>12410</v>
      </c>
      <c r="D141" s="428" t="s">
        <v>19</v>
      </c>
    </row>
    <row r="142" spans="1:4" ht="12.75">
      <c r="A142" s="428" t="s">
        <v>4825</v>
      </c>
      <c r="B142" s="431">
        <v>120904</v>
      </c>
      <c r="C142" s="428" t="s">
        <v>12411</v>
      </c>
      <c r="D142" s="428" t="s">
        <v>19</v>
      </c>
    </row>
    <row r="143" spans="1:4" ht="12.75">
      <c r="A143" s="428" t="s">
        <v>4871</v>
      </c>
      <c r="B143" s="431" t="s">
        <v>10147</v>
      </c>
      <c r="C143" s="428" t="s">
        <v>12412</v>
      </c>
      <c r="D143" s="428" t="s">
        <v>19</v>
      </c>
    </row>
    <row r="144" spans="1:4" ht="12.75">
      <c r="A144" s="428" t="s">
        <v>4934</v>
      </c>
      <c r="B144" s="431">
        <v>220503</v>
      </c>
      <c r="C144" s="428" t="s">
        <v>12413</v>
      </c>
      <c r="D144" s="428" t="s">
        <v>19</v>
      </c>
    </row>
    <row r="145" spans="1:4" ht="12.75">
      <c r="A145" s="428" t="s">
        <v>4943</v>
      </c>
      <c r="B145" s="431">
        <v>210805</v>
      </c>
      <c r="C145" s="428" t="s">
        <v>12414</v>
      </c>
      <c r="D145" s="428" t="s">
        <v>19</v>
      </c>
    </row>
    <row r="146" spans="1:4" ht="12.75">
      <c r="A146" s="428" t="s">
        <v>4951</v>
      </c>
      <c r="B146" s="431" t="s">
        <v>4444</v>
      </c>
      <c r="C146" s="428" t="s">
        <v>12415</v>
      </c>
      <c r="D146" s="428" t="s">
        <v>19</v>
      </c>
    </row>
    <row r="147" spans="1:4" ht="12.75">
      <c r="A147" s="428" t="s">
        <v>5338</v>
      </c>
      <c r="B147" s="431">
        <v>150111</v>
      </c>
      <c r="C147" s="428" t="s">
        <v>12416</v>
      </c>
      <c r="D147" s="428" t="s">
        <v>18</v>
      </c>
    </row>
    <row r="148" spans="1:4" ht="12.75">
      <c r="A148" s="428" t="s">
        <v>1363</v>
      </c>
      <c r="B148" s="431" t="s">
        <v>854</v>
      </c>
      <c r="C148" s="428" t="s">
        <v>12417</v>
      </c>
      <c r="D148" s="428" t="s">
        <v>19</v>
      </c>
    </row>
    <row r="149" spans="1:4" ht="12.75">
      <c r="A149" s="428" t="s">
        <v>4447</v>
      </c>
      <c r="B149" s="431" t="s">
        <v>854</v>
      </c>
      <c r="C149" s="428" t="s">
        <v>12418</v>
      </c>
      <c r="D149" s="428" t="s">
        <v>19</v>
      </c>
    </row>
    <row r="150" spans="1:4" ht="12.75">
      <c r="A150" s="428" t="s">
        <v>5087</v>
      </c>
      <c r="B150" s="431" t="s">
        <v>10556</v>
      </c>
      <c r="C150" s="428" t="s">
        <v>12419</v>
      </c>
      <c r="D150" s="428" t="s">
        <v>19</v>
      </c>
    </row>
    <row r="151" spans="1:4" ht="12.75">
      <c r="A151" s="428" t="s">
        <v>5098</v>
      </c>
      <c r="B151" s="431">
        <v>150805</v>
      </c>
      <c r="C151" s="428" t="s">
        <v>12420</v>
      </c>
      <c r="D151" s="428" t="s">
        <v>20</v>
      </c>
    </row>
    <row r="152" spans="1:4" ht="12.75">
      <c r="A152" s="428" t="s">
        <v>5177</v>
      </c>
      <c r="B152" s="431">
        <v>150203</v>
      </c>
      <c r="C152" s="428" t="s">
        <v>12421</v>
      </c>
      <c r="D152" s="428" t="s">
        <v>20</v>
      </c>
    </row>
    <row r="153" spans="1:4" ht="12.75">
      <c r="A153" s="428" t="s">
        <v>6009</v>
      </c>
      <c r="B153" s="431">
        <v>151003</v>
      </c>
      <c r="C153" s="428" t="s">
        <v>12422</v>
      </c>
      <c r="D153" s="428" t="s">
        <v>19</v>
      </c>
    </row>
    <row r="154" spans="1:4" ht="12.75">
      <c r="A154" s="428" t="s">
        <v>5192</v>
      </c>
      <c r="B154" s="431" t="s">
        <v>10751</v>
      </c>
      <c r="C154" s="428" t="s">
        <v>12423</v>
      </c>
      <c r="D154" s="428" t="s">
        <v>19</v>
      </c>
    </row>
    <row r="155" spans="1:4" ht="12.75">
      <c r="A155" s="428" t="s">
        <v>5209</v>
      </c>
      <c r="B155" s="431">
        <v>150709</v>
      </c>
      <c r="C155" s="428" t="s">
        <v>12424</v>
      </c>
      <c r="D155" s="428" t="s">
        <v>18</v>
      </c>
    </row>
    <row r="156" spans="1:4" ht="12.75">
      <c r="A156" s="428" t="s">
        <v>7720</v>
      </c>
      <c r="B156" s="431" t="s">
        <v>10889</v>
      </c>
      <c r="C156" s="428" t="s">
        <v>12425</v>
      </c>
      <c r="D156" s="428" t="s">
        <v>19</v>
      </c>
    </row>
    <row r="157" spans="1:4" ht="12.75">
      <c r="A157" s="428" t="s">
        <v>5234</v>
      </c>
      <c r="B157" s="431">
        <v>120114</v>
      </c>
      <c r="C157" s="428" t="s">
        <v>12426</v>
      </c>
      <c r="D157" s="428" t="s">
        <v>19</v>
      </c>
    </row>
    <row r="158" spans="1:4" ht="12.75">
      <c r="A158" s="428" t="s">
        <v>5240</v>
      </c>
      <c r="B158" s="431">
        <v>150809</v>
      </c>
      <c r="C158" s="428" t="s">
        <v>12427</v>
      </c>
      <c r="D158" s="428" t="s">
        <v>20</v>
      </c>
    </row>
    <row r="159" spans="1:4" ht="12.75">
      <c r="A159" s="428" t="s">
        <v>5277</v>
      </c>
      <c r="B159" s="431">
        <v>150723</v>
      </c>
      <c r="C159" s="428" t="s">
        <v>12428</v>
      </c>
      <c r="D159" s="428" t="s">
        <v>19</v>
      </c>
    </row>
    <row r="160" spans="1:4" ht="12.75">
      <c r="A160" s="428" t="s">
        <v>5286</v>
      </c>
      <c r="B160" s="431">
        <v>150716</v>
      </c>
      <c r="C160" s="428" t="s">
        <v>12345</v>
      </c>
      <c r="D160" s="428" t="s">
        <v>20</v>
      </c>
    </row>
    <row r="161" spans="1:4" ht="12.75">
      <c r="A161" s="428" t="s">
        <v>5251</v>
      </c>
      <c r="B161" s="431">
        <v>100202</v>
      </c>
      <c r="C161" s="428" t="s">
        <v>12429</v>
      </c>
      <c r="D161" s="428" t="s">
        <v>20</v>
      </c>
    </row>
    <row r="162" spans="1:4" ht="12.75">
      <c r="A162" s="428" t="s">
        <v>5301</v>
      </c>
      <c r="B162" s="431">
        <v>230107</v>
      </c>
      <c r="C162" s="428" t="s">
        <v>12291</v>
      </c>
      <c r="D162" s="428" t="s">
        <v>20</v>
      </c>
    </row>
    <row r="163" spans="1:4" ht="12.75">
      <c r="A163" s="428" t="s">
        <v>5317</v>
      </c>
      <c r="B163" s="431">
        <v>140312</v>
      </c>
      <c r="C163" s="428" t="s">
        <v>12430</v>
      </c>
      <c r="D163" s="428" t="s">
        <v>20</v>
      </c>
    </row>
    <row r="164" spans="1:4" ht="12.75">
      <c r="A164" s="428" t="s">
        <v>5325</v>
      </c>
      <c r="B164" s="431">
        <v>120608</v>
      </c>
      <c r="C164" s="428" t="s">
        <v>12431</v>
      </c>
      <c r="D164" s="428" t="s">
        <v>19</v>
      </c>
    </row>
    <row r="165" spans="1:4" ht="12.75">
      <c r="A165" s="428" t="s">
        <v>5349</v>
      </c>
      <c r="B165" s="431">
        <v>150716</v>
      </c>
      <c r="C165" s="428" t="s">
        <v>12432</v>
      </c>
      <c r="D165" s="428" t="s">
        <v>459</v>
      </c>
    </row>
    <row r="166" spans="1:4" ht="12.75">
      <c r="A166" s="428" t="s">
        <v>5353</v>
      </c>
      <c r="B166" s="431">
        <v>120114</v>
      </c>
      <c r="C166" s="428" t="s">
        <v>12433</v>
      </c>
      <c r="D166" s="428" t="s">
        <v>19</v>
      </c>
    </row>
    <row r="167" spans="1:4" ht="12.75">
      <c r="A167" s="428" t="s">
        <v>5388</v>
      </c>
      <c r="B167" s="431" t="s">
        <v>10420</v>
      </c>
      <c r="C167" s="428" t="s">
        <v>12434</v>
      </c>
      <c r="D167" s="428" t="s">
        <v>18</v>
      </c>
    </row>
    <row r="168" spans="1:4" ht="12.75">
      <c r="A168" s="428" t="s">
        <v>5398</v>
      </c>
      <c r="B168" s="431">
        <v>150203</v>
      </c>
      <c r="C168" s="428" t="s">
        <v>12435</v>
      </c>
      <c r="D168" s="428" t="s">
        <v>19</v>
      </c>
    </row>
    <row r="169" spans="1:4" ht="12.75">
      <c r="A169" s="428" t="s">
        <v>5439</v>
      </c>
      <c r="B169" s="431" t="s">
        <v>10464</v>
      </c>
      <c r="C169" s="428" t="s">
        <v>12436</v>
      </c>
      <c r="D169" s="428" t="s">
        <v>20</v>
      </c>
    </row>
    <row r="170" spans="1:4" ht="12.75">
      <c r="A170" s="428" t="s">
        <v>5501</v>
      </c>
      <c r="B170" s="431">
        <v>150201</v>
      </c>
      <c r="C170" s="428" t="s">
        <v>12437</v>
      </c>
      <c r="D170" s="428" t="s">
        <v>19</v>
      </c>
    </row>
    <row r="171" spans="1:4" ht="12.75">
      <c r="A171" s="428" t="s">
        <v>5503</v>
      </c>
      <c r="B171" s="431">
        <v>150203</v>
      </c>
      <c r="C171" s="428" t="s">
        <v>12438</v>
      </c>
      <c r="D171" s="428" t="s">
        <v>19</v>
      </c>
    </row>
    <row r="172" spans="1:4" ht="12.75">
      <c r="A172" s="428" t="s">
        <v>5514</v>
      </c>
      <c r="B172" s="431">
        <v>190104</v>
      </c>
      <c r="C172" s="428" t="s">
        <v>12439</v>
      </c>
      <c r="D172" s="428" t="s">
        <v>19</v>
      </c>
    </row>
    <row r="173" spans="1:4" ht="12.75">
      <c r="A173" s="428" t="s">
        <v>5526</v>
      </c>
      <c r="B173" s="431" t="s">
        <v>10709</v>
      </c>
      <c r="C173" s="428" t="s">
        <v>12440</v>
      </c>
      <c r="D173" s="428" t="s">
        <v>459</v>
      </c>
    </row>
    <row r="174" spans="1:4" ht="12.75">
      <c r="A174" s="428" t="s">
        <v>2912</v>
      </c>
      <c r="B174" s="431" t="s">
        <v>2913</v>
      </c>
      <c r="C174" s="428" t="s">
        <v>12441</v>
      </c>
      <c r="D174" s="428" t="s">
        <v>18</v>
      </c>
    </row>
    <row r="175" spans="1:4" ht="12.75">
      <c r="A175" s="428" t="s">
        <v>5580</v>
      </c>
      <c r="B175" s="431" t="s">
        <v>690</v>
      </c>
      <c r="C175" s="428" t="s">
        <v>12442</v>
      </c>
      <c r="D175" s="428" t="s">
        <v>19</v>
      </c>
    </row>
    <row r="176" spans="1:4" ht="12.75">
      <c r="A176" s="428" t="s">
        <v>5695</v>
      </c>
      <c r="B176" s="431">
        <v>120707</v>
      </c>
      <c r="C176" s="428" t="s">
        <v>12443</v>
      </c>
      <c r="D176" s="428" t="s">
        <v>19</v>
      </c>
    </row>
    <row r="177" spans="1:4" ht="12.75">
      <c r="A177" s="428" t="s">
        <v>5701</v>
      </c>
      <c r="B177" s="431" t="s">
        <v>10348</v>
      </c>
      <c r="C177" s="428" t="s">
        <v>12444</v>
      </c>
      <c r="D177" s="428" t="s">
        <v>18</v>
      </c>
    </row>
    <row r="178" spans="1:4" ht="12.75">
      <c r="A178" s="428" t="s">
        <v>5807</v>
      </c>
      <c r="B178" s="431" t="s">
        <v>593</v>
      </c>
      <c r="C178" s="428" t="s">
        <v>12445</v>
      </c>
      <c r="D178" s="428" t="s">
        <v>19</v>
      </c>
    </row>
    <row r="179" spans="1:4" ht="12.75">
      <c r="A179" s="428" t="s">
        <v>5817</v>
      </c>
      <c r="B179" s="431">
        <v>110102</v>
      </c>
      <c r="C179" s="428" t="s">
        <v>12446</v>
      </c>
      <c r="D179" s="428" t="s">
        <v>20</v>
      </c>
    </row>
    <row r="180" spans="1:4" ht="12.75">
      <c r="A180" s="428" t="s">
        <v>5833</v>
      </c>
      <c r="B180" s="431">
        <v>150904</v>
      </c>
      <c r="C180" s="428" t="s">
        <v>12447</v>
      </c>
      <c r="D180" s="428" t="s">
        <v>19</v>
      </c>
    </row>
    <row r="181" spans="1:4" ht="12.75">
      <c r="A181" s="428" t="s">
        <v>3240</v>
      </c>
      <c r="B181" s="431">
        <v>210112</v>
      </c>
      <c r="C181" s="428" t="s">
        <v>12448</v>
      </c>
      <c r="D181" s="428" t="s">
        <v>19</v>
      </c>
    </row>
    <row r="182" spans="1:4" ht="12.75">
      <c r="A182" s="428" t="s">
        <v>2445</v>
      </c>
      <c r="B182" s="431" t="s">
        <v>10193</v>
      </c>
      <c r="C182" s="428" t="s">
        <v>12449</v>
      </c>
      <c r="D182" s="428" t="s">
        <v>19</v>
      </c>
    </row>
    <row r="183" spans="1:4" ht="12.75">
      <c r="A183" s="428" t="s">
        <v>5896</v>
      </c>
      <c r="B183" s="431" t="s">
        <v>1189</v>
      </c>
      <c r="C183" s="428" t="s">
        <v>12450</v>
      </c>
      <c r="D183" s="428" t="s">
        <v>18</v>
      </c>
    </row>
    <row r="184" spans="1:4" ht="12.75">
      <c r="A184" s="428" t="s">
        <v>5987</v>
      </c>
      <c r="B184" s="431">
        <v>200801</v>
      </c>
      <c r="C184" s="428" t="s">
        <v>12451</v>
      </c>
      <c r="D184" s="428" t="s">
        <v>20</v>
      </c>
    </row>
    <row r="185" spans="1:4" ht="12.75">
      <c r="A185" s="428" t="s">
        <v>6058</v>
      </c>
      <c r="B185" s="431" t="s">
        <v>10709</v>
      </c>
      <c r="C185" s="428" t="s">
        <v>12452</v>
      </c>
      <c r="D185" s="428" t="s">
        <v>20</v>
      </c>
    </row>
    <row r="186" spans="1:4" ht="12.75">
      <c r="A186" s="428" t="s">
        <v>6169</v>
      </c>
      <c r="B186" s="431">
        <v>230401</v>
      </c>
      <c r="C186" s="428" t="s">
        <v>12453</v>
      </c>
      <c r="D186" s="428" t="s">
        <v>19</v>
      </c>
    </row>
    <row r="187" spans="1:4" ht="12.75">
      <c r="A187" s="428" t="s">
        <v>6240</v>
      </c>
      <c r="B187" s="431">
        <v>140110</v>
      </c>
      <c r="C187" s="428" t="s">
        <v>12454</v>
      </c>
      <c r="D187" s="428" t="s">
        <v>20</v>
      </c>
    </row>
    <row r="188" spans="1:4" ht="12.75">
      <c r="A188" s="428" t="s">
        <v>6455</v>
      </c>
      <c r="B188" s="431">
        <v>220707</v>
      </c>
      <c r="C188" s="428" t="s">
        <v>12455</v>
      </c>
      <c r="D188" s="428" t="s">
        <v>19</v>
      </c>
    </row>
    <row r="189" spans="1:4" ht="12.75">
      <c r="A189" s="428" t="s">
        <v>7802</v>
      </c>
      <c r="B189" s="431" t="s">
        <v>10874</v>
      </c>
      <c r="C189" s="428" t="s">
        <v>12456</v>
      </c>
      <c r="D189" s="428" t="s">
        <v>19</v>
      </c>
    </row>
    <row r="190" spans="1:4" ht="12.75">
      <c r="A190" s="428" t="s">
        <v>6355</v>
      </c>
      <c r="B190" s="431" t="s">
        <v>10758</v>
      </c>
      <c r="C190" s="428" t="s">
        <v>12457</v>
      </c>
      <c r="D190" s="428" t="s">
        <v>19</v>
      </c>
    </row>
    <row r="191" spans="1:4" ht="12.75">
      <c r="A191" s="428" t="s">
        <v>6373</v>
      </c>
      <c r="B191" s="431">
        <v>220901</v>
      </c>
      <c r="C191" s="428" t="s">
        <v>12458</v>
      </c>
      <c r="D191" s="428" t="s">
        <v>18</v>
      </c>
    </row>
    <row r="192" spans="1:4" ht="12.75">
      <c r="A192" s="428" t="s">
        <v>6406</v>
      </c>
      <c r="B192" s="431">
        <v>110404</v>
      </c>
      <c r="C192" s="428" t="s">
        <v>12414</v>
      </c>
      <c r="D192" s="428" t="s">
        <v>19</v>
      </c>
    </row>
    <row r="193" spans="1:4" ht="12.75">
      <c r="A193" s="428" t="s">
        <v>6444</v>
      </c>
      <c r="B193" s="431">
        <v>220803</v>
      </c>
      <c r="C193" s="428" t="s">
        <v>12459</v>
      </c>
      <c r="D193" s="428" t="s">
        <v>19</v>
      </c>
    </row>
    <row r="194" spans="1:4" ht="12.75">
      <c r="A194" s="428" t="s">
        <v>6466</v>
      </c>
      <c r="B194" s="431">
        <v>220809</v>
      </c>
      <c r="C194" s="428" t="s">
        <v>12460</v>
      </c>
      <c r="D194" s="428" t="s">
        <v>18</v>
      </c>
    </row>
    <row r="195" spans="1:4" ht="12.75">
      <c r="A195" s="428" t="s">
        <v>6477</v>
      </c>
      <c r="B195" s="431">
        <v>220504</v>
      </c>
      <c r="C195" s="428" t="s">
        <v>12461</v>
      </c>
      <c r="D195" s="428" t="s">
        <v>19</v>
      </c>
    </row>
    <row r="196" spans="1:4" ht="12.75">
      <c r="A196" s="428" t="s">
        <v>3623</v>
      </c>
      <c r="B196" s="431">
        <v>150117</v>
      </c>
      <c r="C196" s="428" t="s">
        <v>12462</v>
      </c>
      <c r="D196" s="428" t="s">
        <v>18</v>
      </c>
    </row>
    <row r="197" spans="1:4" ht="12.75">
      <c r="A197" s="428" t="s">
        <v>6490</v>
      </c>
      <c r="B197" s="431">
        <v>220805</v>
      </c>
      <c r="C197" s="428" t="s">
        <v>12463</v>
      </c>
      <c r="D197" s="428" t="s">
        <v>20</v>
      </c>
    </row>
    <row r="198" spans="1:4" ht="12.75">
      <c r="A198" s="428" t="s">
        <v>11362</v>
      </c>
      <c r="B198" s="431">
        <v>130107</v>
      </c>
      <c r="C198" s="428" t="s">
        <v>12464</v>
      </c>
      <c r="D198" s="428" t="s">
        <v>18</v>
      </c>
    </row>
    <row r="199" spans="1:4" ht="12.75">
      <c r="A199" s="428" t="s">
        <v>6555</v>
      </c>
      <c r="B199" s="431">
        <v>220202</v>
      </c>
      <c r="C199" s="428" t="s">
        <v>12465</v>
      </c>
      <c r="D199" s="428" t="s">
        <v>19</v>
      </c>
    </row>
    <row r="200" spans="1:4" ht="12.75">
      <c r="A200" s="428" t="s">
        <v>6566</v>
      </c>
      <c r="B200" s="431">
        <v>220504</v>
      </c>
      <c r="C200" s="428" t="s">
        <v>12466</v>
      </c>
      <c r="D200" s="428" t="s">
        <v>19</v>
      </c>
    </row>
    <row r="201" spans="1:4" ht="12.75">
      <c r="A201" s="428" t="s">
        <v>6569</v>
      </c>
      <c r="B201" s="431">
        <v>101107</v>
      </c>
      <c r="C201" s="428" t="s">
        <v>12467</v>
      </c>
      <c r="D201" s="428" t="s">
        <v>20</v>
      </c>
    </row>
    <row r="202" spans="1:4" ht="12.75">
      <c r="A202" s="428" t="s">
        <v>6592</v>
      </c>
      <c r="B202" s="431">
        <v>250105</v>
      </c>
      <c r="C202" s="428" t="s">
        <v>12468</v>
      </c>
      <c r="D202" s="428" t="s">
        <v>18</v>
      </c>
    </row>
    <row r="203" spans="1:4" ht="12.75">
      <c r="A203" s="428" t="s">
        <v>11363</v>
      </c>
      <c r="B203" s="431">
        <v>101108</v>
      </c>
      <c r="C203" s="428" t="s">
        <v>12469</v>
      </c>
      <c r="D203" s="428" t="s">
        <v>19</v>
      </c>
    </row>
    <row r="204" spans="1:4" ht="12.75">
      <c r="A204" s="428" t="s">
        <v>6614</v>
      </c>
      <c r="B204" s="431">
        <v>220707</v>
      </c>
      <c r="C204" s="428" t="s">
        <v>12470</v>
      </c>
      <c r="D204" s="428" t="s">
        <v>19</v>
      </c>
    </row>
    <row r="205" spans="1:4" ht="12.75">
      <c r="A205" s="428" t="s">
        <v>6497</v>
      </c>
      <c r="B205" s="431">
        <v>131201</v>
      </c>
      <c r="C205" s="428" t="s">
        <v>12471</v>
      </c>
      <c r="D205" s="428" t="s">
        <v>18</v>
      </c>
    </row>
    <row r="206" spans="1:4" ht="12.75">
      <c r="A206" s="428" t="s">
        <v>5271</v>
      </c>
      <c r="B206" s="431">
        <v>150122</v>
      </c>
      <c r="C206" s="428" t="s">
        <v>12472</v>
      </c>
      <c r="D206" s="428" t="s">
        <v>18</v>
      </c>
    </row>
    <row r="207" spans="1:4" ht="12.75">
      <c r="A207" s="428" t="s">
        <v>6628</v>
      </c>
      <c r="B207" s="431">
        <v>200803</v>
      </c>
      <c r="C207" s="428" t="s">
        <v>12473</v>
      </c>
      <c r="D207" s="428" t="s">
        <v>459</v>
      </c>
    </row>
    <row r="208" spans="1:4" ht="12.75">
      <c r="A208" s="428" t="s">
        <v>6643</v>
      </c>
      <c r="B208" s="431">
        <v>220904</v>
      </c>
      <c r="C208" s="428" t="s">
        <v>12474</v>
      </c>
      <c r="D208" s="428" t="s">
        <v>19</v>
      </c>
    </row>
    <row r="209" spans="1:4" ht="12.75">
      <c r="A209" s="428" t="s">
        <v>6651</v>
      </c>
      <c r="B209" s="431">
        <v>220104</v>
      </c>
      <c r="C209" s="428" t="s">
        <v>12475</v>
      </c>
      <c r="D209" s="428" t="s">
        <v>18</v>
      </c>
    </row>
    <row r="210" spans="1:4" ht="12.75">
      <c r="A210" s="428" t="s">
        <v>6669</v>
      </c>
      <c r="B210" s="431" t="s">
        <v>10073</v>
      </c>
      <c r="C210" s="428" t="s">
        <v>12476</v>
      </c>
      <c r="D210" s="428" t="s">
        <v>19</v>
      </c>
    </row>
    <row r="211" spans="1:4" ht="12.75">
      <c r="A211" s="428" t="s">
        <v>6684</v>
      </c>
      <c r="B211" s="431" t="s">
        <v>1563</v>
      </c>
      <c r="C211" s="428" t="s">
        <v>12477</v>
      </c>
      <c r="D211" s="428" t="s">
        <v>459</v>
      </c>
    </row>
    <row r="212" spans="1:4" ht="12.75">
      <c r="A212" s="428" t="s">
        <v>6714</v>
      </c>
      <c r="B212" s="431">
        <v>130205</v>
      </c>
      <c r="C212" s="428" t="s">
        <v>12478</v>
      </c>
      <c r="D212" s="428" t="s">
        <v>20</v>
      </c>
    </row>
    <row r="213" spans="1:4" ht="12.75">
      <c r="A213" s="428" t="s">
        <v>6716</v>
      </c>
      <c r="B213" s="431">
        <v>200805</v>
      </c>
      <c r="C213" s="428" t="s">
        <v>12479</v>
      </c>
      <c r="D213" s="428" t="s">
        <v>19</v>
      </c>
    </row>
    <row r="214" spans="1:4" ht="12.75">
      <c r="A214" s="428" t="s">
        <v>1764</v>
      </c>
      <c r="B214" s="431">
        <v>200801</v>
      </c>
      <c r="C214" s="428" t="s">
        <v>12480</v>
      </c>
      <c r="D214" s="428" t="s">
        <v>19</v>
      </c>
    </row>
    <row r="215" spans="1:4" ht="12.75">
      <c r="A215" s="428" t="s">
        <v>6763</v>
      </c>
      <c r="B215" s="431" t="s">
        <v>9824</v>
      </c>
      <c r="C215" s="428" t="s">
        <v>12481</v>
      </c>
      <c r="D215" s="428" t="s">
        <v>20</v>
      </c>
    </row>
    <row r="216" spans="1:4" ht="12.75">
      <c r="A216" s="428" t="s">
        <v>6770</v>
      </c>
      <c r="B216" s="431" t="s">
        <v>10075</v>
      </c>
      <c r="C216" s="428" t="s">
        <v>12482</v>
      </c>
      <c r="D216" s="428" t="s">
        <v>19</v>
      </c>
    </row>
    <row r="217" spans="1:4" ht="12.75">
      <c r="A217" s="428" t="s">
        <v>6773</v>
      </c>
      <c r="B217" s="431" t="s">
        <v>6774</v>
      </c>
      <c r="C217" s="428" t="s">
        <v>12483</v>
      </c>
      <c r="D217" s="428" t="s">
        <v>18</v>
      </c>
    </row>
    <row r="218" spans="1:4" ht="12.75">
      <c r="A218" s="428" t="s">
        <v>6791</v>
      </c>
      <c r="B218" s="431">
        <v>130809</v>
      </c>
      <c r="C218" s="428" t="s">
        <v>12484</v>
      </c>
      <c r="D218" s="428" t="s">
        <v>20</v>
      </c>
    </row>
    <row r="219" spans="1:4" ht="12.75">
      <c r="A219" s="428" t="s">
        <v>6831</v>
      </c>
      <c r="B219" s="431" t="s">
        <v>4444</v>
      </c>
      <c r="C219" s="428" t="s">
        <v>12485</v>
      </c>
      <c r="D219" s="428" t="s">
        <v>19</v>
      </c>
    </row>
    <row r="220" spans="1:4" ht="12.75">
      <c r="A220" s="428" t="s">
        <v>6888</v>
      </c>
      <c r="B220" s="431" t="s">
        <v>10751</v>
      </c>
      <c r="C220" s="428" t="s">
        <v>12486</v>
      </c>
      <c r="D220" s="428" t="s">
        <v>19</v>
      </c>
    </row>
    <row r="221" spans="1:4" ht="12.75">
      <c r="A221" s="428" t="s">
        <v>6547</v>
      </c>
      <c r="B221" s="431">
        <v>220104</v>
      </c>
      <c r="C221" s="428" t="s">
        <v>12487</v>
      </c>
      <c r="D221" s="428" t="s">
        <v>19</v>
      </c>
    </row>
    <row r="222" spans="1:4" ht="12.75">
      <c r="A222" s="428" t="s">
        <v>6901</v>
      </c>
      <c r="B222" s="431" t="s">
        <v>1820</v>
      </c>
      <c r="C222" s="428" t="s">
        <v>12488</v>
      </c>
      <c r="D222" s="428" t="s">
        <v>19</v>
      </c>
    </row>
    <row r="223" spans="1:4" ht="12.75">
      <c r="A223" s="428" t="s">
        <v>6910</v>
      </c>
      <c r="B223" s="431">
        <v>190104</v>
      </c>
      <c r="C223" s="428" t="s">
        <v>12489</v>
      </c>
      <c r="D223" s="428" t="s">
        <v>19</v>
      </c>
    </row>
    <row r="224" spans="1:4" ht="12.75">
      <c r="A224" s="428" t="s">
        <v>6918</v>
      </c>
      <c r="B224" s="431">
        <v>190108</v>
      </c>
      <c r="C224" s="428" t="s">
        <v>12490</v>
      </c>
      <c r="D224" s="428" t="s">
        <v>20</v>
      </c>
    </row>
    <row r="225" spans="1:4" ht="12.75">
      <c r="A225" s="428" t="s">
        <v>6923</v>
      </c>
      <c r="B225" s="431" t="s">
        <v>9765</v>
      </c>
      <c r="C225" s="428" t="s">
        <v>12491</v>
      </c>
      <c r="D225" s="428" t="s">
        <v>19</v>
      </c>
    </row>
    <row r="226" spans="1:4" ht="12.75">
      <c r="A226" s="428" t="s">
        <v>6935</v>
      </c>
      <c r="B226" s="431">
        <v>150717</v>
      </c>
      <c r="C226" s="428" t="s">
        <v>12492</v>
      </c>
      <c r="D226" s="428" t="s">
        <v>20</v>
      </c>
    </row>
    <row r="227" spans="1:4" ht="12.75">
      <c r="A227" s="428" t="s">
        <v>6944</v>
      </c>
      <c r="B227" s="431">
        <v>190108</v>
      </c>
      <c r="C227" s="428" t="s">
        <v>12493</v>
      </c>
      <c r="D227" s="428" t="s">
        <v>20</v>
      </c>
    </row>
    <row r="228" spans="1:4" ht="12.75">
      <c r="A228" s="428" t="s">
        <v>6953</v>
      </c>
      <c r="B228" s="431">
        <v>200105</v>
      </c>
      <c r="C228" s="428" t="s">
        <v>12494</v>
      </c>
      <c r="D228" s="428" t="s">
        <v>20</v>
      </c>
    </row>
    <row r="229" spans="1:4" ht="12.75">
      <c r="A229" s="428" t="s">
        <v>6962</v>
      </c>
      <c r="B229" s="431" t="s">
        <v>9747</v>
      </c>
      <c r="C229" s="428" t="s">
        <v>12495</v>
      </c>
      <c r="D229" s="428" t="s">
        <v>19</v>
      </c>
    </row>
    <row r="230" spans="1:4" ht="12.75">
      <c r="A230" s="428" t="s">
        <v>7006</v>
      </c>
      <c r="B230" s="431">
        <v>130601</v>
      </c>
      <c r="C230" s="428" t="s">
        <v>12496</v>
      </c>
      <c r="D230" s="428" t="s">
        <v>20</v>
      </c>
    </row>
    <row r="231" spans="1:4" ht="12.75">
      <c r="A231" s="428" t="s">
        <v>7013</v>
      </c>
      <c r="B231" s="431" t="s">
        <v>9990</v>
      </c>
      <c r="C231" s="428" t="s">
        <v>12497</v>
      </c>
      <c r="D231" s="428" t="s">
        <v>19</v>
      </c>
    </row>
    <row r="232" spans="1:4" ht="12.75">
      <c r="A232" s="428" t="s">
        <v>7021</v>
      </c>
      <c r="B232" s="431" t="s">
        <v>9752</v>
      </c>
      <c r="C232" s="428" t="s">
        <v>12498</v>
      </c>
      <c r="D232" s="428" t="s">
        <v>19</v>
      </c>
    </row>
    <row r="233" spans="1:4" ht="12.75">
      <c r="A233" s="428" t="s">
        <v>7081</v>
      </c>
      <c r="B233" s="431">
        <v>190108</v>
      </c>
      <c r="C233" s="428" t="s">
        <v>12499</v>
      </c>
      <c r="D233" s="428" t="s">
        <v>19</v>
      </c>
    </row>
    <row r="234" spans="1:4" ht="12.75">
      <c r="A234" s="428" t="s">
        <v>8538</v>
      </c>
      <c r="B234" s="431">
        <v>170102</v>
      </c>
      <c r="C234" s="428" t="s">
        <v>12500</v>
      </c>
      <c r="D234" s="428" t="s">
        <v>20</v>
      </c>
    </row>
    <row r="235" spans="1:4" ht="12.75">
      <c r="A235" s="428" t="s">
        <v>7085</v>
      </c>
      <c r="B235" s="431" t="s">
        <v>10000</v>
      </c>
      <c r="C235" s="428" t="s">
        <v>12501</v>
      </c>
      <c r="D235" s="428" t="s">
        <v>20</v>
      </c>
    </row>
    <row r="236" spans="1:4" ht="12.75">
      <c r="A236" s="428" t="s">
        <v>7091</v>
      </c>
      <c r="B236" s="431" t="s">
        <v>9814</v>
      </c>
      <c r="C236" s="428" t="s">
        <v>12502</v>
      </c>
      <c r="D236" s="428" t="s">
        <v>19</v>
      </c>
    </row>
    <row r="237" spans="1:4" ht="12.75">
      <c r="A237" s="428" t="s">
        <v>7104</v>
      </c>
      <c r="B237" s="431" t="s">
        <v>1408</v>
      </c>
      <c r="C237" s="428" t="s">
        <v>12503</v>
      </c>
      <c r="D237" s="428" t="s">
        <v>18</v>
      </c>
    </row>
    <row r="238" spans="1:4" ht="12.75">
      <c r="A238" s="428" t="s">
        <v>7111</v>
      </c>
      <c r="B238" s="431" t="s">
        <v>10064</v>
      </c>
      <c r="C238" s="428" t="s">
        <v>12504</v>
      </c>
      <c r="D238" s="428" t="s">
        <v>19</v>
      </c>
    </row>
    <row r="239" spans="1:4" ht="12.75">
      <c r="A239" s="428" t="s">
        <v>7114</v>
      </c>
      <c r="B239" s="431" t="s">
        <v>9874</v>
      </c>
      <c r="C239" s="428" t="s">
        <v>12505</v>
      </c>
      <c r="D239" s="428" t="s">
        <v>20</v>
      </c>
    </row>
    <row r="240" spans="1:4" ht="12.75">
      <c r="A240" s="428" t="s">
        <v>11364</v>
      </c>
      <c r="B240" s="431">
        <v>200602</v>
      </c>
      <c r="C240" s="428" t="s">
        <v>12506</v>
      </c>
      <c r="D240" s="428" t="s">
        <v>18</v>
      </c>
    </row>
    <row r="241" spans="1:4" ht="12.75">
      <c r="A241" s="428" t="s">
        <v>1999</v>
      </c>
      <c r="B241" s="431">
        <v>130110</v>
      </c>
      <c r="C241" s="428" t="s">
        <v>12507</v>
      </c>
      <c r="D241" s="428" t="s">
        <v>20</v>
      </c>
    </row>
    <row r="242" spans="1:4" ht="12.75">
      <c r="A242" s="428" t="s">
        <v>7144</v>
      </c>
      <c r="B242" s="431" t="s">
        <v>9872</v>
      </c>
      <c r="C242" s="428" t="s">
        <v>12508</v>
      </c>
      <c r="D242" s="428" t="s">
        <v>19</v>
      </c>
    </row>
    <row r="243" spans="1:4" ht="12.75">
      <c r="A243" s="428" t="s">
        <v>7154</v>
      </c>
      <c r="B243" s="431" t="s">
        <v>9830</v>
      </c>
      <c r="C243" s="428" t="s">
        <v>12509</v>
      </c>
      <c r="D243" s="428" t="s">
        <v>20</v>
      </c>
    </row>
    <row r="244" spans="1:4" ht="12.75">
      <c r="A244" s="428" t="s">
        <v>7186</v>
      </c>
      <c r="B244" s="431">
        <v>130908</v>
      </c>
      <c r="C244" s="428" t="s">
        <v>12510</v>
      </c>
      <c r="D244" s="428" t="s">
        <v>20</v>
      </c>
    </row>
    <row r="245" spans="1:4" ht="12.75">
      <c r="A245" s="428" t="s">
        <v>7204</v>
      </c>
      <c r="B245" s="431">
        <v>170203</v>
      </c>
      <c r="C245" s="428" t="s">
        <v>12511</v>
      </c>
      <c r="D245" s="428" t="s">
        <v>19</v>
      </c>
    </row>
    <row r="246" spans="1:4" ht="12.75">
      <c r="A246" s="428" t="s">
        <v>7225</v>
      </c>
      <c r="B246" s="431" t="s">
        <v>672</v>
      </c>
      <c r="C246" s="428" t="s">
        <v>12403</v>
      </c>
      <c r="D246" s="428" t="s">
        <v>19</v>
      </c>
    </row>
    <row r="247" spans="1:4" ht="12.75">
      <c r="A247" s="428" t="s">
        <v>7273</v>
      </c>
      <c r="B247" s="431">
        <v>150728</v>
      </c>
      <c r="C247" s="428" t="s">
        <v>12512</v>
      </c>
      <c r="D247" s="428" t="s">
        <v>19</v>
      </c>
    </row>
    <row r="248" spans="1:4" ht="12.75">
      <c r="A248" s="428" t="s">
        <v>5314</v>
      </c>
      <c r="B248" s="431">
        <v>150110</v>
      </c>
      <c r="C248" s="428" t="s">
        <v>12513</v>
      </c>
      <c r="D248" s="428" t="s">
        <v>18</v>
      </c>
    </row>
    <row r="249" spans="1:4" ht="12.75">
      <c r="A249" s="428" t="s">
        <v>7281</v>
      </c>
      <c r="B249" s="431">
        <v>130801</v>
      </c>
      <c r="C249" s="428" t="s">
        <v>12514</v>
      </c>
      <c r="D249" s="428" t="s">
        <v>20</v>
      </c>
    </row>
    <row r="250" spans="1:4" ht="12.75">
      <c r="A250" s="428" t="s">
        <v>7320</v>
      </c>
      <c r="B250" s="431" t="s">
        <v>1408</v>
      </c>
      <c r="C250" s="428" t="s">
        <v>12515</v>
      </c>
      <c r="D250" s="428" t="s">
        <v>20</v>
      </c>
    </row>
    <row r="251" spans="1:4" ht="12.75">
      <c r="A251" s="428" t="s">
        <v>5193</v>
      </c>
      <c r="B251" s="431" t="s">
        <v>10751</v>
      </c>
      <c r="C251" s="428" t="s">
        <v>12516</v>
      </c>
      <c r="D251" s="428" t="s">
        <v>19</v>
      </c>
    </row>
    <row r="252" spans="1:4" ht="12.75">
      <c r="A252" s="428" t="s">
        <v>7341</v>
      </c>
      <c r="B252" s="431">
        <v>200104</v>
      </c>
      <c r="C252" s="428" t="s">
        <v>12517</v>
      </c>
      <c r="D252" s="428" t="s">
        <v>20</v>
      </c>
    </row>
    <row r="253" spans="1:4" ht="12.75">
      <c r="A253" s="428" t="s">
        <v>7685</v>
      </c>
      <c r="B253" s="431" t="s">
        <v>9851</v>
      </c>
      <c r="C253" s="428" t="s">
        <v>12518</v>
      </c>
      <c r="D253" s="428" t="s">
        <v>19</v>
      </c>
    </row>
    <row r="254" spans="1:4" ht="12.75">
      <c r="A254" s="428" t="s">
        <v>11365</v>
      </c>
      <c r="B254" s="431">
        <v>150108</v>
      </c>
      <c r="C254" s="428" t="s">
        <v>12519</v>
      </c>
      <c r="D254" s="428" t="s">
        <v>18</v>
      </c>
    </row>
    <row r="255" spans="1:4" ht="12.75">
      <c r="A255" s="428" t="s">
        <v>7392</v>
      </c>
      <c r="B255" s="431">
        <v>130903</v>
      </c>
      <c r="C255" s="428" t="s">
        <v>12520</v>
      </c>
      <c r="D255" s="428" t="s">
        <v>19</v>
      </c>
    </row>
    <row r="256" spans="1:4" ht="12.75">
      <c r="A256" s="428" t="s">
        <v>7400</v>
      </c>
      <c r="B256" s="431">
        <v>100403</v>
      </c>
      <c r="C256" s="428" t="s">
        <v>12521</v>
      </c>
      <c r="D256" s="428" t="s">
        <v>19</v>
      </c>
    </row>
    <row r="257" spans="1:4" ht="12.75">
      <c r="A257" s="428" t="s">
        <v>7415</v>
      </c>
      <c r="B257" s="431" t="s">
        <v>6754</v>
      </c>
      <c r="C257" s="428" t="s">
        <v>12522</v>
      </c>
      <c r="D257" s="428" t="s">
        <v>19</v>
      </c>
    </row>
    <row r="258" spans="1:4" ht="12.75">
      <c r="A258" s="428" t="s">
        <v>2643</v>
      </c>
      <c r="B258" s="431">
        <v>210406</v>
      </c>
      <c r="C258" s="428" t="s">
        <v>12523</v>
      </c>
      <c r="D258" s="428" t="s">
        <v>18</v>
      </c>
    </row>
    <row r="259" spans="1:4" ht="12.75">
      <c r="A259" s="428" t="s">
        <v>11366</v>
      </c>
      <c r="B259" s="431">
        <v>180104</v>
      </c>
      <c r="C259" s="428" t="s">
        <v>12524</v>
      </c>
      <c r="D259" s="428" t="s">
        <v>20</v>
      </c>
    </row>
    <row r="260" spans="1:4" ht="12.75">
      <c r="A260" s="428" t="s">
        <v>6560</v>
      </c>
      <c r="B260" s="431">
        <v>170101</v>
      </c>
      <c r="C260" s="428" t="s">
        <v>12525</v>
      </c>
      <c r="D260" s="428" t="s">
        <v>19</v>
      </c>
    </row>
    <row r="261" spans="1:4" ht="12.75">
      <c r="A261" s="428" t="s">
        <v>11367</v>
      </c>
      <c r="B261" s="431">
        <v>101106</v>
      </c>
      <c r="C261" s="428" t="s">
        <v>12526</v>
      </c>
      <c r="D261" s="428" t="s">
        <v>19</v>
      </c>
    </row>
    <row r="262" spans="1:4" ht="12.75">
      <c r="A262" s="428" t="s">
        <v>2950</v>
      </c>
      <c r="B262" s="431" t="s">
        <v>10739</v>
      </c>
      <c r="C262" s="428" t="s">
        <v>12527</v>
      </c>
      <c r="D262" s="428" t="s">
        <v>19</v>
      </c>
    </row>
    <row r="263" spans="1:4" ht="12.75">
      <c r="A263" s="428" t="s">
        <v>7464</v>
      </c>
      <c r="B263" s="431" t="s">
        <v>10754</v>
      </c>
      <c r="C263" s="428" t="s">
        <v>12363</v>
      </c>
      <c r="D263" s="428" t="s">
        <v>19</v>
      </c>
    </row>
    <row r="264" spans="1:4" ht="12.75">
      <c r="A264" s="428" t="s">
        <v>4641</v>
      </c>
      <c r="B264" s="431">
        <v>100605</v>
      </c>
      <c r="C264" s="428" t="s">
        <v>12528</v>
      </c>
      <c r="D264" s="428" t="s">
        <v>18</v>
      </c>
    </row>
    <row r="265" spans="1:4" ht="12.75">
      <c r="A265" s="428" t="s">
        <v>7493</v>
      </c>
      <c r="B265" s="431" t="s">
        <v>10751</v>
      </c>
      <c r="C265" s="428" t="s">
        <v>12529</v>
      </c>
      <c r="D265" s="428" t="s">
        <v>19</v>
      </c>
    </row>
    <row r="266" spans="1:4" ht="12.75">
      <c r="A266" s="428" t="s">
        <v>7520</v>
      </c>
      <c r="B266" s="431">
        <v>130101</v>
      </c>
      <c r="C266" s="428" t="s">
        <v>12530</v>
      </c>
      <c r="D266" s="428" t="s">
        <v>18</v>
      </c>
    </row>
    <row r="267" spans="1:4" ht="12.75">
      <c r="A267" s="428" t="s">
        <v>7540</v>
      </c>
      <c r="B267" s="431">
        <v>131104</v>
      </c>
      <c r="C267" s="428" t="s">
        <v>12531</v>
      </c>
      <c r="D267" s="428" t="s">
        <v>19</v>
      </c>
    </row>
    <row r="268" spans="1:4" ht="12.75">
      <c r="A268" s="428" t="s">
        <v>7581</v>
      </c>
      <c r="B268" s="431" t="s">
        <v>10879</v>
      </c>
      <c r="C268" s="428" t="s">
        <v>12532</v>
      </c>
      <c r="D268" s="428" t="s">
        <v>19</v>
      </c>
    </row>
    <row r="269" spans="1:4" ht="12.75">
      <c r="A269" s="428" t="s">
        <v>7627</v>
      </c>
      <c r="B269" s="431" t="s">
        <v>2256</v>
      </c>
      <c r="C269" s="428" t="s">
        <v>12500</v>
      </c>
      <c r="D269" s="428" t="s">
        <v>19</v>
      </c>
    </row>
    <row r="270" spans="1:4" ht="12.75">
      <c r="A270" s="428" t="s">
        <v>7678</v>
      </c>
      <c r="B270" s="431" t="s">
        <v>2887</v>
      </c>
      <c r="C270" s="428" t="s">
        <v>12533</v>
      </c>
      <c r="D270" s="428" t="s">
        <v>19</v>
      </c>
    </row>
    <row r="271" spans="1:4" ht="12.75">
      <c r="A271" s="428" t="s">
        <v>7688</v>
      </c>
      <c r="B271" s="431">
        <v>190308</v>
      </c>
      <c r="C271" s="428" t="s">
        <v>12534</v>
      </c>
      <c r="D271" s="428" t="s">
        <v>20</v>
      </c>
    </row>
    <row r="272" spans="1:4" ht="12.75">
      <c r="A272" s="428" t="s">
        <v>7766</v>
      </c>
      <c r="B272" s="431">
        <v>120302</v>
      </c>
      <c r="C272" s="428" t="s">
        <v>12275</v>
      </c>
      <c r="D272" s="428" t="s">
        <v>19</v>
      </c>
    </row>
    <row r="273" spans="1:4" ht="12.75">
      <c r="A273" s="428" t="s">
        <v>7774</v>
      </c>
      <c r="B273" s="431">
        <v>190302</v>
      </c>
      <c r="C273" s="428" t="s">
        <v>12535</v>
      </c>
      <c r="D273" s="428" t="s">
        <v>19</v>
      </c>
    </row>
    <row r="274" spans="1:4" ht="12.75">
      <c r="A274" s="428" t="s">
        <v>7784</v>
      </c>
      <c r="B274" s="431" t="s">
        <v>1820</v>
      </c>
      <c r="C274" s="428" t="s">
        <v>12536</v>
      </c>
      <c r="D274" s="428" t="s">
        <v>19</v>
      </c>
    </row>
    <row r="275" spans="1:4" ht="12.75">
      <c r="A275" s="428" t="s">
        <v>7786</v>
      </c>
      <c r="B275" s="431">
        <v>190109</v>
      </c>
      <c r="C275" s="428" t="s">
        <v>12537</v>
      </c>
      <c r="D275" s="428" t="s">
        <v>20</v>
      </c>
    </row>
    <row r="276" spans="1:4" ht="12.75">
      <c r="A276" s="428" t="s">
        <v>7818</v>
      </c>
      <c r="B276" s="431">
        <v>220101</v>
      </c>
      <c r="C276" s="428" t="s">
        <v>12538</v>
      </c>
      <c r="D276" s="428" t="s">
        <v>20</v>
      </c>
    </row>
    <row r="277" spans="1:4" ht="12.75">
      <c r="A277" s="428" t="s">
        <v>5862</v>
      </c>
      <c r="B277" s="431">
        <v>150802</v>
      </c>
      <c r="C277" s="428" t="s">
        <v>12539</v>
      </c>
      <c r="D277" s="428" t="s">
        <v>18</v>
      </c>
    </row>
    <row r="278" spans="1:4" ht="12.75">
      <c r="A278" s="428" t="s">
        <v>7844</v>
      </c>
      <c r="B278" s="431">
        <v>150901</v>
      </c>
      <c r="C278" s="428" t="s">
        <v>12540</v>
      </c>
      <c r="D278" s="428" t="s">
        <v>19</v>
      </c>
    </row>
    <row r="279" spans="1:4" ht="12.75">
      <c r="A279" s="428" t="s">
        <v>7848</v>
      </c>
      <c r="B279" s="431">
        <v>250304</v>
      </c>
      <c r="C279" s="428" t="s">
        <v>12541</v>
      </c>
      <c r="D279" s="428" t="s">
        <v>19</v>
      </c>
    </row>
    <row r="280" spans="1:4" ht="12.75">
      <c r="A280" s="428" t="s">
        <v>7861</v>
      </c>
      <c r="B280" s="431">
        <v>131001</v>
      </c>
      <c r="C280" s="428" t="s">
        <v>12542</v>
      </c>
      <c r="D280" s="428" t="s">
        <v>20</v>
      </c>
    </row>
    <row r="281" spans="1:4" ht="12.75">
      <c r="A281" s="428" t="s">
        <v>7881</v>
      </c>
      <c r="B281" s="431">
        <v>120303</v>
      </c>
      <c r="C281" s="428" t="s">
        <v>12543</v>
      </c>
      <c r="D281" s="428" t="s">
        <v>18</v>
      </c>
    </row>
    <row r="282" spans="1:4" ht="12.75">
      <c r="A282" s="428" t="s">
        <v>7899</v>
      </c>
      <c r="B282" s="431">
        <v>150902</v>
      </c>
      <c r="C282" s="428" t="s">
        <v>12544</v>
      </c>
      <c r="D282" s="428" t="s">
        <v>20</v>
      </c>
    </row>
    <row r="283" spans="1:4" ht="12.75">
      <c r="A283" s="428" t="s">
        <v>641</v>
      </c>
      <c r="B283" s="431">
        <v>150133</v>
      </c>
      <c r="C283" s="428" t="s">
        <v>12545</v>
      </c>
      <c r="D283" s="428" t="s">
        <v>20</v>
      </c>
    </row>
    <row r="284" spans="1:4" ht="12.75">
      <c r="A284" s="428" t="s">
        <v>7921</v>
      </c>
      <c r="B284" s="431">
        <v>120303</v>
      </c>
      <c r="C284" s="428" t="s">
        <v>12546</v>
      </c>
      <c r="D284" s="428" t="s">
        <v>20</v>
      </c>
    </row>
    <row r="285" spans="1:4" ht="12.75">
      <c r="A285" s="428" t="s">
        <v>7868</v>
      </c>
      <c r="B285" s="431" t="s">
        <v>10893</v>
      </c>
      <c r="C285" s="428" t="s">
        <v>12547</v>
      </c>
      <c r="D285" s="428" t="s">
        <v>19</v>
      </c>
    </row>
    <row r="286" spans="1:4" ht="12.75">
      <c r="A286" s="428" t="s">
        <v>926</v>
      </c>
      <c r="B286" s="431" t="s">
        <v>10533</v>
      </c>
      <c r="C286" s="428" t="s">
        <v>12548</v>
      </c>
      <c r="D286" s="428" t="s">
        <v>19</v>
      </c>
    </row>
    <row r="287" spans="1:4" ht="12.75">
      <c r="A287" s="428" t="s">
        <v>7940</v>
      </c>
      <c r="B287" s="431" t="s">
        <v>10178</v>
      </c>
      <c r="C287" s="428" t="s">
        <v>12549</v>
      </c>
      <c r="D287" s="428" t="s">
        <v>18</v>
      </c>
    </row>
    <row r="288" spans="1:4" ht="12.75">
      <c r="A288" s="428" t="s">
        <v>11368</v>
      </c>
      <c r="B288" s="431" t="s">
        <v>10874</v>
      </c>
      <c r="C288" s="428" t="s">
        <v>12550</v>
      </c>
      <c r="D288" s="428" t="s">
        <v>20</v>
      </c>
    </row>
    <row r="289" spans="1:4" ht="12.75">
      <c r="A289" s="428" t="s">
        <v>7957</v>
      </c>
      <c r="B289" s="431">
        <v>250204</v>
      </c>
      <c r="C289" s="428" t="s">
        <v>12551</v>
      </c>
      <c r="D289" s="428" t="s">
        <v>19</v>
      </c>
    </row>
    <row r="290" spans="1:4" ht="12.75">
      <c r="A290" s="428" t="s">
        <v>7960</v>
      </c>
      <c r="B290" s="431">
        <v>210401</v>
      </c>
      <c r="C290" s="428" t="s">
        <v>874</v>
      </c>
      <c r="D290" s="428" t="s">
        <v>19</v>
      </c>
    </row>
    <row r="291" spans="1:4" ht="12.75">
      <c r="A291" s="428" t="s">
        <v>7980</v>
      </c>
      <c r="B291" s="431">
        <v>250305</v>
      </c>
      <c r="C291" s="428" t="s">
        <v>12552</v>
      </c>
      <c r="D291" s="428" t="s">
        <v>19</v>
      </c>
    </row>
    <row r="292" spans="1:4" ht="12.75">
      <c r="A292" s="428" t="s">
        <v>7988</v>
      </c>
      <c r="B292" s="431">
        <v>250105</v>
      </c>
      <c r="C292" s="428" t="s">
        <v>12553</v>
      </c>
      <c r="D292" s="428" t="s">
        <v>18</v>
      </c>
    </row>
    <row r="293" spans="1:4" ht="12.75">
      <c r="A293" s="428" t="s">
        <v>2645</v>
      </c>
      <c r="B293" s="431">
        <v>210406</v>
      </c>
      <c r="C293" s="428" t="s">
        <v>12554</v>
      </c>
      <c r="D293" s="428" t="s">
        <v>20</v>
      </c>
    </row>
    <row r="294" spans="1:4" ht="12.75">
      <c r="A294" s="428" t="s">
        <v>8007</v>
      </c>
      <c r="B294" s="431">
        <v>250103</v>
      </c>
      <c r="C294" s="428" t="s">
        <v>12555</v>
      </c>
      <c r="D294" s="428" t="s">
        <v>19</v>
      </c>
    </row>
    <row r="295" spans="1:4" ht="12.75">
      <c r="A295" s="428" t="s">
        <v>8008</v>
      </c>
      <c r="B295" s="431" t="s">
        <v>3601</v>
      </c>
      <c r="C295" s="428" t="s">
        <v>12556</v>
      </c>
      <c r="D295" s="428" t="s">
        <v>20</v>
      </c>
    </row>
    <row r="296" spans="1:4" ht="12.75">
      <c r="A296" s="428" t="s">
        <v>8019</v>
      </c>
      <c r="B296" s="431" t="s">
        <v>510</v>
      </c>
      <c r="C296" s="428" t="s">
        <v>12557</v>
      </c>
      <c r="D296" s="428" t="s">
        <v>19</v>
      </c>
    </row>
    <row r="297" spans="1:4" ht="12.75">
      <c r="A297" s="428" t="s">
        <v>5575</v>
      </c>
      <c r="B297" s="431">
        <v>100511</v>
      </c>
      <c r="C297" s="428" t="s">
        <v>12558</v>
      </c>
      <c r="D297" s="428" t="s">
        <v>19</v>
      </c>
    </row>
    <row r="298" spans="1:4" ht="12.75">
      <c r="A298" s="428" t="s">
        <v>4927</v>
      </c>
      <c r="B298" s="431">
        <v>100110</v>
      </c>
      <c r="C298" s="428" t="s">
        <v>12559</v>
      </c>
      <c r="D298" s="428" t="s">
        <v>18</v>
      </c>
    </row>
    <row r="299" spans="1:4" ht="12.75">
      <c r="A299" s="428" t="s">
        <v>8061</v>
      </c>
      <c r="B299" s="431">
        <v>250303</v>
      </c>
      <c r="C299" s="428" t="s">
        <v>12560</v>
      </c>
      <c r="D299" s="428" t="s">
        <v>19</v>
      </c>
    </row>
    <row r="300" spans="1:4" ht="12.75">
      <c r="A300" s="428" t="s">
        <v>8083</v>
      </c>
      <c r="B300" s="431" t="s">
        <v>10823</v>
      </c>
      <c r="C300" s="428" t="s">
        <v>12561</v>
      </c>
      <c r="D300" s="428" t="s">
        <v>19</v>
      </c>
    </row>
    <row r="301" spans="1:4" ht="12.75">
      <c r="A301" s="428" t="s">
        <v>8084</v>
      </c>
      <c r="B301" s="431">
        <v>190201</v>
      </c>
      <c r="C301" s="428" t="s">
        <v>12562</v>
      </c>
      <c r="D301" s="428" t="s">
        <v>19</v>
      </c>
    </row>
    <row r="302" spans="1:4" ht="12.75">
      <c r="A302" s="428" t="s">
        <v>8094</v>
      </c>
      <c r="B302" s="431" t="s">
        <v>506</v>
      </c>
      <c r="C302" s="428" t="s">
        <v>12450</v>
      </c>
      <c r="D302" s="428" t="s">
        <v>20</v>
      </c>
    </row>
    <row r="303" spans="1:4" ht="12.75">
      <c r="A303" s="428" t="s">
        <v>8098</v>
      </c>
      <c r="B303" s="431" t="s">
        <v>10799</v>
      </c>
      <c r="C303" s="428" t="s">
        <v>12563</v>
      </c>
      <c r="D303" s="428" t="s">
        <v>18</v>
      </c>
    </row>
    <row r="304" spans="1:4" ht="12.75">
      <c r="A304" s="428" t="s">
        <v>4358</v>
      </c>
      <c r="B304" s="431" t="s">
        <v>10264</v>
      </c>
      <c r="C304" s="428" t="s">
        <v>12564</v>
      </c>
      <c r="D304" s="428" t="s">
        <v>18</v>
      </c>
    </row>
    <row r="305" spans="1:4" ht="12.75">
      <c r="A305" s="428" t="s">
        <v>1008</v>
      </c>
      <c r="B305" s="431">
        <v>120706</v>
      </c>
      <c r="C305" s="428" t="s">
        <v>12565</v>
      </c>
      <c r="D305" s="428" t="s">
        <v>19</v>
      </c>
    </row>
    <row r="306" spans="1:4" ht="12.75">
      <c r="A306" s="428" t="s">
        <v>4351</v>
      </c>
      <c r="B306" s="431" t="s">
        <v>10169</v>
      </c>
      <c r="C306" s="428" t="s">
        <v>12566</v>
      </c>
      <c r="D306" s="428" t="s">
        <v>19</v>
      </c>
    </row>
    <row r="307" spans="1:4" ht="12.75">
      <c r="A307" s="428" t="s">
        <v>8151</v>
      </c>
      <c r="B307" s="431">
        <v>250401</v>
      </c>
      <c r="C307" s="428" t="s">
        <v>12567</v>
      </c>
      <c r="D307" s="428" t="s">
        <v>19</v>
      </c>
    </row>
    <row r="308" spans="1:4" ht="12.75">
      <c r="A308" s="428" t="s">
        <v>2998</v>
      </c>
      <c r="B308" s="431">
        <v>150143</v>
      </c>
      <c r="C308" s="428" t="s">
        <v>12568</v>
      </c>
      <c r="D308" s="428" t="s">
        <v>20</v>
      </c>
    </row>
    <row r="309" spans="1:4" ht="12.75">
      <c r="A309" s="428" t="s">
        <v>8157</v>
      </c>
      <c r="B309" s="431">
        <v>110113</v>
      </c>
      <c r="C309" s="428" t="s">
        <v>12569</v>
      </c>
      <c r="D309" s="428" t="s">
        <v>19</v>
      </c>
    </row>
    <row r="310" spans="1:4" ht="12.75">
      <c r="A310" s="428" t="s">
        <v>8174</v>
      </c>
      <c r="B310" s="431">
        <v>250105</v>
      </c>
      <c r="C310" s="428" t="s">
        <v>12570</v>
      </c>
      <c r="D310" s="428" t="s">
        <v>19</v>
      </c>
    </row>
    <row r="311" spans="1:4" ht="12.75">
      <c r="A311" s="428" t="s">
        <v>8295</v>
      </c>
      <c r="B311" s="431" t="s">
        <v>10772</v>
      </c>
      <c r="C311" s="428" t="s">
        <v>12571</v>
      </c>
      <c r="D311" s="428" t="s">
        <v>19</v>
      </c>
    </row>
    <row r="312" spans="1:4" ht="12.75">
      <c r="A312" s="428" t="s">
        <v>2474</v>
      </c>
      <c r="B312" s="431">
        <v>100503</v>
      </c>
      <c r="C312" s="428" t="s">
        <v>12572</v>
      </c>
      <c r="D312" s="428" t="s">
        <v>19</v>
      </c>
    </row>
    <row r="313" spans="1:4" ht="12.75">
      <c r="A313" s="428" t="s">
        <v>2647</v>
      </c>
      <c r="B313" s="431">
        <v>100207</v>
      </c>
      <c r="C313" s="428" t="s">
        <v>12573</v>
      </c>
      <c r="D313" s="428" t="s">
        <v>19</v>
      </c>
    </row>
    <row r="314" spans="1:4" ht="12.75">
      <c r="A314" s="428" t="s">
        <v>8232</v>
      </c>
      <c r="B314" s="431">
        <v>140308</v>
      </c>
      <c r="C314" s="428" t="s">
        <v>12574</v>
      </c>
      <c r="D314" s="428" t="s">
        <v>19</v>
      </c>
    </row>
    <row r="315" spans="1:4" ht="12.75">
      <c r="A315" s="428" t="s">
        <v>4316</v>
      </c>
      <c r="B315" s="431" t="s">
        <v>10222</v>
      </c>
      <c r="C315" s="428" t="s">
        <v>12575</v>
      </c>
      <c r="D315" s="428" t="s">
        <v>20</v>
      </c>
    </row>
    <row r="316" spans="1:4" ht="12.75">
      <c r="A316" s="428" t="s">
        <v>4494</v>
      </c>
      <c r="B316" s="431" t="s">
        <v>10222</v>
      </c>
      <c r="C316" s="428" t="s">
        <v>12576</v>
      </c>
      <c r="D316" s="428" t="s">
        <v>19</v>
      </c>
    </row>
    <row r="317" spans="1:4" ht="12.75">
      <c r="A317" s="428" t="s">
        <v>8261</v>
      </c>
      <c r="B317" s="431">
        <v>130403</v>
      </c>
      <c r="C317" s="428" t="s">
        <v>12500</v>
      </c>
      <c r="D317" s="428" t="s">
        <v>20</v>
      </c>
    </row>
    <row r="318" spans="1:4" ht="12.75">
      <c r="A318" s="428" t="s">
        <v>11369</v>
      </c>
      <c r="B318" s="431">
        <v>120303</v>
      </c>
      <c r="C318" s="428" t="s">
        <v>12577</v>
      </c>
      <c r="D318" s="428" t="s">
        <v>20</v>
      </c>
    </row>
    <row r="319" spans="1:4" ht="12.75">
      <c r="A319" s="428" t="s">
        <v>549</v>
      </c>
      <c r="B319" s="431">
        <v>100507</v>
      </c>
      <c r="C319" s="428" t="s">
        <v>12578</v>
      </c>
      <c r="D319" s="428" t="s">
        <v>19</v>
      </c>
    </row>
    <row r="320" spans="1:4" ht="12.75">
      <c r="A320" s="428" t="s">
        <v>6619</v>
      </c>
      <c r="B320" s="431">
        <v>120119</v>
      </c>
      <c r="C320" s="428" t="s">
        <v>12579</v>
      </c>
      <c r="D320" s="428" t="s">
        <v>20</v>
      </c>
    </row>
    <row r="321" spans="1:4" ht="12.75">
      <c r="A321" s="428" t="s">
        <v>2429</v>
      </c>
      <c r="B321" s="431" t="s">
        <v>10234</v>
      </c>
      <c r="C321" s="428" t="s">
        <v>12580</v>
      </c>
      <c r="D321" s="428" t="s">
        <v>19</v>
      </c>
    </row>
    <row r="322" spans="1:4" ht="12.75">
      <c r="A322" s="428" t="s">
        <v>8292</v>
      </c>
      <c r="B322" s="431" t="s">
        <v>491</v>
      </c>
      <c r="C322" s="428" t="s">
        <v>12275</v>
      </c>
      <c r="D322" s="428" t="s">
        <v>18</v>
      </c>
    </row>
    <row r="323" spans="1:4" ht="12.75">
      <c r="A323" s="428" t="s">
        <v>11370</v>
      </c>
      <c r="B323" s="431">
        <v>150108</v>
      </c>
      <c r="C323" s="428" t="s">
        <v>12581</v>
      </c>
      <c r="D323" s="428" t="s">
        <v>20</v>
      </c>
    </row>
    <row r="324" spans="1:4" ht="12.75">
      <c r="A324" s="428" t="s">
        <v>8606</v>
      </c>
      <c r="B324" s="431">
        <v>170201</v>
      </c>
      <c r="C324" s="428" t="s">
        <v>12582</v>
      </c>
      <c r="D324" s="428" t="s">
        <v>19</v>
      </c>
    </row>
    <row r="325" spans="1:4" ht="12.75">
      <c r="A325" s="428" t="s">
        <v>3559</v>
      </c>
      <c r="B325" s="431">
        <v>210401</v>
      </c>
      <c r="C325" s="428" t="s">
        <v>12583</v>
      </c>
      <c r="D325" s="428" t="s">
        <v>19</v>
      </c>
    </row>
    <row r="326" spans="1:4" ht="12.75">
      <c r="A326" s="428" t="s">
        <v>2372</v>
      </c>
      <c r="B326" s="431" t="s">
        <v>10549</v>
      </c>
      <c r="C326" s="428" t="s">
        <v>12584</v>
      </c>
      <c r="D326" s="428" t="s">
        <v>20</v>
      </c>
    </row>
    <row r="327" spans="1:4" ht="12.75">
      <c r="A327" s="428" t="s">
        <v>8351</v>
      </c>
      <c r="B327" s="431">
        <v>220303</v>
      </c>
      <c r="C327" s="428" t="s">
        <v>12450</v>
      </c>
      <c r="D327" s="428" t="s">
        <v>19</v>
      </c>
    </row>
    <row r="328" spans="1:4" ht="12.75">
      <c r="A328" s="428" t="s">
        <v>8354</v>
      </c>
      <c r="B328" s="431">
        <v>120301</v>
      </c>
      <c r="C328" s="428" t="s">
        <v>12585</v>
      </c>
      <c r="D328" s="428" t="s">
        <v>19</v>
      </c>
    </row>
    <row r="329" spans="1:4" ht="12.75">
      <c r="A329" s="428" t="s">
        <v>8355</v>
      </c>
      <c r="B329" s="431">
        <v>120416</v>
      </c>
      <c r="C329" s="428" t="s">
        <v>12586</v>
      </c>
      <c r="D329" s="428" t="s">
        <v>19</v>
      </c>
    </row>
    <row r="330" spans="1:4" ht="12.75">
      <c r="A330" s="428" t="s">
        <v>11371</v>
      </c>
      <c r="B330" s="431" t="s">
        <v>9015</v>
      </c>
      <c r="C330" s="428" t="s">
        <v>12587</v>
      </c>
      <c r="D330" s="428" t="s">
        <v>20</v>
      </c>
    </row>
    <row r="331" spans="1:4" ht="12.75">
      <c r="A331" s="428" t="s">
        <v>1882</v>
      </c>
      <c r="B331" s="431" t="s">
        <v>890</v>
      </c>
      <c r="C331" s="428" t="s">
        <v>12588</v>
      </c>
      <c r="D331" s="428" t="s">
        <v>20</v>
      </c>
    </row>
    <row r="332" spans="1:4" ht="12.75">
      <c r="A332" s="428" t="s">
        <v>8381</v>
      </c>
      <c r="B332" s="431">
        <v>150604</v>
      </c>
      <c r="C332" s="428" t="s">
        <v>12589</v>
      </c>
      <c r="D332" s="428" t="s">
        <v>20</v>
      </c>
    </row>
    <row r="333" spans="1:4" ht="12.75">
      <c r="A333" s="428" t="s">
        <v>8392</v>
      </c>
      <c r="B333" s="431" t="s">
        <v>2175</v>
      </c>
      <c r="C333" s="428" t="s">
        <v>12590</v>
      </c>
      <c r="D333" s="428" t="s">
        <v>18</v>
      </c>
    </row>
    <row r="334" spans="1:4" ht="12.75">
      <c r="A334" s="428" t="s">
        <v>6400</v>
      </c>
      <c r="B334" s="431">
        <v>170101</v>
      </c>
      <c r="C334" s="428" t="s">
        <v>12591</v>
      </c>
      <c r="D334" s="428" t="s">
        <v>19</v>
      </c>
    </row>
    <row r="335" spans="1:4" ht="12.75">
      <c r="A335" s="428" t="s">
        <v>1681</v>
      </c>
      <c r="B335" s="431">
        <v>150133</v>
      </c>
      <c r="C335" s="428" t="s">
        <v>12592</v>
      </c>
      <c r="D335" s="428" t="s">
        <v>20</v>
      </c>
    </row>
    <row r="336" spans="1:4" ht="12.75">
      <c r="A336" s="428" t="s">
        <v>589</v>
      </c>
      <c r="B336" s="431" t="s">
        <v>10143</v>
      </c>
      <c r="C336" s="428" t="s">
        <v>12593</v>
      </c>
      <c r="D336" s="428" t="s">
        <v>19</v>
      </c>
    </row>
    <row r="337" spans="1:4" ht="12.75">
      <c r="A337" s="428" t="s">
        <v>5928</v>
      </c>
      <c r="B337" s="431">
        <v>190208</v>
      </c>
      <c r="C337" s="428" t="s">
        <v>12594</v>
      </c>
      <c r="D337" s="428" t="s">
        <v>19</v>
      </c>
    </row>
    <row r="338" spans="1:4" ht="12.75">
      <c r="A338" s="428" t="s">
        <v>5001</v>
      </c>
      <c r="B338" s="431" t="s">
        <v>763</v>
      </c>
      <c r="C338" s="428" t="s">
        <v>12595</v>
      </c>
      <c r="D338" s="428" t="s">
        <v>19</v>
      </c>
    </row>
    <row r="339" spans="1:4" ht="12.75">
      <c r="A339" s="428" t="s">
        <v>8451</v>
      </c>
      <c r="B339" s="431">
        <v>120306</v>
      </c>
      <c r="C339" s="428" t="s">
        <v>12596</v>
      </c>
      <c r="D339" s="428" t="s">
        <v>20</v>
      </c>
    </row>
    <row r="340" spans="1:4" ht="12.75">
      <c r="A340" s="428" t="s">
        <v>2510</v>
      </c>
      <c r="B340" s="431" t="s">
        <v>512</v>
      </c>
      <c r="C340" s="428" t="s">
        <v>12597</v>
      </c>
      <c r="D340" s="428" t="s">
        <v>459</v>
      </c>
    </row>
    <row r="341" spans="1:4" ht="12.75">
      <c r="A341" s="428" t="s">
        <v>827</v>
      </c>
      <c r="B341" s="431">
        <v>210407</v>
      </c>
      <c r="C341" s="428" t="s">
        <v>12598</v>
      </c>
      <c r="D341" s="428" t="s">
        <v>20</v>
      </c>
    </row>
    <row r="342" spans="1:4" ht="12.75">
      <c r="A342" s="428" t="s">
        <v>5436</v>
      </c>
      <c r="B342" s="431" t="s">
        <v>10456</v>
      </c>
      <c r="C342" s="428" t="s">
        <v>12599</v>
      </c>
      <c r="D342" s="428" t="s">
        <v>20</v>
      </c>
    </row>
    <row r="343" spans="1:4" ht="12.75">
      <c r="A343" s="428" t="s">
        <v>4933</v>
      </c>
      <c r="B343" s="431">
        <v>210401</v>
      </c>
      <c r="C343" s="428" t="s">
        <v>12600</v>
      </c>
      <c r="D343" s="428" t="s">
        <v>19</v>
      </c>
    </row>
    <row r="344" spans="1:4" ht="12.75">
      <c r="A344" s="428" t="s">
        <v>8514</v>
      </c>
      <c r="B344" s="431" t="s">
        <v>7553</v>
      </c>
      <c r="C344" s="428" t="s">
        <v>12601</v>
      </c>
      <c r="D344" s="428" t="s">
        <v>19</v>
      </c>
    </row>
    <row r="345" spans="1:4" ht="12.75">
      <c r="A345" s="428" t="s">
        <v>8517</v>
      </c>
      <c r="B345" s="431">
        <v>120402</v>
      </c>
      <c r="C345" s="428" t="s">
        <v>12602</v>
      </c>
      <c r="D345" s="428" t="s">
        <v>20</v>
      </c>
    </row>
    <row r="346" spans="1:4" ht="12.75">
      <c r="A346" s="428" t="s">
        <v>11372</v>
      </c>
      <c r="B346" s="431">
        <v>230101</v>
      </c>
      <c r="C346" s="428" t="s">
        <v>12603</v>
      </c>
      <c r="D346" s="428" t="s">
        <v>18</v>
      </c>
    </row>
    <row r="347" spans="1:4" ht="12.75">
      <c r="A347" s="428" t="s">
        <v>11373</v>
      </c>
      <c r="B347" s="431">
        <v>250101</v>
      </c>
      <c r="C347" s="428" t="s">
        <v>12604</v>
      </c>
      <c r="D347" s="428" t="s">
        <v>20</v>
      </c>
    </row>
    <row r="348" spans="1:4" ht="12.75">
      <c r="A348" s="428" t="s">
        <v>8641</v>
      </c>
      <c r="B348" s="431">
        <v>200304</v>
      </c>
      <c r="C348" s="428" t="s">
        <v>12605</v>
      </c>
      <c r="D348" s="428" t="s">
        <v>18</v>
      </c>
    </row>
    <row r="349" spans="1:4" ht="12.75">
      <c r="A349" s="428" t="s">
        <v>8552</v>
      </c>
      <c r="B349" s="431">
        <v>150601</v>
      </c>
      <c r="C349" s="428" t="s">
        <v>12606</v>
      </c>
      <c r="D349" s="428" t="s">
        <v>18</v>
      </c>
    </row>
    <row r="350" spans="1:4" ht="12.75">
      <c r="A350" s="428" t="s">
        <v>8555</v>
      </c>
      <c r="B350" s="431">
        <v>250101</v>
      </c>
      <c r="C350" s="428" t="s">
        <v>12607</v>
      </c>
      <c r="D350" s="428" t="s">
        <v>20</v>
      </c>
    </row>
    <row r="351" spans="1:4" ht="12.75">
      <c r="A351" s="428" t="s">
        <v>8561</v>
      </c>
      <c r="B351" s="431">
        <v>150611</v>
      </c>
      <c r="C351" s="428" t="s">
        <v>12608</v>
      </c>
      <c r="D351" s="428" t="s">
        <v>19</v>
      </c>
    </row>
    <row r="352" spans="1:4" ht="12.75">
      <c r="A352" s="428" t="s">
        <v>11374</v>
      </c>
      <c r="B352" s="431" t="s">
        <v>512</v>
      </c>
      <c r="C352" s="428" t="s">
        <v>12609</v>
      </c>
      <c r="D352" s="428" t="s">
        <v>20</v>
      </c>
    </row>
    <row r="353" spans="1:4" ht="12.75">
      <c r="A353" s="428" t="s">
        <v>11375</v>
      </c>
      <c r="B353" s="431">
        <v>250401</v>
      </c>
      <c r="C353" s="428" t="s">
        <v>12610</v>
      </c>
      <c r="D353" s="428" t="s">
        <v>20</v>
      </c>
    </row>
    <row r="354" spans="1:4" ht="12.75">
      <c r="A354" s="428" t="s">
        <v>8571</v>
      </c>
      <c r="B354" s="431">
        <v>150604</v>
      </c>
      <c r="C354" s="428" t="s">
        <v>12611</v>
      </c>
      <c r="D354" s="428" t="s">
        <v>18</v>
      </c>
    </row>
    <row r="355" spans="1:4" ht="12.75">
      <c r="A355" s="428" t="s">
        <v>8583</v>
      </c>
      <c r="B355" s="431" t="s">
        <v>869</v>
      </c>
      <c r="C355" s="428" t="s">
        <v>12612</v>
      </c>
      <c r="D355" s="428" t="s">
        <v>19</v>
      </c>
    </row>
    <row r="356" spans="1:4" ht="12.75">
      <c r="A356" s="428" t="s">
        <v>6735</v>
      </c>
      <c r="B356" s="431">
        <v>200304</v>
      </c>
      <c r="C356" s="428" t="s">
        <v>12613</v>
      </c>
      <c r="D356" s="428" t="s">
        <v>19</v>
      </c>
    </row>
    <row r="357" spans="1:4" ht="12.75">
      <c r="A357" s="428" t="s">
        <v>8120</v>
      </c>
      <c r="B357" s="431">
        <v>200201</v>
      </c>
      <c r="C357" s="428" t="s">
        <v>12614</v>
      </c>
      <c r="D357" s="428" t="s">
        <v>19</v>
      </c>
    </row>
    <row r="358" spans="1:4" ht="12.75">
      <c r="A358" s="428" t="s">
        <v>1535</v>
      </c>
      <c r="B358" s="431" t="s">
        <v>10145</v>
      </c>
      <c r="C358" s="428" t="s">
        <v>12615</v>
      </c>
      <c r="D358" s="428" t="s">
        <v>20</v>
      </c>
    </row>
    <row r="359" spans="1:4" ht="12.75">
      <c r="A359" s="428" t="s">
        <v>11376</v>
      </c>
      <c r="B359" s="431">
        <v>200602</v>
      </c>
      <c r="C359" s="428" t="s">
        <v>12616</v>
      </c>
      <c r="D359" s="428" t="s">
        <v>18</v>
      </c>
    </row>
    <row r="360" spans="1:4" ht="12.75">
      <c r="A360" s="428" t="s">
        <v>968</v>
      </c>
      <c r="B360" s="431" t="s">
        <v>10023</v>
      </c>
      <c r="C360" s="428" t="s">
        <v>12617</v>
      </c>
      <c r="D360" s="428" t="s">
        <v>19</v>
      </c>
    </row>
    <row r="361" spans="1:4" ht="12.75">
      <c r="A361" s="428" t="s">
        <v>11377</v>
      </c>
      <c r="B361" s="431" t="s">
        <v>10713</v>
      </c>
      <c r="C361" s="428" t="s">
        <v>12618</v>
      </c>
      <c r="D361" s="428" t="s">
        <v>18</v>
      </c>
    </row>
    <row r="362" spans="1:4" ht="12.75">
      <c r="A362" s="428" t="s">
        <v>6151</v>
      </c>
      <c r="B362" s="431">
        <v>120203</v>
      </c>
      <c r="C362" s="428" t="s">
        <v>12619</v>
      </c>
      <c r="D362" s="428" t="s">
        <v>20</v>
      </c>
    </row>
    <row r="363" spans="1:4" ht="12.75">
      <c r="A363" s="428" t="s">
        <v>5777</v>
      </c>
      <c r="B363" s="431" t="s">
        <v>10267</v>
      </c>
      <c r="C363" s="428" t="s">
        <v>12620</v>
      </c>
      <c r="D363" s="428" t="s">
        <v>18</v>
      </c>
    </row>
    <row r="364" spans="1:4" ht="12.75">
      <c r="A364" s="428" t="s">
        <v>5697</v>
      </c>
      <c r="B364" s="431" t="s">
        <v>1113</v>
      </c>
      <c r="C364" s="428" t="s">
        <v>12621</v>
      </c>
      <c r="D364" s="428" t="s">
        <v>18</v>
      </c>
    </row>
    <row r="365" spans="1:4" ht="12.75">
      <c r="A365" s="428" t="s">
        <v>2263</v>
      </c>
      <c r="B365" s="431">
        <v>160303</v>
      </c>
      <c r="C365" s="428" t="s">
        <v>12622</v>
      </c>
      <c r="D365" s="428" t="s">
        <v>19</v>
      </c>
    </row>
    <row r="366" spans="1:4" ht="12.75">
      <c r="A366" s="428" t="s">
        <v>5704</v>
      </c>
      <c r="B366" s="431" t="s">
        <v>10352</v>
      </c>
      <c r="C366" s="428" t="s">
        <v>12623</v>
      </c>
      <c r="D366" s="428" t="s">
        <v>20</v>
      </c>
    </row>
    <row r="367" spans="1:4" ht="12.75">
      <c r="A367" s="428" t="s">
        <v>3234</v>
      </c>
      <c r="B367" s="431">
        <v>140105</v>
      </c>
      <c r="C367" s="428" t="s">
        <v>12624</v>
      </c>
      <c r="D367" s="428" t="s">
        <v>18</v>
      </c>
    </row>
    <row r="368" spans="1:4" ht="12.75">
      <c r="A368" s="428" t="s">
        <v>4027</v>
      </c>
      <c r="B368" s="431">
        <v>210102</v>
      </c>
      <c r="C368" s="428" t="s">
        <v>12625</v>
      </c>
      <c r="D368" s="428" t="s">
        <v>20</v>
      </c>
    </row>
    <row r="369" spans="1:4" ht="12.75">
      <c r="A369" s="428" t="s">
        <v>11378</v>
      </c>
      <c r="B369" s="431">
        <v>210406</v>
      </c>
      <c r="C369" s="428" t="s">
        <v>12626</v>
      </c>
      <c r="D369" s="428" t="s">
        <v>19</v>
      </c>
    </row>
    <row r="370" spans="1:4" ht="12.75">
      <c r="A370" s="428" t="s">
        <v>5470</v>
      </c>
      <c r="B370" s="431">
        <v>150404</v>
      </c>
      <c r="C370" s="428" t="s">
        <v>12627</v>
      </c>
      <c r="D370" s="428" t="s">
        <v>19</v>
      </c>
    </row>
    <row r="371" spans="1:4" ht="12.75">
      <c r="A371" s="428" t="s">
        <v>1069</v>
      </c>
      <c r="B371" s="431">
        <v>150117</v>
      </c>
      <c r="C371" s="428" t="s">
        <v>12628</v>
      </c>
      <c r="D371" s="428" t="s">
        <v>18</v>
      </c>
    </row>
    <row r="372" spans="1:4" ht="12.75">
      <c r="A372" s="428" t="s">
        <v>2667</v>
      </c>
      <c r="B372" s="431">
        <v>210303</v>
      </c>
      <c r="C372" s="428" t="s">
        <v>12629</v>
      </c>
      <c r="D372" s="428" t="s">
        <v>459</v>
      </c>
    </row>
    <row r="373" spans="1:4" ht="12.75">
      <c r="A373" s="428" t="s">
        <v>1590</v>
      </c>
      <c r="B373" s="431">
        <v>120301</v>
      </c>
      <c r="C373" s="428" t="s">
        <v>12630</v>
      </c>
      <c r="D373" s="428" t="s">
        <v>20</v>
      </c>
    </row>
    <row r="374" spans="1:4" ht="12.75">
      <c r="A374" s="428" t="s">
        <v>3223</v>
      </c>
      <c r="B374" s="431">
        <v>210710</v>
      </c>
      <c r="C374" s="428" t="s">
        <v>12631</v>
      </c>
      <c r="D374" s="428" t="s">
        <v>19</v>
      </c>
    </row>
    <row r="375" spans="1:4" ht="12.75">
      <c r="A375" s="428" t="s">
        <v>8221</v>
      </c>
      <c r="B375" s="431">
        <v>120606</v>
      </c>
      <c r="C375" s="428" t="s">
        <v>12632</v>
      </c>
      <c r="D375" s="428" t="s">
        <v>19</v>
      </c>
    </row>
    <row r="376" spans="1:4" ht="12.75">
      <c r="A376" s="428" t="s">
        <v>5843</v>
      </c>
      <c r="B376" s="431">
        <v>210102</v>
      </c>
      <c r="C376" s="428" t="s">
        <v>12633</v>
      </c>
      <c r="D376" s="428" t="s">
        <v>19</v>
      </c>
    </row>
    <row r="377" spans="1:4" ht="12.75">
      <c r="A377" s="428" t="s">
        <v>1081</v>
      </c>
      <c r="B377" s="431">
        <v>150142</v>
      </c>
      <c r="C377" s="428" t="s">
        <v>12634</v>
      </c>
      <c r="D377" s="428" t="s">
        <v>18</v>
      </c>
    </row>
    <row r="378" spans="1:4" ht="12.75">
      <c r="A378" s="428" t="s">
        <v>2575</v>
      </c>
      <c r="B378" s="431" t="s">
        <v>10384</v>
      </c>
      <c r="C378" s="428" t="s">
        <v>12635</v>
      </c>
      <c r="D378" s="428" t="s">
        <v>20</v>
      </c>
    </row>
    <row r="379" spans="1:4" ht="12.75">
      <c r="A379" s="428" t="s">
        <v>2081</v>
      </c>
      <c r="B379" s="431">
        <v>210111</v>
      </c>
      <c r="C379" s="428" t="s">
        <v>12636</v>
      </c>
      <c r="D379" s="428" t="s">
        <v>20</v>
      </c>
    </row>
    <row r="380" spans="1:4" ht="12.75">
      <c r="A380" s="428" t="s">
        <v>5415</v>
      </c>
      <c r="B380" s="431">
        <v>150514</v>
      </c>
      <c r="C380" s="428" t="s">
        <v>12446</v>
      </c>
      <c r="D380" s="428" t="s">
        <v>19</v>
      </c>
    </row>
    <row r="381" spans="1:4" ht="12.75">
      <c r="A381" s="428" t="s">
        <v>3692</v>
      </c>
      <c r="B381" s="431" t="s">
        <v>10126</v>
      </c>
      <c r="C381" s="428" t="s">
        <v>12455</v>
      </c>
      <c r="D381" s="428" t="s">
        <v>18</v>
      </c>
    </row>
    <row r="382" spans="1:4" ht="12.75">
      <c r="A382" s="428" t="s">
        <v>1382</v>
      </c>
      <c r="B382" s="431">
        <v>120429</v>
      </c>
      <c r="C382" s="428" t="s">
        <v>12637</v>
      </c>
      <c r="D382" s="428" t="s">
        <v>19</v>
      </c>
    </row>
    <row r="383" spans="1:4" ht="12.75">
      <c r="A383" s="428" t="s">
        <v>1304</v>
      </c>
      <c r="B383" s="431">
        <v>210307</v>
      </c>
      <c r="C383" s="428" t="s">
        <v>12638</v>
      </c>
      <c r="D383" s="428" t="s">
        <v>20</v>
      </c>
    </row>
    <row r="384" spans="1:4" ht="12.75">
      <c r="A384" s="428" t="s">
        <v>5408</v>
      </c>
      <c r="B384" s="431">
        <v>120107</v>
      </c>
      <c r="C384" s="428" t="s">
        <v>12639</v>
      </c>
      <c r="D384" s="428" t="s">
        <v>18</v>
      </c>
    </row>
    <row r="385" spans="1:4" ht="12.75">
      <c r="A385" s="428" t="s">
        <v>3301</v>
      </c>
      <c r="B385" s="431">
        <v>150120</v>
      </c>
      <c r="C385" s="428" t="s">
        <v>12640</v>
      </c>
      <c r="D385" s="428" t="s">
        <v>18</v>
      </c>
    </row>
    <row r="386" spans="1:4" ht="12.75">
      <c r="A386" s="428" t="s">
        <v>4931</v>
      </c>
      <c r="B386" s="431">
        <v>150202</v>
      </c>
      <c r="C386" s="428" t="s">
        <v>12641</v>
      </c>
      <c r="D386" s="428" t="s">
        <v>20</v>
      </c>
    </row>
    <row r="387" spans="1:4" ht="12.75">
      <c r="A387" s="428" t="s">
        <v>3884</v>
      </c>
      <c r="B387" s="431">
        <v>150132</v>
      </c>
      <c r="C387" s="428" t="s">
        <v>12642</v>
      </c>
      <c r="D387" s="428" t="s">
        <v>18</v>
      </c>
    </row>
    <row r="388" spans="1:4" ht="12.75">
      <c r="A388" s="428" t="s">
        <v>5273</v>
      </c>
      <c r="B388" s="431">
        <v>150906</v>
      </c>
      <c r="C388" s="428" t="s">
        <v>12643</v>
      </c>
      <c r="D388" s="428" t="s">
        <v>18</v>
      </c>
    </row>
    <row r="389" spans="1:4" ht="12.75">
      <c r="A389" s="428" t="s">
        <v>4858</v>
      </c>
      <c r="B389" s="431" t="s">
        <v>10434</v>
      </c>
      <c r="C389" s="428" t="s">
        <v>12644</v>
      </c>
      <c r="D389" s="428" t="s">
        <v>459</v>
      </c>
    </row>
    <row r="390" spans="1:4" ht="12.75">
      <c r="A390" s="428" t="s">
        <v>5420</v>
      </c>
      <c r="B390" s="431">
        <v>150406</v>
      </c>
      <c r="C390" s="428" t="s">
        <v>12645</v>
      </c>
      <c r="D390" s="428" t="s">
        <v>19</v>
      </c>
    </row>
    <row r="391" spans="1:4" ht="12.75">
      <c r="A391" s="428" t="s">
        <v>5343</v>
      </c>
      <c r="B391" s="431">
        <v>140202</v>
      </c>
      <c r="C391" s="428" t="s">
        <v>12646</v>
      </c>
      <c r="D391" s="428" t="s">
        <v>20</v>
      </c>
    </row>
    <row r="392" spans="1:4" ht="12.75">
      <c r="A392" s="428" t="s">
        <v>445</v>
      </c>
      <c r="B392" s="431" t="s">
        <v>446</v>
      </c>
      <c r="C392" s="428" t="s">
        <v>12647</v>
      </c>
      <c r="D392" s="428" t="s">
        <v>19</v>
      </c>
    </row>
    <row r="393" spans="1:4" ht="12.75">
      <c r="A393" s="428" t="s">
        <v>5861</v>
      </c>
      <c r="B393" s="431">
        <v>151025</v>
      </c>
      <c r="C393" s="428" t="s">
        <v>12648</v>
      </c>
      <c r="D393" s="428" t="s">
        <v>19</v>
      </c>
    </row>
    <row r="394" spans="1:4" ht="12.75">
      <c r="A394" s="428" t="s">
        <v>6642</v>
      </c>
      <c r="B394" s="431">
        <v>220801</v>
      </c>
      <c r="C394" s="428" t="s">
        <v>12649</v>
      </c>
      <c r="D394" s="428" t="s">
        <v>19</v>
      </c>
    </row>
    <row r="395" spans="1:4" ht="12.75">
      <c r="A395" s="428" t="s">
        <v>557</v>
      </c>
      <c r="B395" s="431">
        <v>200205</v>
      </c>
      <c r="C395" s="428" t="s">
        <v>12650</v>
      </c>
      <c r="D395" s="428" t="s">
        <v>19</v>
      </c>
    </row>
    <row r="396" spans="1:4" ht="12.75">
      <c r="A396" s="428" t="s">
        <v>7593</v>
      </c>
      <c r="B396" s="431" t="s">
        <v>10885</v>
      </c>
      <c r="C396" s="428" t="s">
        <v>12651</v>
      </c>
      <c r="D396" s="428" t="s">
        <v>19</v>
      </c>
    </row>
    <row r="397" spans="1:4" ht="12.75">
      <c r="A397" s="428" t="s">
        <v>3072</v>
      </c>
      <c r="B397" s="431" t="s">
        <v>10578</v>
      </c>
      <c r="C397" s="428" t="s">
        <v>12652</v>
      </c>
      <c r="D397" s="428" t="s">
        <v>18</v>
      </c>
    </row>
    <row r="398" spans="1:4" ht="12.75">
      <c r="A398" s="428" t="s">
        <v>6193</v>
      </c>
      <c r="B398" s="431" t="s">
        <v>10881</v>
      </c>
      <c r="C398" s="428" t="s">
        <v>12653</v>
      </c>
      <c r="D398" s="428" t="s">
        <v>19</v>
      </c>
    </row>
    <row r="399" spans="1:4" ht="12.75">
      <c r="A399" s="428" t="s">
        <v>3724</v>
      </c>
      <c r="B399" s="431" t="s">
        <v>10693</v>
      </c>
      <c r="C399" s="428" t="s">
        <v>12654</v>
      </c>
      <c r="D399" s="428" t="s">
        <v>20</v>
      </c>
    </row>
    <row r="400" spans="1:4" ht="12.75">
      <c r="A400" s="428" t="s">
        <v>7215</v>
      </c>
      <c r="B400" s="431" t="s">
        <v>9017</v>
      </c>
      <c r="C400" s="428" t="s">
        <v>12655</v>
      </c>
      <c r="D400" s="428" t="s">
        <v>20</v>
      </c>
    </row>
    <row r="401" spans="1:4" ht="12.75">
      <c r="A401" s="428" t="s">
        <v>6133</v>
      </c>
      <c r="B401" s="431" t="s">
        <v>10895</v>
      </c>
      <c r="C401" s="428" t="s">
        <v>12656</v>
      </c>
      <c r="D401" s="428" t="s">
        <v>19</v>
      </c>
    </row>
    <row r="402" spans="1:4" ht="12.75">
      <c r="A402" s="428" t="s">
        <v>11379</v>
      </c>
      <c r="B402" s="431" t="s">
        <v>10436</v>
      </c>
      <c r="C402" s="428" t="s">
        <v>12657</v>
      </c>
      <c r="D402" s="428" t="s">
        <v>20</v>
      </c>
    </row>
    <row r="403" spans="1:4" ht="12.75">
      <c r="A403" s="428" t="s">
        <v>1205</v>
      </c>
      <c r="B403" s="431">
        <v>120701</v>
      </c>
      <c r="C403" s="428" t="s">
        <v>12658</v>
      </c>
      <c r="D403" s="428" t="s">
        <v>20</v>
      </c>
    </row>
    <row r="404" spans="1:4" ht="12.75">
      <c r="A404" s="428" t="s">
        <v>3183</v>
      </c>
      <c r="B404" s="431" t="s">
        <v>10501</v>
      </c>
      <c r="C404" s="428" t="s">
        <v>12659</v>
      </c>
      <c r="D404" s="428" t="s">
        <v>19</v>
      </c>
    </row>
    <row r="405" spans="1:4" ht="12.75">
      <c r="A405" s="428" t="s">
        <v>5486</v>
      </c>
      <c r="B405" s="431">
        <v>120909</v>
      </c>
      <c r="C405" s="428" t="s">
        <v>12660</v>
      </c>
      <c r="D405" s="428" t="s">
        <v>20</v>
      </c>
    </row>
    <row r="406" spans="1:4" ht="12.75">
      <c r="A406" s="428" t="s">
        <v>5604</v>
      </c>
      <c r="B406" s="431" t="s">
        <v>10516</v>
      </c>
      <c r="C406" s="428" t="s">
        <v>12661</v>
      </c>
      <c r="D406" s="428" t="s">
        <v>20</v>
      </c>
    </row>
    <row r="407" spans="1:4" ht="12.75">
      <c r="A407" s="428" t="s">
        <v>808</v>
      </c>
      <c r="B407" s="431">
        <v>211204</v>
      </c>
      <c r="C407" s="428" t="s">
        <v>12662</v>
      </c>
      <c r="D407" s="428" t="s">
        <v>18</v>
      </c>
    </row>
    <row r="408" spans="1:4" ht="12.75">
      <c r="A408" s="428" t="s">
        <v>11380</v>
      </c>
      <c r="B408" s="431">
        <v>150810</v>
      </c>
      <c r="C408" s="428" t="s">
        <v>12663</v>
      </c>
      <c r="D408" s="428" t="s">
        <v>20</v>
      </c>
    </row>
    <row r="409" spans="1:4" ht="12.75">
      <c r="A409" s="428" t="s">
        <v>7636</v>
      </c>
      <c r="B409" s="431">
        <v>190304</v>
      </c>
      <c r="C409" s="428" t="s">
        <v>12664</v>
      </c>
      <c r="D409" s="428" t="s">
        <v>20</v>
      </c>
    </row>
    <row r="410" spans="1:4" ht="12.75">
      <c r="A410" s="428" t="s">
        <v>7658</v>
      </c>
      <c r="B410" s="431">
        <v>190304</v>
      </c>
      <c r="C410" s="428" t="s">
        <v>12665</v>
      </c>
      <c r="D410" s="428" t="s">
        <v>19</v>
      </c>
    </row>
    <row r="411" spans="1:4" ht="12.75">
      <c r="A411" s="428" t="s">
        <v>4706</v>
      </c>
      <c r="B411" s="431" t="s">
        <v>10502</v>
      </c>
      <c r="C411" s="428" t="s">
        <v>12666</v>
      </c>
      <c r="D411" s="428" t="s">
        <v>18</v>
      </c>
    </row>
    <row r="412" spans="1:4" ht="12.75">
      <c r="A412" s="428" t="s">
        <v>3998</v>
      </c>
      <c r="B412" s="431">
        <v>160201</v>
      </c>
      <c r="C412" s="428" t="s">
        <v>12667</v>
      </c>
      <c r="D412" s="428" t="s">
        <v>19</v>
      </c>
    </row>
    <row r="413" spans="1:4" ht="12.75">
      <c r="A413" s="428" t="s">
        <v>11381</v>
      </c>
      <c r="B413" s="431">
        <v>140102</v>
      </c>
      <c r="C413" s="428" t="s">
        <v>12668</v>
      </c>
      <c r="D413" s="428" t="s">
        <v>19</v>
      </c>
    </row>
    <row r="414" spans="1:4" ht="12.75">
      <c r="A414" s="428" t="s">
        <v>11382</v>
      </c>
      <c r="B414" s="431" t="s">
        <v>10252</v>
      </c>
      <c r="C414" s="428" t="s">
        <v>12669</v>
      </c>
      <c r="D414" s="428" t="s">
        <v>20</v>
      </c>
    </row>
    <row r="415" spans="1:4" ht="12.75">
      <c r="A415" s="428" t="s">
        <v>2324</v>
      </c>
      <c r="B415" s="431" t="s">
        <v>1202</v>
      </c>
      <c r="C415" s="428" t="s">
        <v>12670</v>
      </c>
      <c r="D415" s="428" t="s">
        <v>19</v>
      </c>
    </row>
    <row r="416" spans="1:4" ht="12.75">
      <c r="A416" s="428" t="s">
        <v>6793</v>
      </c>
      <c r="B416" s="431" t="s">
        <v>9707</v>
      </c>
      <c r="C416" s="428" t="s">
        <v>9553</v>
      </c>
      <c r="D416" s="428" t="s">
        <v>19</v>
      </c>
    </row>
    <row r="417" spans="1:4" ht="12.75">
      <c r="A417" s="428" t="s">
        <v>1093</v>
      </c>
      <c r="B417" s="431">
        <v>220604</v>
      </c>
      <c r="C417" s="428" t="s">
        <v>12671</v>
      </c>
      <c r="D417" s="428" t="s">
        <v>19</v>
      </c>
    </row>
    <row r="418" spans="1:4" ht="12.75">
      <c r="A418" s="428" t="s">
        <v>11383</v>
      </c>
      <c r="B418" s="431">
        <v>150141</v>
      </c>
      <c r="C418" s="428" t="s">
        <v>12672</v>
      </c>
      <c r="D418" s="428" t="s">
        <v>18</v>
      </c>
    </row>
    <row r="419" spans="1:4" ht="12.75">
      <c r="A419" s="428" t="s">
        <v>3399</v>
      </c>
      <c r="B419" s="431">
        <v>210209</v>
      </c>
      <c r="C419" s="428" t="s">
        <v>12673</v>
      </c>
      <c r="D419" s="428" t="s">
        <v>20</v>
      </c>
    </row>
    <row r="420" spans="1:4" ht="12.75">
      <c r="A420" s="428" t="s">
        <v>764</v>
      </c>
      <c r="B420" s="431">
        <v>210803</v>
      </c>
      <c r="C420" s="428" t="s">
        <v>12674</v>
      </c>
      <c r="D420" s="428" t="s">
        <v>19</v>
      </c>
    </row>
    <row r="421" spans="1:4" ht="12.75">
      <c r="A421" s="428" t="s">
        <v>5836</v>
      </c>
      <c r="B421" s="431">
        <v>210606</v>
      </c>
      <c r="C421" s="428" t="s">
        <v>12675</v>
      </c>
      <c r="D421" s="428" t="s">
        <v>19</v>
      </c>
    </row>
    <row r="422" spans="1:4" ht="12.75">
      <c r="A422" s="428" t="s">
        <v>2706</v>
      </c>
      <c r="B422" s="431" t="s">
        <v>844</v>
      </c>
      <c r="C422" s="428" t="s">
        <v>12676</v>
      </c>
      <c r="D422" s="428" t="s">
        <v>20</v>
      </c>
    </row>
    <row r="423" spans="1:4" ht="12.75">
      <c r="A423" s="428" t="s">
        <v>7587</v>
      </c>
      <c r="B423" s="431">
        <v>190306</v>
      </c>
      <c r="C423" s="428" t="s">
        <v>12677</v>
      </c>
      <c r="D423" s="428" t="s">
        <v>20</v>
      </c>
    </row>
    <row r="424" spans="1:4" ht="12.75">
      <c r="A424" s="428" t="s">
        <v>4878</v>
      </c>
      <c r="B424" s="431">
        <v>210203</v>
      </c>
      <c r="C424" s="428" t="s">
        <v>12678</v>
      </c>
      <c r="D424" s="428" t="s">
        <v>19</v>
      </c>
    </row>
    <row r="425" spans="1:4" ht="12.75">
      <c r="A425" s="428" t="s">
        <v>4902</v>
      </c>
      <c r="B425" s="431">
        <v>210801</v>
      </c>
      <c r="C425" s="428" t="s">
        <v>12679</v>
      </c>
      <c r="D425" s="428" t="s">
        <v>18</v>
      </c>
    </row>
    <row r="426" spans="1:4" ht="12.75">
      <c r="A426" s="428" t="s">
        <v>4117</v>
      </c>
      <c r="B426" s="431">
        <v>211101</v>
      </c>
      <c r="C426" s="428" t="s">
        <v>12680</v>
      </c>
      <c r="D426" s="428" t="s">
        <v>459</v>
      </c>
    </row>
    <row r="427" spans="1:4" ht="12.75">
      <c r="A427" s="428" t="s">
        <v>2815</v>
      </c>
      <c r="B427" s="431">
        <v>160804</v>
      </c>
      <c r="C427" s="428" t="s">
        <v>12681</v>
      </c>
      <c r="D427" s="428" t="s">
        <v>19</v>
      </c>
    </row>
    <row r="428" spans="1:4" ht="12.75">
      <c r="A428" s="428" t="s">
        <v>2541</v>
      </c>
      <c r="B428" s="431" t="s">
        <v>823</v>
      </c>
      <c r="C428" s="428" t="s">
        <v>12682</v>
      </c>
      <c r="D428" s="428" t="s">
        <v>19</v>
      </c>
    </row>
    <row r="429" spans="1:4" ht="12.75">
      <c r="A429" s="428" t="s">
        <v>4515</v>
      </c>
      <c r="B429" s="431">
        <v>160701</v>
      </c>
      <c r="C429" s="428" t="s">
        <v>12683</v>
      </c>
      <c r="D429" s="428" t="s">
        <v>19</v>
      </c>
    </row>
    <row r="430" spans="1:4" ht="12.75">
      <c r="A430" s="428" t="s">
        <v>648</v>
      </c>
      <c r="B430" s="431">
        <v>160112</v>
      </c>
      <c r="C430" s="428" t="s">
        <v>12684</v>
      </c>
      <c r="D430" s="428" t="s">
        <v>19</v>
      </c>
    </row>
    <row r="431" spans="1:4" ht="12.75">
      <c r="A431" s="428" t="s">
        <v>4653</v>
      </c>
      <c r="B431" s="431">
        <v>211303</v>
      </c>
      <c r="C431" s="428" t="s">
        <v>12685</v>
      </c>
      <c r="D431" s="428" t="s">
        <v>18</v>
      </c>
    </row>
    <row r="432" spans="1:4" ht="12.75">
      <c r="A432" s="428" t="s">
        <v>8180</v>
      </c>
      <c r="B432" s="431" t="s">
        <v>10790</v>
      </c>
      <c r="C432" s="428" t="s">
        <v>12686</v>
      </c>
      <c r="D432" s="428" t="s">
        <v>19</v>
      </c>
    </row>
    <row r="433" spans="1:4" ht="12.75">
      <c r="A433" s="428" t="s">
        <v>1937</v>
      </c>
      <c r="B433" s="431" t="s">
        <v>10587</v>
      </c>
      <c r="C433" s="428" t="s">
        <v>12687</v>
      </c>
      <c r="D433" s="428" t="s">
        <v>18</v>
      </c>
    </row>
    <row r="434" spans="1:4" ht="12.75">
      <c r="A434" s="428" t="s">
        <v>6438</v>
      </c>
      <c r="B434" s="431">
        <v>220502</v>
      </c>
      <c r="C434" s="428" t="s">
        <v>12688</v>
      </c>
      <c r="D434" s="428" t="s">
        <v>19</v>
      </c>
    </row>
    <row r="435" spans="1:4" ht="12.75">
      <c r="A435" s="428" t="s">
        <v>8078</v>
      </c>
      <c r="B435" s="431">
        <v>210304</v>
      </c>
      <c r="C435" s="428" t="s">
        <v>12689</v>
      </c>
      <c r="D435" s="428" t="s">
        <v>18</v>
      </c>
    </row>
    <row r="436" spans="1:4" ht="12.75">
      <c r="A436" s="428" t="s">
        <v>852</v>
      </c>
      <c r="B436" s="431">
        <v>211301</v>
      </c>
      <c r="C436" s="428" t="s">
        <v>12690</v>
      </c>
      <c r="D436" s="428" t="s">
        <v>20</v>
      </c>
    </row>
    <row r="437" spans="1:4" ht="12.75">
      <c r="A437" s="428" t="s">
        <v>1033</v>
      </c>
      <c r="B437" s="431">
        <v>211101</v>
      </c>
      <c r="C437" s="428" t="s">
        <v>12691</v>
      </c>
      <c r="D437" s="428" t="s">
        <v>20</v>
      </c>
    </row>
    <row r="438" spans="1:4" ht="12.75">
      <c r="A438" s="428" t="s">
        <v>3091</v>
      </c>
      <c r="B438" s="431" t="s">
        <v>499</v>
      </c>
      <c r="C438" s="428" t="s">
        <v>12692</v>
      </c>
      <c r="D438" s="428" t="s">
        <v>18</v>
      </c>
    </row>
    <row r="439" spans="1:4" ht="12.75">
      <c r="A439" s="428" t="s">
        <v>3954</v>
      </c>
      <c r="B439" s="431" t="s">
        <v>618</v>
      </c>
      <c r="C439" s="428" t="s">
        <v>12693</v>
      </c>
      <c r="D439" s="428" t="s">
        <v>19</v>
      </c>
    </row>
    <row r="440" spans="1:4" ht="12.75">
      <c r="A440" s="428" t="s">
        <v>4490</v>
      </c>
      <c r="B440" s="431">
        <v>160501</v>
      </c>
      <c r="C440" s="428" t="s">
        <v>12694</v>
      </c>
      <c r="D440" s="428" t="s">
        <v>19</v>
      </c>
    </row>
    <row r="441" spans="1:4" ht="12.75">
      <c r="A441" s="428" t="s">
        <v>6217</v>
      </c>
      <c r="B441" s="431" t="s">
        <v>10807</v>
      </c>
      <c r="C441" s="428" t="s">
        <v>12695</v>
      </c>
      <c r="D441" s="428" t="s">
        <v>19</v>
      </c>
    </row>
    <row r="442" spans="1:4" ht="12.75">
      <c r="A442" s="428" t="s">
        <v>5563</v>
      </c>
      <c r="B442" s="431" t="s">
        <v>1859</v>
      </c>
      <c r="C442" s="428" t="s">
        <v>12696</v>
      </c>
      <c r="D442" s="428" t="s">
        <v>19</v>
      </c>
    </row>
    <row r="443" spans="1:4" ht="12.75">
      <c r="A443" s="428" t="s">
        <v>6326</v>
      </c>
      <c r="B443" s="431" t="s">
        <v>10801</v>
      </c>
      <c r="C443" s="428" t="s">
        <v>27</v>
      </c>
      <c r="D443" s="428" t="s">
        <v>19</v>
      </c>
    </row>
    <row r="444" spans="1:4" ht="12.75">
      <c r="A444" s="428" t="s">
        <v>11384</v>
      </c>
      <c r="B444" s="431">
        <v>150132</v>
      </c>
      <c r="C444" s="428" t="s">
        <v>12697</v>
      </c>
      <c r="D444" s="428" t="s">
        <v>20</v>
      </c>
    </row>
    <row r="445" spans="1:4" ht="12.75">
      <c r="A445" s="428" t="s">
        <v>1474</v>
      </c>
      <c r="B445" s="431" t="s">
        <v>10611</v>
      </c>
      <c r="C445" s="428" t="s">
        <v>12698</v>
      </c>
      <c r="D445" s="428" t="s">
        <v>20</v>
      </c>
    </row>
    <row r="446" spans="1:4" ht="12.75">
      <c r="A446" s="428" t="s">
        <v>5743</v>
      </c>
      <c r="B446" s="431">
        <v>140118</v>
      </c>
      <c r="C446" s="428" t="s">
        <v>12699</v>
      </c>
      <c r="D446" s="428" t="s">
        <v>20</v>
      </c>
    </row>
    <row r="447" spans="1:4" ht="12.75">
      <c r="A447" s="428" t="s">
        <v>7873</v>
      </c>
      <c r="B447" s="431" t="s">
        <v>10725</v>
      </c>
      <c r="C447" s="428" t="s">
        <v>12700</v>
      </c>
      <c r="D447" s="428" t="s">
        <v>19</v>
      </c>
    </row>
    <row r="448" spans="1:4" ht="12.75">
      <c r="A448" s="428" t="s">
        <v>4401</v>
      </c>
      <c r="B448" s="431" t="s">
        <v>10188</v>
      </c>
      <c r="C448" s="428" t="s">
        <v>12701</v>
      </c>
      <c r="D448" s="428" t="s">
        <v>19</v>
      </c>
    </row>
    <row r="449" spans="1:4" ht="12.75">
      <c r="A449" s="428" t="s">
        <v>2971</v>
      </c>
      <c r="B449" s="431" t="s">
        <v>10615</v>
      </c>
      <c r="C449" s="428" t="s">
        <v>12702</v>
      </c>
      <c r="D449" s="428" t="s">
        <v>18</v>
      </c>
    </row>
    <row r="450" spans="1:4" ht="12.75">
      <c r="A450" s="428" t="s">
        <v>4435</v>
      </c>
      <c r="B450" s="431">
        <v>160803</v>
      </c>
      <c r="C450" s="428" t="s">
        <v>12703</v>
      </c>
      <c r="D450" s="428" t="s">
        <v>19</v>
      </c>
    </row>
    <row r="451" spans="1:4" ht="12.75">
      <c r="A451" s="428" t="s">
        <v>4680</v>
      </c>
      <c r="B451" s="431" t="s">
        <v>581</v>
      </c>
      <c r="C451" s="428" t="s">
        <v>12704</v>
      </c>
      <c r="D451" s="428" t="s">
        <v>19</v>
      </c>
    </row>
    <row r="452" spans="1:4" ht="12.75">
      <c r="A452" s="428" t="s">
        <v>11385</v>
      </c>
      <c r="B452" s="431" t="s">
        <v>2913</v>
      </c>
      <c r="C452" s="428" t="s">
        <v>12705</v>
      </c>
      <c r="D452" s="428" t="s">
        <v>20</v>
      </c>
    </row>
    <row r="453" spans="1:4" ht="12.75">
      <c r="A453" s="428" t="s">
        <v>4611</v>
      </c>
      <c r="B453" s="431" t="s">
        <v>10086</v>
      </c>
      <c r="C453" s="428" t="s">
        <v>12706</v>
      </c>
      <c r="D453" s="428" t="s">
        <v>20</v>
      </c>
    </row>
    <row r="454" spans="1:4" ht="12.75">
      <c r="A454" s="428" t="s">
        <v>4012</v>
      </c>
      <c r="B454" s="431" t="s">
        <v>10613</v>
      </c>
      <c r="C454" s="428" t="s">
        <v>12707</v>
      </c>
      <c r="D454" s="428" t="s">
        <v>20</v>
      </c>
    </row>
    <row r="455" spans="1:4" ht="12.75">
      <c r="A455" s="428" t="s">
        <v>2832</v>
      </c>
      <c r="B455" s="431">
        <v>211202</v>
      </c>
      <c r="C455" s="428" t="s">
        <v>12708</v>
      </c>
      <c r="D455" s="428" t="s">
        <v>19</v>
      </c>
    </row>
    <row r="456" spans="1:4" ht="12.75">
      <c r="A456" s="428" t="s">
        <v>2206</v>
      </c>
      <c r="B456" s="431" t="s">
        <v>2207</v>
      </c>
      <c r="C456" s="428" t="s">
        <v>12275</v>
      </c>
      <c r="D456" s="428" t="s">
        <v>19</v>
      </c>
    </row>
    <row r="457" spans="1:4" ht="12.75">
      <c r="A457" s="428" t="s">
        <v>783</v>
      </c>
      <c r="B457" s="431">
        <v>160706</v>
      </c>
      <c r="C457" s="428" t="s">
        <v>12709</v>
      </c>
      <c r="D457" s="428" t="s">
        <v>19</v>
      </c>
    </row>
    <row r="458" spans="1:4" ht="12.75">
      <c r="A458" s="428" t="s">
        <v>1571</v>
      </c>
      <c r="B458" s="431" t="s">
        <v>10717</v>
      </c>
      <c r="C458" s="428" t="s">
        <v>12710</v>
      </c>
      <c r="D458" s="428" t="s">
        <v>20</v>
      </c>
    </row>
    <row r="459" spans="1:4" ht="12.75">
      <c r="A459" s="428" t="s">
        <v>4662</v>
      </c>
      <c r="B459" s="431">
        <v>160508</v>
      </c>
      <c r="C459" s="428" t="s">
        <v>12711</v>
      </c>
      <c r="D459" s="428" t="s">
        <v>19</v>
      </c>
    </row>
    <row r="460" spans="1:4" ht="12.75">
      <c r="A460" s="428" t="s">
        <v>4319</v>
      </c>
      <c r="B460" s="431" t="s">
        <v>2014</v>
      </c>
      <c r="C460" s="428" t="s">
        <v>12712</v>
      </c>
      <c r="D460" s="428" t="s">
        <v>20</v>
      </c>
    </row>
    <row r="461" spans="1:4" ht="12.75">
      <c r="A461" s="428" t="s">
        <v>6413</v>
      </c>
      <c r="B461" s="431">
        <v>221003</v>
      </c>
      <c r="C461" s="428" t="s">
        <v>12713</v>
      </c>
      <c r="D461" s="428" t="s">
        <v>19</v>
      </c>
    </row>
    <row r="462" spans="1:4" ht="12.75">
      <c r="A462" s="428" t="s">
        <v>4578</v>
      </c>
      <c r="B462" s="431">
        <v>180206</v>
      </c>
      <c r="C462" s="428" t="s">
        <v>12714</v>
      </c>
      <c r="D462" s="428" t="s">
        <v>20</v>
      </c>
    </row>
    <row r="463" spans="1:4" ht="12.75">
      <c r="A463" s="428" t="s">
        <v>6232</v>
      </c>
      <c r="B463" s="431" t="s">
        <v>10889</v>
      </c>
      <c r="C463" s="428" t="s">
        <v>12715</v>
      </c>
      <c r="D463" s="428" t="s">
        <v>19</v>
      </c>
    </row>
    <row r="464" spans="1:4" ht="12.75">
      <c r="A464" s="428" t="s">
        <v>11386</v>
      </c>
      <c r="B464" s="431">
        <v>160101</v>
      </c>
      <c r="C464" s="428" t="s">
        <v>12716</v>
      </c>
      <c r="D464" s="428" t="s">
        <v>459</v>
      </c>
    </row>
    <row r="465" spans="1:4" ht="12.75">
      <c r="A465" s="428" t="s">
        <v>6685</v>
      </c>
      <c r="B465" s="431" t="s">
        <v>1321</v>
      </c>
      <c r="C465" s="428" t="s">
        <v>12500</v>
      </c>
      <c r="D465" s="428" t="s">
        <v>18</v>
      </c>
    </row>
    <row r="466" spans="1:4" ht="12.75">
      <c r="A466" s="428" t="s">
        <v>7425</v>
      </c>
      <c r="B466" s="431" t="s">
        <v>7399</v>
      </c>
      <c r="C466" s="428" t="s">
        <v>12717</v>
      </c>
      <c r="D466" s="428" t="s">
        <v>19</v>
      </c>
    </row>
    <row r="467" spans="1:4" ht="12.75">
      <c r="A467" s="428" t="s">
        <v>3588</v>
      </c>
      <c r="B467" s="431">
        <v>160103</v>
      </c>
      <c r="C467" s="428" t="s">
        <v>12718</v>
      </c>
      <c r="D467" s="428" t="s">
        <v>19</v>
      </c>
    </row>
    <row r="468" spans="1:4" ht="12.75">
      <c r="A468" s="428" t="s">
        <v>7936</v>
      </c>
      <c r="B468" s="431" t="s">
        <v>10725</v>
      </c>
      <c r="C468" s="428" t="s">
        <v>12719</v>
      </c>
      <c r="D468" s="428" t="s">
        <v>19</v>
      </c>
    </row>
    <row r="469" spans="1:4" ht="12.75">
      <c r="A469" s="428" t="s">
        <v>6435</v>
      </c>
      <c r="B469" s="431">
        <v>130103</v>
      </c>
      <c r="C469" s="428" t="s">
        <v>12720</v>
      </c>
      <c r="D469" s="428" t="s">
        <v>18</v>
      </c>
    </row>
    <row r="470" spans="1:4" ht="12.75">
      <c r="A470" s="428" t="s">
        <v>6273</v>
      </c>
      <c r="B470" s="431" t="s">
        <v>10766</v>
      </c>
      <c r="C470" s="428" t="s">
        <v>12721</v>
      </c>
      <c r="D470" s="428" t="s">
        <v>19</v>
      </c>
    </row>
    <row r="471" spans="1:4" ht="12.75">
      <c r="A471" s="428" t="s">
        <v>2227</v>
      </c>
      <c r="B471" s="431" t="s">
        <v>2228</v>
      </c>
      <c r="C471" s="428" t="s">
        <v>12722</v>
      </c>
      <c r="D471" s="428" t="s">
        <v>19</v>
      </c>
    </row>
    <row r="472" spans="1:4" ht="12.75">
      <c r="A472" s="428" t="s">
        <v>8117</v>
      </c>
      <c r="B472" s="431" t="s">
        <v>1414</v>
      </c>
      <c r="C472" s="428" t="s">
        <v>12723</v>
      </c>
      <c r="D472" s="428" t="s">
        <v>19</v>
      </c>
    </row>
    <row r="473" spans="1:4" ht="12.75">
      <c r="A473" s="428" t="s">
        <v>7703</v>
      </c>
      <c r="B473" s="431" t="s">
        <v>499</v>
      </c>
      <c r="C473" s="428" t="s">
        <v>12724</v>
      </c>
      <c r="D473" s="428" t="s">
        <v>18</v>
      </c>
    </row>
    <row r="474" spans="1:4" ht="12.75">
      <c r="A474" s="428" t="s">
        <v>2304</v>
      </c>
      <c r="B474" s="431" t="s">
        <v>588</v>
      </c>
      <c r="C474" s="428" t="s">
        <v>12725</v>
      </c>
      <c r="D474" s="428" t="s">
        <v>19</v>
      </c>
    </row>
    <row r="475" spans="1:4" ht="12.75">
      <c r="A475" s="428" t="s">
        <v>2059</v>
      </c>
      <c r="B475" s="431" t="s">
        <v>2060</v>
      </c>
      <c r="C475" s="428" t="s">
        <v>12726</v>
      </c>
      <c r="D475" s="428" t="s">
        <v>19</v>
      </c>
    </row>
    <row r="476" spans="1:4" ht="12.75">
      <c r="A476" s="428" t="s">
        <v>3424</v>
      </c>
      <c r="B476" s="431">
        <v>160201</v>
      </c>
      <c r="C476" s="428" t="s">
        <v>12727</v>
      </c>
      <c r="D476" s="428" t="s">
        <v>19</v>
      </c>
    </row>
    <row r="477" spans="1:4" ht="12.75">
      <c r="A477" s="428" t="s">
        <v>7279</v>
      </c>
      <c r="B477" s="431" t="s">
        <v>3177</v>
      </c>
      <c r="C477" s="428" t="s">
        <v>12728</v>
      </c>
      <c r="D477" s="428" t="s">
        <v>20</v>
      </c>
    </row>
    <row r="478" spans="1:4" ht="12.75">
      <c r="A478" s="428" t="s">
        <v>5598</v>
      </c>
      <c r="B478" s="431">
        <v>160202</v>
      </c>
      <c r="C478" s="428" t="s">
        <v>12729</v>
      </c>
      <c r="D478" s="428" t="s">
        <v>19</v>
      </c>
    </row>
    <row r="479" spans="1:4" ht="12.75">
      <c r="A479" s="428" t="s">
        <v>1154</v>
      </c>
      <c r="B479" s="431" t="s">
        <v>10211</v>
      </c>
      <c r="C479" s="428" t="s">
        <v>12730</v>
      </c>
      <c r="D479" s="428" t="s">
        <v>19</v>
      </c>
    </row>
    <row r="480" spans="1:4" ht="12.75">
      <c r="A480" s="428" t="s">
        <v>2954</v>
      </c>
      <c r="B480" s="431" t="s">
        <v>2955</v>
      </c>
      <c r="C480" s="428" t="s">
        <v>12731</v>
      </c>
      <c r="D480" s="428" t="s">
        <v>20</v>
      </c>
    </row>
    <row r="481" spans="1:4" ht="12.75">
      <c r="A481" s="428" t="s">
        <v>4413</v>
      </c>
      <c r="B481" s="431" t="s">
        <v>9725</v>
      </c>
      <c r="C481" s="428" t="s">
        <v>12732</v>
      </c>
      <c r="D481" s="428" t="s">
        <v>19</v>
      </c>
    </row>
    <row r="482" spans="1:4" ht="12.75">
      <c r="A482" s="428" t="s">
        <v>5919</v>
      </c>
      <c r="B482" s="431">
        <v>160201</v>
      </c>
      <c r="C482" s="428" t="s">
        <v>12733</v>
      </c>
      <c r="D482" s="428" t="s">
        <v>19</v>
      </c>
    </row>
    <row r="483" spans="1:4" ht="12.75">
      <c r="A483" s="428" t="s">
        <v>8118</v>
      </c>
      <c r="B483" s="431" t="s">
        <v>1414</v>
      </c>
      <c r="C483" s="428" t="s">
        <v>12734</v>
      </c>
      <c r="D483" s="428" t="s">
        <v>19</v>
      </c>
    </row>
    <row r="484" spans="1:4" ht="12.75">
      <c r="A484" s="428" t="s">
        <v>384</v>
      </c>
      <c r="B484" s="431" t="s">
        <v>385</v>
      </c>
      <c r="C484" s="428" t="s">
        <v>12735</v>
      </c>
      <c r="D484" s="428" t="s">
        <v>18</v>
      </c>
    </row>
    <row r="485" spans="1:4" ht="12.75">
      <c r="A485" s="428" t="s">
        <v>1977</v>
      </c>
      <c r="B485" s="431" t="s">
        <v>1023</v>
      </c>
      <c r="C485" s="428" t="s">
        <v>12736</v>
      </c>
      <c r="D485" s="428" t="s">
        <v>18</v>
      </c>
    </row>
    <row r="486" spans="1:4" ht="12.75">
      <c r="A486" s="428" t="s">
        <v>11387</v>
      </c>
      <c r="B486" s="431">
        <v>221001</v>
      </c>
      <c r="C486" s="428" t="s">
        <v>12737</v>
      </c>
      <c r="D486" s="428" t="s">
        <v>20</v>
      </c>
    </row>
    <row r="487" spans="1:4" ht="12.75">
      <c r="A487" s="428" t="s">
        <v>932</v>
      </c>
      <c r="B487" s="431" t="s">
        <v>716</v>
      </c>
      <c r="C487" s="428" t="s">
        <v>12738</v>
      </c>
      <c r="D487" s="428" t="s">
        <v>19</v>
      </c>
    </row>
    <row r="488" spans="1:4" ht="12.75">
      <c r="A488" s="428" t="s">
        <v>1406</v>
      </c>
      <c r="B488" s="431" t="s">
        <v>10493</v>
      </c>
      <c r="C488" s="428" t="s">
        <v>12739</v>
      </c>
      <c r="D488" s="428" t="s">
        <v>19</v>
      </c>
    </row>
    <row r="489" spans="1:4" ht="12.75">
      <c r="A489" s="428" t="s">
        <v>1644</v>
      </c>
      <c r="B489" s="431" t="s">
        <v>403</v>
      </c>
      <c r="C489" s="428" t="s">
        <v>12740</v>
      </c>
      <c r="D489" s="428" t="s">
        <v>19</v>
      </c>
    </row>
    <row r="490" spans="1:4" ht="12.75">
      <c r="A490" s="428" t="s">
        <v>11388</v>
      </c>
      <c r="B490" s="431">
        <v>160604</v>
      </c>
      <c r="C490" s="428" t="s">
        <v>12741</v>
      </c>
      <c r="D490" s="428" t="s">
        <v>19</v>
      </c>
    </row>
    <row r="491" spans="1:4" ht="12.75">
      <c r="A491" s="428" t="s">
        <v>1324</v>
      </c>
      <c r="B491" s="431" t="s">
        <v>1325</v>
      </c>
      <c r="C491" s="428" t="s">
        <v>12742</v>
      </c>
      <c r="D491" s="428" t="s">
        <v>19</v>
      </c>
    </row>
    <row r="492" spans="1:4" ht="12.75">
      <c r="A492" s="428" t="s">
        <v>11389</v>
      </c>
      <c r="B492" s="431" t="s">
        <v>10713</v>
      </c>
      <c r="C492" s="428" t="s">
        <v>12743</v>
      </c>
      <c r="D492" s="428" t="s">
        <v>19</v>
      </c>
    </row>
    <row r="493" spans="1:4" ht="12.75">
      <c r="A493" s="428" t="s">
        <v>993</v>
      </c>
      <c r="B493" s="431" t="s">
        <v>994</v>
      </c>
      <c r="C493" s="428" t="s">
        <v>12744</v>
      </c>
      <c r="D493" s="428" t="s">
        <v>20</v>
      </c>
    </row>
    <row r="494" spans="1:4" ht="12.75">
      <c r="A494" s="428" t="s">
        <v>4178</v>
      </c>
      <c r="B494" s="431">
        <v>160211</v>
      </c>
      <c r="C494" s="428" t="s">
        <v>12745</v>
      </c>
      <c r="D494" s="428" t="s">
        <v>19</v>
      </c>
    </row>
    <row r="495" spans="1:4" ht="12.75">
      <c r="A495" s="428" t="s">
        <v>3110</v>
      </c>
      <c r="B495" s="431">
        <v>160201</v>
      </c>
      <c r="C495" s="428" t="s">
        <v>12746</v>
      </c>
      <c r="D495" s="428" t="s">
        <v>19</v>
      </c>
    </row>
    <row r="496" spans="1:4" ht="12.75">
      <c r="A496" s="428" t="s">
        <v>6218</v>
      </c>
      <c r="B496" s="431" t="s">
        <v>10832</v>
      </c>
      <c r="C496" s="428" t="s">
        <v>12747</v>
      </c>
      <c r="D496" s="428" t="s">
        <v>19</v>
      </c>
    </row>
    <row r="497" spans="1:4" ht="12.75">
      <c r="A497" s="428" t="s">
        <v>556</v>
      </c>
      <c r="B497" s="431" t="s">
        <v>10201</v>
      </c>
      <c r="C497" s="428" t="s">
        <v>12748</v>
      </c>
      <c r="D497" s="428" t="s">
        <v>20</v>
      </c>
    </row>
    <row r="498" spans="1:4" ht="12.75">
      <c r="A498" s="428" t="s">
        <v>3272</v>
      </c>
      <c r="B498" s="431" t="s">
        <v>10204</v>
      </c>
      <c r="C498" s="428" t="s">
        <v>12749</v>
      </c>
      <c r="D498" s="428" t="s">
        <v>20</v>
      </c>
    </row>
    <row r="499" spans="1:4" ht="12.75">
      <c r="A499" s="428" t="s">
        <v>3728</v>
      </c>
      <c r="B499" s="431" t="s">
        <v>1945</v>
      </c>
      <c r="C499" s="428" t="s">
        <v>12750</v>
      </c>
      <c r="D499" s="428" t="s">
        <v>19</v>
      </c>
    </row>
    <row r="500" spans="1:4" ht="12.75">
      <c r="A500" s="428" t="s">
        <v>7823</v>
      </c>
      <c r="B500" s="431">
        <v>200114</v>
      </c>
      <c r="C500" s="428" t="s">
        <v>12751</v>
      </c>
      <c r="D500" s="428" t="s">
        <v>18</v>
      </c>
    </row>
    <row r="501" spans="1:4" ht="12.75">
      <c r="A501" s="428" t="s">
        <v>2866</v>
      </c>
      <c r="B501" s="431" t="s">
        <v>1085</v>
      </c>
      <c r="C501" s="428" t="s">
        <v>12752</v>
      </c>
      <c r="D501" s="428" t="s">
        <v>19</v>
      </c>
    </row>
    <row r="502" spans="1:4" ht="12.75">
      <c r="A502" s="428" t="s">
        <v>6369</v>
      </c>
      <c r="B502" s="431">
        <v>140205</v>
      </c>
      <c r="C502" s="428" t="s">
        <v>12753</v>
      </c>
      <c r="D502" s="428" t="s">
        <v>20</v>
      </c>
    </row>
    <row r="503" spans="1:4" ht="12.75">
      <c r="A503" s="428" t="s">
        <v>11390</v>
      </c>
      <c r="B503" s="431">
        <v>230101</v>
      </c>
      <c r="C503" s="428" t="s">
        <v>12754</v>
      </c>
      <c r="D503" s="428" t="s">
        <v>20</v>
      </c>
    </row>
    <row r="504" spans="1:4" ht="12.75">
      <c r="A504" s="428" t="s">
        <v>5568</v>
      </c>
      <c r="B504" s="431" t="s">
        <v>2175</v>
      </c>
      <c r="C504" s="428" t="s">
        <v>12755</v>
      </c>
      <c r="D504" s="428" t="s">
        <v>20</v>
      </c>
    </row>
    <row r="505" spans="1:4" ht="12.75">
      <c r="A505" s="428" t="s">
        <v>11391</v>
      </c>
      <c r="B505" s="431">
        <v>150141</v>
      </c>
      <c r="C505" s="428" t="s">
        <v>12756</v>
      </c>
      <c r="D505" s="428" t="s">
        <v>18</v>
      </c>
    </row>
    <row r="506" spans="1:4" ht="12.75">
      <c r="A506" s="428" t="s">
        <v>8525</v>
      </c>
      <c r="B506" s="431">
        <v>200304</v>
      </c>
      <c r="C506" s="428" t="s">
        <v>12757</v>
      </c>
      <c r="D506" s="428" t="s">
        <v>19</v>
      </c>
    </row>
    <row r="507" spans="1:4" ht="12.75">
      <c r="A507" s="428" t="s">
        <v>8323</v>
      </c>
      <c r="B507" s="431" t="s">
        <v>7553</v>
      </c>
      <c r="C507" s="428" t="s">
        <v>12758</v>
      </c>
      <c r="D507" s="428" t="s">
        <v>19</v>
      </c>
    </row>
    <row r="508" spans="1:4" ht="12.75">
      <c r="A508" s="428" t="s">
        <v>11392</v>
      </c>
      <c r="B508" s="431">
        <v>200701</v>
      </c>
      <c r="C508" s="428" t="s">
        <v>12759</v>
      </c>
      <c r="D508" s="428" t="s">
        <v>18</v>
      </c>
    </row>
    <row r="509" spans="1:4" ht="12.75">
      <c r="A509" s="428" t="s">
        <v>3853</v>
      </c>
      <c r="B509" s="431">
        <v>200202</v>
      </c>
      <c r="C509" s="428" t="s">
        <v>12760</v>
      </c>
      <c r="D509" s="428" t="s">
        <v>18</v>
      </c>
    </row>
    <row r="510" spans="1:4" ht="12.75">
      <c r="A510" s="428" t="s">
        <v>3344</v>
      </c>
      <c r="B510" s="431" t="s">
        <v>2175</v>
      </c>
      <c r="C510" s="428" t="s">
        <v>12761</v>
      </c>
      <c r="D510" s="428" t="s">
        <v>20</v>
      </c>
    </row>
    <row r="511" spans="1:4" ht="12.75">
      <c r="A511" s="428" t="s">
        <v>1236</v>
      </c>
      <c r="B511" s="431" t="s">
        <v>10420</v>
      </c>
      <c r="C511" s="428" t="s">
        <v>12762</v>
      </c>
      <c r="D511" s="428" t="s">
        <v>20</v>
      </c>
    </row>
    <row r="512" spans="1:4" ht="12.75">
      <c r="A512" s="428" t="s">
        <v>7490</v>
      </c>
      <c r="B512" s="431" t="s">
        <v>413</v>
      </c>
      <c r="C512" s="428" t="s">
        <v>12763</v>
      </c>
      <c r="D512" s="428" t="s">
        <v>19</v>
      </c>
    </row>
    <row r="513" spans="1:4" ht="12.75">
      <c r="A513" s="428" t="s">
        <v>4003</v>
      </c>
      <c r="B513" s="431">
        <v>150124</v>
      </c>
      <c r="C513" s="428" t="s">
        <v>12764</v>
      </c>
      <c r="D513" s="428" t="s">
        <v>18</v>
      </c>
    </row>
    <row r="514" spans="1:4" ht="12.75">
      <c r="A514" s="428" t="s">
        <v>6029</v>
      </c>
      <c r="B514" s="431" t="s">
        <v>9708</v>
      </c>
      <c r="C514" s="428" t="s">
        <v>12765</v>
      </c>
      <c r="D514" s="428" t="s">
        <v>19</v>
      </c>
    </row>
    <row r="515" spans="1:4" ht="12.75">
      <c r="A515" s="428" t="s">
        <v>7643</v>
      </c>
      <c r="B515" s="431" t="s">
        <v>10885</v>
      </c>
      <c r="C515" s="428" t="s">
        <v>12766</v>
      </c>
      <c r="D515" s="428" t="s">
        <v>19</v>
      </c>
    </row>
    <row r="516" spans="1:4" ht="12.75">
      <c r="A516" s="428" t="s">
        <v>2888</v>
      </c>
      <c r="B516" s="431" t="s">
        <v>10100</v>
      </c>
      <c r="C516" s="428" t="s">
        <v>12767</v>
      </c>
      <c r="D516" s="428" t="s">
        <v>19</v>
      </c>
    </row>
    <row r="517" spans="1:4" ht="12.75">
      <c r="A517" s="428" t="s">
        <v>838</v>
      </c>
      <c r="B517" s="431" t="s">
        <v>10100</v>
      </c>
      <c r="C517" s="428" t="s">
        <v>12768</v>
      </c>
      <c r="D517" s="428" t="s">
        <v>19</v>
      </c>
    </row>
    <row r="518" spans="1:4" ht="12.75">
      <c r="A518" s="428" t="s">
        <v>5821</v>
      </c>
      <c r="B518" s="431" t="s">
        <v>10395</v>
      </c>
      <c r="C518" s="428" t="s">
        <v>12769</v>
      </c>
      <c r="D518" s="428" t="s">
        <v>20</v>
      </c>
    </row>
    <row r="519" spans="1:4" ht="12.75">
      <c r="A519" s="428" t="s">
        <v>7629</v>
      </c>
      <c r="B519" s="431" t="s">
        <v>10881</v>
      </c>
      <c r="C519" s="428" t="s">
        <v>12770</v>
      </c>
      <c r="D519" s="428" t="s">
        <v>19</v>
      </c>
    </row>
    <row r="520" spans="1:4" ht="12.75">
      <c r="A520" s="428" t="s">
        <v>7046</v>
      </c>
      <c r="B520" s="431" t="s">
        <v>9903</v>
      </c>
      <c r="C520" s="428" t="s">
        <v>12771</v>
      </c>
      <c r="D520" s="428" t="s">
        <v>19</v>
      </c>
    </row>
    <row r="521" spans="1:4" ht="12.75">
      <c r="A521" s="428" t="s">
        <v>11393</v>
      </c>
      <c r="B521" s="431" t="s">
        <v>10100</v>
      </c>
      <c r="C521" s="428" t="s">
        <v>12772</v>
      </c>
      <c r="D521" s="428" t="s">
        <v>20</v>
      </c>
    </row>
    <row r="522" spans="1:4" ht="12.75">
      <c r="A522" s="428" t="s">
        <v>7721</v>
      </c>
      <c r="B522" s="431" t="s">
        <v>10909</v>
      </c>
      <c r="C522" s="428" t="s">
        <v>12773</v>
      </c>
      <c r="D522" s="428" t="s">
        <v>19</v>
      </c>
    </row>
    <row r="523" spans="1:4" ht="12.75">
      <c r="A523" s="428" t="s">
        <v>733</v>
      </c>
      <c r="B523" s="431">
        <v>150142</v>
      </c>
      <c r="C523" s="428" t="s">
        <v>12774</v>
      </c>
      <c r="D523" s="428" t="s">
        <v>459</v>
      </c>
    </row>
    <row r="524" spans="1:4" ht="12.75">
      <c r="A524" s="428" t="s">
        <v>2230</v>
      </c>
      <c r="B524" s="431" t="s">
        <v>10474</v>
      </c>
      <c r="C524" s="428" t="s">
        <v>12775</v>
      </c>
      <c r="D524" s="428" t="s">
        <v>19</v>
      </c>
    </row>
    <row r="525" spans="1:4" ht="12.75">
      <c r="A525" s="428" t="s">
        <v>2148</v>
      </c>
      <c r="B525" s="431">
        <v>150133</v>
      </c>
      <c r="C525" s="428" t="s">
        <v>12776</v>
      </c>
      <c r="D525" s="428" t="s">
        <v>20</v>
      </c>
    </row>
    <row r="526" spans="1:4" ht="12.75">
      <c r="A526" s="428" t="s">
        <v>7047</v>
      </c>
      <c r="B526" s="431" t="s">
        <v>1390</v>
      </c>
      <c r="C526" s="428" t="s">
        <v>12777</v>
      </c>
      <c r="D526" s="428" t="s">
        <v>18</v>
      </c>
    </row>
    <row r="527" spans="1:4" ht="12.75">
      <c r="A527" s="428" t="s">
        <v>11394</v>
      </c>
      <c r="B527" s="431" t="s">
        <v>10086</v>
      </c>
      <c r="C527" s="428" t="s">
        <v>12778</v>
      </c>
      <c r="D527" s="428" t="s">
        <v>20</v>
      </c>
    </row>
    <row r="528" spans="1:4" ht="12.75">
      <c r="A528" s="428" t="s">
        <v>1676</v>
      </c>
      <c r="B528" s="431">
        <v>150123</v>
      </c>
      <c r="C528" s="428" t="s">
        <v>12779</v>
      </c>
      <c r="D528" s="428" t="s">
        <v>19</v>
      </c>
    </row>
    <row r="529" spans="1:4" ht="12.75">
      <c r="A529" s="428" t="s">
        <v>3243</v>
      </c>
      <c r="B529" s="431">
        <v>150108</v>
      </c>
      <c r="C529" s="428" t="s">
        <v>12780</v>
      </c>
      <c r="D529" s="428" t="s">
        <v>18</v>
      </c>
    </row>
    <row r="530" spans="1:4" ht="12.75">
      <c r="A530" s="428" t="s">
        <v>8225</v>
      </c>
      <c r="B530" s="431">
        <v>200201</v>
      </c>
      <c r="C530" s="428" t="s">
        <v>12781</v>
      </c>
      <c r="D530" s="428" t="s">
        <v>19</v>
      </c>
    </row>
    <row r="531" spans="1:4" ht="12.75">
      <c r="A531" s="428" t="s">
        <v>6755</v>
      </c>
      <c r="B531" s="431" t="s">
        <v>3135</v>
      </c>
      <c r="C531" s="428" t="s">
        <v>12782</v>
      </c>
      <c r="D531" s="428" t="s">
        <v>20</v>
      </c>
    </row>
    <row r="532" spans="1:4" ht="12.75">
      <c r="A532" s="428" t="s">
        <v>891</v>
      </c>
      <c r="B532" s="431">
        <v>160210</v>
      </c>
      <c r="C532" s="428" t="s">
        <v>12783</v>
      </c>
      <c r="D532" s="428" t="s">
        <v>18</v>
      </c>
    </row>
    <row r="533" spans="1:4" ht="12.75">
      <c r="A533" s="428" t="s">
        <v>7376</v>
      </c>
      <c r="B533" s="431" t="s">
        <v>593</v>
      </c>
      <c r="C533" s="428" t="s">
        <v>12784</v>
      </c>
      <c r="D533" s="428" t="s">
        <v>20</v>
      </c>
    </row>
    <row r="534" spans="1:4" ht="12.75">
      <c r="A534" s="428" t="s">
        <v>5477</v>
      </c>
      <c r="B534" s="431">
        <v>130902</v>
      </c>
      <c r="C534" s="428" t="s">
        <v>12586</v>
      </c>
      <c r="D534" s="428" t="s">
        <v>20</v>
      </c>
    </row>
    <row r="535" spans="1:4" ht="12.75">
      <c r="A535" s="428" t="s">
        <v>11395</v>
      </c>
      <c r="B535" s="431" t="s">
        <v>10524</v>
      </c>
      <c r="C535" s="428" t="s">
        <v>12785</v>
      </c>
      <c r="D535" s="428" t="s">
        <v>20</v>
      </c>
    </row>
    <row r="536" spans="1:4" ht="12.75">
      <c r="A536" s="428" t="s">
        <v>11396</v>
      </c>
      <c r="B536" s="431">
        <v>150108</v>
      </c>
      <c r="C536" s="428" t="s">
        <v>12786</v>
      </c>
      <c r="D536" s="428" t="s">
        <v>20</v>
      </c>
    </row>
    <row r="537" spans="1:4" ht="12.75">
      <c r="A537" s="428" t="s">
        <v>3643</v>
      </c>
      <c r="B537" s="431">
        <v>170101</v>
      </c>
      <c r="C537" s="428" t="s">
        <v>12787</v>
      </c>
      <c r="D537" s="428" t="s">
        <v>19</v>
      </c>
    </row>
    <row r="538" spans="1:4" ht="12.75">
      <c r="A538" s="428" t="s">
        <v>1168</v>
      </c>
      <c r="B538" s="431" t="s">
        <v>10766</v>
      </c>
      <c r="C538" s="428" t="s">
        <v>12788</v>
      </c>
      <c r="D538" s="428" t="s">
        <v>19</v>
      </c>
    </row>
    <row r="539" spans="1:4" ht="12.75">
      <c r="A539" s="428" t="s">
        <v>8619</v>
      </c>
      <c r="B539" s="431">
        <v>170303</v>
      </c>
      <c r="C539" s="428" t="s">
        <v>12789</v>
      </c>
      <c r="D539" s="428" t="s">
        <v>20</v>
      </c>
    </row>
    <row r="540" spans="1:4" ht="12.75">
      <c r="A540" s="428" t="s">
        <v>4883</v>
      </c>
      <c r="B540" s="431" t="s">
        <v>10111</v>
      </c>
      <c r="C540" s="428" t="s">
        <v>12790</v>
      </c>
      <c r="D540" s="428" t="s">
        <v>20</v>
      </c>
    </row>
    <row r="541" spans="1:4" ht="12.75">
      <c r="A541" s="428" t="s">
        <v>5822</v>
      </c>
      <c r="B541" s="431" t="s">
        <v>10397</v>
      </c>
      <c r="C541" s="428" t="s">
        <v>12791</v>
      </c>
      <c r="D541" s="428" t="s">
        <v>20</v>
      </c>
    </row>
    <row r="542" spans="1:4" ht="12.75">
      <c r="A542" s="428" t="s">
        <v>6825</v>
      </c>
      <c r="B542" s="431">
        <v>170101</v>
      </c>
      <c r="C542" s="428" t="s">
        <v>12792</v>
      </c>
      <c r="D542" s="428" t="s">
        <v>19</v>
      </c>
    </row>
    <row r="543" spans="1:4" ht="12.75">
      <c r="A543" s="428" t="s">
        <v>6323</v>
      </c>
      <c r="B543" s="431">
        <v>150110</v>
      </c>
      <c r="C543" s="428" t="s">
        <v>12793</v>
      </c>
      <c r="D543" s="428" t="s">
        <v>20</v>
      </c>
    </row>
    <row r="544" spans="1:4" ht="12.75">
      <c r="A544" s="428" t="s">
        <v>11397</v>
      </c>
      <c r="B544" s="431">
        <v>150139</v>
      </c>
      <c r="C544" s="428" t="s">
        <v>12794</v>
      </c>
      <c r="D544" s="428" t="s">
        <v>20</v>
      </c>
    </row>
    <row r="545" spans="1:4" ht="12.75">
      <c r="A545" s="428" t="s">
        <v>7542</v>
      </c>
      <c r="B545" s="431" t="s">
        <v>10742</v>
      </c>
      <c r="C545" s="428" t="s">
        <v>12795</v>
      </c>
      <c r="D545" s="428" t="s">
        <v>19</v>
      </c>
    </row>
    <row r="546" spans="1:4" ht="12.75">
      <c r="A546" s="428" t="s">
        <v>11398</v>
      </c>
      <c r="B546" s="431">
        <v>160301</v>
      </c>
      <c r="C546" s="428" t="s">
        <v>12796</v>
      </c>
      <c r="D546" s="428" t="s">
        <v>19</v>
      </c>
    </row>
    <row r="547" spans="1:4" ht="12.75">
      <c r="A547" s="428" t="s">
        <v>11399</v>
      </c>
      <c r="B547" s="431" t="s">
        <v>10248</v>
      </c>
      <c r="C547" s="428" t="s">
        <v>12797</v>
      </c>
      <c r="D547" s="428" t="s">
        <v>18</v>
      </c>
    </row>
    <row r="548" spans="1:4" ht="12.75">
      <c r="A548" s="428" t="s">
        <v>11400</v>
      </c>
      <c r="B548" s="431" t="s">
        <v>508</v>
      </c>
      <c r="C548" s="428" t="s">
        <v>12798</v>
      </c>
      <c r="D548" s="428" t="s">
        <v>18</v>
      </c>
    </row>
    <row r="549" spans="1:4" ht="12.75">
      <c r="A549" s="428" t="s">
        <v>8074</v>
      </c>
      <c r="B549" s="431">
        <v>120606</v>
      </c>
      <c r="C549" s="428" t="s">
        <v>12799</v>
      </c>
      <c r="D549" s="428" t="s">
        <v>19</v>
      </c>
    </row>
    <row r="550" spans="1:4" ht="12.75">
      <c r="A550" s="428" t="s">
        <v>5471</v>
      </c>
      <c r="B550" s="431">
        <v>120402</v>
      </c>
      <c r="C550" s="428" t="s">
        <v>12800</v>
      </c>
      <c r="D550" s="428" t="s">
        <v>19</v>
      </c>
    </row>
    <row r="551" spans="1:4" ht="12.75">
      <c r="A551" s="428" t="s">
        <v>7544</v>
      </c>
      <c r="B551" s="431" t="s">
        <v>9708</v>
      </c>
      <c r="C551" s="428" t="s">
        <v>12801</v>
      </c>
      <c r="D551" s="428" t="s">
        <v>19</v>
      </c>
    </row>
    <row r="552" spans="1:4" ht="12.75">
      <c r="A552" s="428" t="s">
        <v>4104</v>
      </c>
      <c r="B552" s="431" t="s">
        <v>2618</v>
      </c>
      <c r="C552" s="428" t="s">
        <v>12802</v>
      </c>
      <c r="D552" s="428" t="s">
        <v>19</v>
      </c>
    </row>
    <row r="553" spans="1:4" ht="12.75">
      <c r="A553" s="428" t="s">
        <v>5682</v>
      </c>
      <c r="B553" s="431">
        <v>160403</v>
      </c>
      <c r="C553" s="428" t="s">
        <v>12803</v>
      </c>
      <c r="D553" s="428" t="s">
        <v>19</v>
      </c>
    </row>
    <row r="554" spans="1:4" ht="12.75">
      <c r="A554" s="428" t="s">
        <v>7739</v>
      </c>
      <c r="B554" s="431">
        <v>120607</v>
      </c>
      <c r="C554" s="428" t="s">
        <v>12804</v>
      </c>
      <c r="D554" s="428" t="s">
        <v>20</v>
      </c>
    </row>
    <row r="555" spans="1:4" ht="12.75">
      <c r="A555" s="428" t="s">
        <v>11401</v>
      </c>
      <c r="B555" s="431">
        <v>160201</v>
      </c>
      <c r="C555" s="428" t="s">
        <v>12805</v>
      </c>
      <c r="D555" s="428" t="s">
        <v>18</v>
      </c>
    </row>
    <row r="556" spans="1:4" ht="12.75">
      <c r="A556" s="428" t="s">
        <v>4707</v>
      </c>
      <c r="B556" s="431" t="s">
        <v>697</v>
      </c>
      <c r="C556" s="428" t="s">
        <v>12806</v>
      </c>
      <c r="D556" s="428" t="s">
        <v>19</v>
      </c>
    </row>
    <row r="557" spans="1:4" ht="12.75">
      <c r="A557" s="428" t="s">
        <v>11402</v>
      </c>
      <c r="B557" s="431">
        <v>230110</v>
      </c>
      <c r="C557" s="428" t="s">
        <v>12807</v>
      </c>
      <c r="D557" s="428" t="s">
        <v>20</v>
      </c>
    </row>
    <row r="558" spans="1:4" ht="12.75">
      <c r="A558" s="428" t="s">
        <v>3753</v>
      </c>
      <c r="B558" s="431">
        <v>160107</v>
      </c>
      <c r="C558" s="428" t="s">
        <v>12808</v>
      </c>
      <c r="D558" s="428" t="s">
        <v>19</v>
      </c>
    </row>
    <row r="559" spans="1:4" ht="12.75">
      <c r="A559" s="428" t="s">
        <v>1090</v>
      </c>
      <c r="B559" s="431" t="s">
        <v>1091</v>
      </c>
      <c r="C559" s="428" t="s">
        <v>12809</v>
      </c>
      <c r="D559" s="428" t="s">
        <v>18</v>
      </c>
    </row>
    <row r="560" spans="1:4" ht="12.75">
      <c r="A560" s="428" t="s">
        <v>847</v>
      </c>
      <c r="B560" s="431" t="s">
        <v>848</v>
      </c>
      <c r="C560" s="428" t="s">
        <v>12525</v>
      </c>
      <c r="D560" s="428" t="s">
        <v>20</v>
      </c>
    </row>
    <row r="561" spans="1:4" ht="12.75">
      <c r="A561" s="428" t="s">
        <v>5522</v>
      </c>
      <c r="B561" s="431">
        <v>100701</v>
      </c>
      <c r="C561" s="428" t="s">
        <v>12810</v>
      </c>
      <c r="D561" s="428" t="s">
        <v>19</v>
      </c>
    </row>
    <row r="562" spans="1:4" ht="12.75">
      <c r="A562" s="428" t="s">
        <v>11403</v>
      </c>
      <c r="B562" s="431">
        <v>200114</v>
      </c>
      <c r="C562" s="428" t="s">
        <v>12811</v>
      </c>
      <c r="D562" s="428" t="s">
        <v>20</v>
      </c>
    </row>
    <row r="563" spans="1:4" ht="12.75">
      <c r="A563" s="428" t="s">
        <v>11404</v>
      </c>
      <c r="B563" s="431" t="s">
        <v>854</v>
      </c>
      <c r="C563" s="428" t="s">
        <v>12812</v>
      </c>
      <c r="D563" s="428" t="s">
        <v>20</v>
      </c>
    </row>
    <row r="564" spans="1:4" ht="12.75">
      <c r="A564" s="428" t="s">
        <v>8475</v>
      </c>
      <c r="B564" s="431">
        <v>250105</v>
      </c>
      <c r="C564" s="428" t="s">
        <v>12813</v>
      </c>
      <c r="D564" s="428" t="s">
        <v>20</v>
      </c>
    </row>
    <row r="565" spans="1:4" ht="12.75">
      <c r="A565" s="428" t="s">
        <v>6610</v>
      </c>
      <c r="B565" s="431">
        <v>250105</v>
      </c>
      <c r="C565" s="428" t="s">
        <v>12814</v>
      </c>
      <c r="D565" s="428" t="s">
        <v>19</v>
      </c>
    </row>
    <row r="566" spans="1:4" ht="12.75">
      <c r="A566" s="428" t="s">
        <v>11405</v>
      </c>
      <c r="B566" s="431" t="s">
        <v>1414</v>
      </c>
      <c r="C566" s="428" t="s">
        <v>12815</v>
      </c>
      <c r="D566" s="428" t="s">
        <v>19</v>
      </c>
    </row>
    <row r="567" spans="1:4" ht="12.75">
      <c r="A567" s="428" t="s">
        <v>4335</v>
      </c>
      <c r="B567" s="431" t="s">
        <v>410</v>
      </c>
      <c r="C567" s="428" t="s">
        <v>12816</v>
      </c>
      <c r="D567" s="428" t="s">
        <v>19</v>
      </c>
    </row>
    <row r="568" spans="1:4" ht="12.75">
      <c r="A568" s="428" t="s">
        <v>4796</v>
      </c>
      <c r="B568" s="431" t="s">
        <v>410</v>
      </c>
      <c r="C568" s="428" t="s">
        <v>12500</v>
      </c>
      <c r="D568" s="428" t="s">
        <v>20</v>
      </c>
    </row>
    <row r="569" spans="1:4" ht="12.75">
      <c r="A569" s="428" t="s">
        <v>442</v>
      </c>
      <c r="B569" s="431">
        <v>150117</v>
      </c>
      <c r="C569" s="428" t="s">
        <v>12817</v>
      </c>
      <c r="D569" s="428" t="s">
        <v>18</v>
      </c>
    </row>
    <row r="570" spans="1:4" ht="12.75">
      <c r="A570" s="428" t="s">
        <v>2656</v>
      </c>
      <c r="B570" s="431">
        <v>120424</v>
      </c>
      <c r="C570" s="428" t="s">
        <v>12818</v>
      </c>
      <c r="D570" s="428" t="s">
        <v>19</v>
      </c>
    </row>
    <row r="571" spans="1:4" ht="12.75">
      <c r="A571" s="428" t="s">
        <v>601</v>
      </c>
      <c r="B571" s="431">
        <v>220203</v>
      </c>
      <c r="C571" s="428" t="s">
        <v>12819</v>
      </c>
      <c r="D571" s="428" t="s">
        <v>19</v>
      </c>
    </row>
    <row r="572" spans="1:4" ht="12.75">
      <c r="A572" s="428" t="s">
        <v>602</v>
      </c>
      <c r="B572" s="431">
        <v>151027</v>
      </c>
      <c r="C572" s="428" t="s">
        <v>12820</v>
      </c>
      <c r="D572" s="428" t="s">
        <v>20</v>
      </c>
    </row>
    <row r="573" spans="1:4" ht="12.75">
      <c r="A573" s="428" t="s">
        <v>615</v>
      </c>
      <c r="B573" s="431">
        <v>140115</v>
      </c>
      <c r="C573" s="428" t="s">
        <v>12821</v>
      </c>
      <c r="D573" s="428" t="s">
        <v>18</v>
      </c>
    </row>
    <row r="574" spans="1:4" ht="12.75">
      <c r="A574" s="428" t="s">
        <v>8187</v>
      </c>
      <c r="B574" s="431" t="s">
        <v>1144</v>
      </c>
      <c r="C574" s="428" t="s">
        <v>12822</v>
      </c>
      <c r="D574" s="428" t="s">
        <v>19</v>
      </c>
    </row>
    <row r="575" spans="1:4" ht="12.75">
      <c r="A575" s="428" t="s">
        <v>680</v>
      </c>
      <c r="B575" s="431" t="s">
        <v>10258</v>
      </c>
      <c r="C575" s="428" t="s">
        <v>12823</v>
      </c>
      <c r="D575" s="428" t="s">
        <v>20</v>
      </c>
    </row>
    <row r="576" spans="1:4" ht="12.75">
      <c r="A576" s="428" t="s">
        <v>684</v>
      </c>
      <c r="B576" s="431" t="s">
        <v>10715</v>
      </c>
      <c r="C576" s="428" t="s">
        <v>12824</v>
      </c>
      <c r="D576" s="428" t="s">
        <v>20</v>
      </c>
    </row>
    <row r="577" spans="1:4" ht="12.75">
      <c r="A577" s="428" t="s">
        <v>688</v>
      </c>
      <c r="B577" s="431">
        <v>110114</v>
      </c>
      <c r="C577" s="428" t="s">
        <v>12825</v>
      </c>
      <c r="D577" s="428" t="s">
        <v>20</v>
      </c>
    </row>
    <row r="578" spans="1:4" ht="12.75">
      <c r="A578" s="428" t="s">
        <v>3119</v>
      </c>
      <c r="B578" s="431" t="s">
        <v>1859</v>
      </c>
      <c r="C578" s="428" t="s">
        <v>12826</v>
      </c>
      <c r="D578" s="428" t="s">
        <v>19</v>
      </c>
    </row>
    <row r="579" spans="1:4" ht="12.75">
      <c r="A579" s="428" t="s">
        <v>720</v>
      </c>
      <c r="B579" s="431">
        <v>220911</v>
      </c>
      <c r="C579" s="428" t="s">
        <v>12827</v>
      </c>
      <c r="D579" s="428" t="s">
        <v>19</v>
      </c>
    </row>
    <row r="580" spans="1:4" ht="12.75">
      <c r="A580" s="428" t="s">
        <v>7753</v>
      </c>
      <c r="B580" s="431" t="s">
        <v>763</v>
      </c>
      <c r="C580" s="428" t="s">
        <v>12828</v>
      </c>
      <c r="D580" s="428" t="s">
        <v>19</v>
      </c>
    </row>
    <row r="581" spans="1:4" ht="12.75">
      <c r="A581" s="428" t="s">
        <v>770</v>
      </c>
      <c r="B581" s="431" t="s">
        <v>10828</v>
      </c>
      <c r="C581" s="428" t="s">
        <v>12829</v>
      </c>
      <c r="D581" s="428" t="s">
        <v>18</v>
      </c>
    </row>
    <row r="582" spans="1:4" ht="12.75">
      <c r="A582" s="428" t="s">
        <v>820</v>
      </c>
      <c r="B582" s="431" t="s">
        <v>10084</v>
      </c>
      <c r="C582" s="428" t="s">
        <v>12830</v>
      </c>
      <c r="D582" s="428" t="s">
        <v>19</v>
      </c>
    </row>
    <row r="583" spans="1:4" ht="12.75">
      <c r="A583" s="428" t="s">
        <v>928</v>
      </c>
      <c r="B583" s="431" t="s">
        <v>10027</v>
      </c>
      <c r="C583" s="428" t="s">
        <v>12831</v>
      </c>
      <c r="D583" s="428" t="s">
        <v>19</v>
      </c>
    </row>
    <row r="584" spans="1:4" ht="12.75">
      <c r="A584" s="428" t="s">
        <v>944</v>
      </c>
      <c r="B584" s="431" t="s">
        <v>10267</v>
      </c>
      <c r="C584" s="428" t="s">
        <v>12832</v>
      </c>
      <c r="D584" s="428" t="s">
        <v>18</v>
      </c>
    </row>
    <row r="585" spans="1:4" ht="12.75">
      <c r="A585" s="428" t="s">
        <v>1022</v>
      </c>
      <c r="B585" s="431" t="s">
        <v>1023</v>
      </c>
      <c r="C585" s="428" t="s">
        <v>12833</v>
      </c>
      <c r="D585" s="428" t="s">
        <v>20</v>
      </c>
    </row>
    <row r="586" spans="1:4" ht="12.75">
      <c r="A586" s="428" t="s">
        <v>1048</v>
      </c>
      <c r="B586" s="431">
        <v>160101</v>
      </c>
      <c r="C586" s="428" t="s">
        <v>12834</v>
      </c>
      <c r="D586" s="428" t="s">
        <v>19</v>
      </c>
    </row>
    <row r="587" spans="1:4" ht="12.75">
      <c r="A587" s="428" t="s">
        <v>1096</v>
      </c>
      <c r="B587" s="431">
        <v>200208</v>
      </c>
      <c r="C587" s="428" t="s">
        <v>12835</v>
      </c>
      <c r="D587" s="428" t="s">
        <v>18</v>
      </c>
    </row>
    <row r="588" spans="1:4" ht="12.75">
      <c r="A588" s="428" t="s">
        <v>1173</v>
      </c>
      <c r="B588" s="431">
        <v>150103</v>
      </c>
      <c r="C588" s="428" t="s">
        <v>12836</v>
      </c>
      <c r="D588" s="428" t="s">
        <v>18</v>
      </c>
    </row>
    <row r="589" spans="1:4" ht="12.75">
      <c r="A589" s="428" t="s">
        <v>8202</v>
      </c>
      <c r="B589" s="431">
        <v>250301</v>
      </c>
      <c r="C589" s="428" t="s">
        <v>12837</v>
      </c>
      <c r="D589" s="428" t="s">
        <v>19</v>
      </c>
    </row>
    <row r="590" spans="1:4" ht="12.75">
      <c r="A590" s="428" t="s">
        <v>799</v>
      </c>
      <c r="B590" s="431">
        <v>150132</v>
      </c>
      <c r="C590" s="428" t="s">
        <v>12838</v>
      </c>
      <c r="D590" s="428" t="s">
        <v>18</v>
      </c>
    </row>
    <row r="591" spans="1:4" ht="12.75">
      <c r="A591" s="428" t="s">
        <v>4511</v>
      </c>
      <c r="B591" s="431">
        <v>160206</v>
      </c>
      <c r="C591" s="428" t="s">
        <v>12839</v>
      </c>
      <c r="D591" s="428" t="s">
        <v>19</v>
      </c>
    </row>
    <row r="592" spans="1:4" ht="12.75">
      <c r="A592" s="428" t="s">
        <v>1213</v>
      </c>
      <c r="B592" s="431">
        <v>180105</v>
      </c>
      <c r="C592" s="428" t="s">
        <v>1214</v>
      </c>
      <c r="D592" s="428" t="s">
        <v>20</v>
      </c>
    </row>
    <row r="593" spans="1:4" ht="12.75">
      <c r="A593" s="428" t="s">
        <v>1244</v>
      </c>
      <c r="B593" s="431">
        <v>150503</v>
      </c>
      <c r="C593" s="428" t="s">
        <v>12840</v>
      </c>
      <c r="D593" s="428" t="s">
        <v>20</v>
      </c>
    </row>
    <row r="594" spans="1:4" ht="12.75">
      <c r="A594" s="428" t="s">
        <v>1273</v>
      </c>
      <c r="B594" s="431" t="s">
        <v>1274</v>
      </c>
      <c r="C594" s="428" t="s">
        <v>12841</v>
      </c>
      <c r="D594" s="428" t="s">
        <v>19</v>
      </c>
    </row>
    <row r="595" spans="1:4" ht="12.75">
      <c r="A595" s="428" t="s">
        <v>1348</v>
      </c>
      <c r="B595" s="431">
        <v>220206</v>
      </c>
      <c r="C595" s="428" t="s">
        <v>12842</v>
      </c>
      <c r="D595" s="428" t="s">
        <v>19</v>
      </c>
    </row>
    <row r="596" spans="1:4" ht="12.75">
      <c r="A596" s="428" t="s">
        <v>1448</v>
      </c>
      <c r="B596" s="431">
        <v>200801</v>
      </c>
      <c r="C596" s="428" t="s">
        <v>12843</v>
      </c>
      <c r="D596" s="428" t="s">
        <v>19</v>
      </c>
    </row>
    <row r="597" spans="1:4" ht="12.75">
      <c r="A597" s="428" t="s">
        <v>1496</v>
      </c>
      <c r="B597" s="431">
        <v>100201</v>
      </c>
      <c r="C597" s="428" t="s">
        <v>12844</v>
      </c>
      <c r="D597" s="428" t="s">
        <v>19</v>
      </c>
    </row>
    <row r="598" spans="1:4" ht="12.75">
      <c r="A598" s="428" t="s">
        <v>1554</v>
      </c>
      <c r="B598" s="431" t="s">
        <v>9880</v>
      </c>
      <c r="C598" s="428" t="s">
        <v>12845</v>
      </c>
      <c r="D598" s="428" t="s">
        <v>19</v>
      </c>
    </row>
    <row r="599" spans="1:4" ht="12.75">
      <c r="A599" s="428" t="s">
        <v>1594</v>
      </c>
      <c r="B599" s="431" t="s">
        <v>1595</v>
      </c>
      <c r="C599" s="428" t="s">
        <v>12846</v>
      </c>
      <c r="D599" s="428" t="s">
        <v>19</v>
      </c>
    </row>
    <row r="600" spans="1:4" ht="12.75">
      <c r="A600" s="428" t="s">
        <v>1669</v>
      </c>
      <c r="B600" s="431">
        <v>250101</v>
      </c>
      <c r="C600" s="428" t="s">
        <v>12847</v>
      </c>
      <c r="D600" s="428" t="s">
        <v>19</v>
      </c>
    </row>
    <row r="601" spans="1:4" ht="12.75">
      <c r="A601" s="428" t="s">
        <v>1814</v>
      </c>
      <c r="B601" s="431" t="s">
        <v>10590</v>
      </c>
      <c r="C601" s="428" t="s">
        <v>12848</v>
      </c>
      <c r="D601" s="428" t="s">
        <v>19</v>
      </c>
    </row>
    <row r="602" spans="1:4" ht="12.75">
      <c r="A602" s="428" t="s">
        <v>4077</v>
      </c>
      <c r="B602" s="431">
        <v>150507</v>
      </c>
      <c r="C602" s="428" t="s">
        <v>12849</v>
      </c>
      <c r="D602" s="428" t="s">
        <v>20</v>
      </c>
    </row>
    <row r="603" spans="1:4" ht="12.75">
      <c r="A603" s="428" t="s">
        <v>1835</v>
      </c>
      <c r="B603" s="431">
        <v>200305</v>
      </c>
      <c r="C603" s="428" t="s">
        <v>12850</v>
      </c>
      <c r="D603" s="428" t="s">
        <v>459</v>
      </c>
    </row>
    <row r="604" spans="1:4" ht="12.75">
      <c r="A604" s="428" t="s">
        <v>1873</v>
      </c>
      <c r="B604" s="431" t="s">
        <v>466</v>
      </c>
      <c r="C604" s="428" t="s">
        <v>12851</v>
      </c>
      <c r="D604" s="428" t="s">
        <v>19</v>
      </c>
    </row>
    <row r="605" spans="1:4" ht="12.75">
      <c r="A605" s="428" t="s">
        <v>493</v>
      </c>
      <c r="B605" s="431">
        <v>210102</v>
      </c>
      <c r="C605" s="428" t="s">
        <v>12852</v>
      </c>
      <c r="D605" s="428" t="s">
        <v>19</v>
      </c>
    </row>
    <row r="606" spans="1:4" ht="12.75">
      <c r="A606" s="428" t="s">
        <v>1890</v>
      </c>
      <c r="B606" s="431" t="s">
        <v>10256</v>
      </c>
      <c r="C606" s="428" t="s">
        <v>12853</v>
      </c>
      <c r="D606" s="428" t="s">
        <v>18</v>
      </c>
    </row>
    <row r="607" spans="1:4" ht="12.75">
      <c r="A607" s="428" t="s">
        <v>1944</v>
      </c>
      <c r="B607" s="431" t="s">
        <v>1945</v>
      </c>
      <c r="C607" s="428" t="s">
        <v>12854</v>
      </c>
      <c r="D607" s="428" t="s">
        <v>19</v>
      </c>
    </row>
    <row r="608" spans="1:4" ht="12.75">
      <c r="A608" s="428" t="s">
        <v>1950</v>
      </c>
      <c r="B608" s="431">
        <v>120504</v>
      </c>
      <c r="C608" s="428" t="s">
        <v>12855</v>
      </c>
      <c r="D608" s="428" t="s">
        <v>19</v>
      </c>
    </row>
    <row r="609" spans="1:4" ht="12.75">
      <c r="A609" s="428" t="s">
        <v>2011</v>
      </c>
      <c r="B609" s="431">
        <v>110301</v>
      </c>
      <c r="C609" s="428" t="s">
        <v>12856</v>
      </c>
      <c r="D609" s="428" t="s">
        <v>20</v>
      </c>
    </row>
    <row r="610" spans="1:4" ht="12.75">
      <c r="A610" s="428" t="s">
        <v>2045</v>
      </c>
      <c r="B610" s="431" t="s">
        <v>9912</v>
      </c>
      <c r="C610" s="428" t="s">
        <v>12857</v>
      </c>
      <c r="D610" s="428" t="s">
        <v>19</v>
      </c>
    </row>
    <row r="611" spans="1:4" ht="12.75">
      <c r="A611" s="428" t="s">
        <v>11406</v>
      </c>
      <c r="B611" s="431">
        <v>150101</v>
      </c>
      <c r="C611" s="428" t="s">
        <v>12858</v>
      </c>
      <c r="D611" s="428" t="s">
        <v>18</v>
      </c>
    </row>
    <row r="612" spans="1:4" ht="12.75">
      <c r="A612" s="428" t="s">
        <v>2133</v>
      </c>
      <c r="B612" s="431" t="s">
        <v>10550</v>
      </c>
      <c r="C612" s="428" t="s">
        <v>12859</v>
      </c>
      <c r="D612" s="428" t="s">
        <v>19</v>
      </c>
    </row>
    <row r="613" spans="1:4" ht="12.75">
      <c r="A613" s="428" t="s">
        <v>2165</v>
      </c>
      <c r="B613" s="431" t="s">
        <v>835</v>
      </c>
      <c r="C613" s="428" t="s">
        <v>12860</v>
      </c>
      <c r="D613" s="428" t="s">
        <v>19</v>
      </c>
    </row>
    <row r="614" spans="1:4" ht="12.75">
      <c r="A614" s="428" t="s">
        <v>2801</v>
      </c>
      <c r="B614" s="431" t="s">
        <v>10605</v>
      </c>
      <c r="C614" s="428" t="s">
        <v>12861</v>
      </c>
      <c r="D614" s="428" t="s">
        <v>19</v>
      </c>
    </row>
    <row r="615" spans="1:4" ht="12.75">
      <c r="A615" s="428" t="s">
        <v>2193</v>
      </c>
      <c r="B615" s="431">
        <v>120204</v>
      </c>
      <c r="C615" s="428" t="s">
        <v>12862</v>
      </c>
      <c r="D615" s="428" t="s">
        <v>20</v>
      </c>
    </row>
    <row r="616" spans="1:4" ht="12.75">
      <c r="A616" s="428" t="s">
        <v>2232</v>
      </c>
      <c r="B616" s="431" t="s">
        <v>10031</v>
      </c>
      <c r="C616" s="428" t="s">
        <v>12863</v>
      </c>
      <c r="D616" s="428" t="s">
        <v>18</v>
      </c>
    </row>
    <row r="617" spans="1:4" ht="12.75">
      <c r="A617" s="428" t="s">
        <v>2241</v>
      </c>
      <c r="B617" s="431">
        <v>200505</v>
      </c>
      <c r="C617" s="428" t="s">
        <v>12864</v>
      </c>
      <c r="D617" s="428" t="s">
        <v>18</v>
      </c>
    </row>
    <row r="618" spans="1:4" ht="12.75">
      <c r="A618" s="428" t="s">
        <v>2278</v>
      </c>
      <c r="B618" s="431" t="s">
        <v>10885</v>
      </c>
      <c r="C618" s="428" t="s">
        <v>12865</v>
      </c>
      <c r="D618" s="428" t="s">
        <v>19</v>
      </c>
    </row>
    <row r="619" spans="1:4" ht="12.75">
      <c r="A619" s="428" t="s">
        <v>2289</v>
      </c>
      <c r="B619" s="431">
        <v>100108</v>
      </c>
      <c r="C619" s="428" t="s">
        <v>12866</v>
      </c>
      <c r="D619" s="428" t="s">
        <v>19</v>
      </c>
    </row>
    <row r="620" spans="1:4" ht="12.75">
      <c r="A620" s="428" t="s">
        <v>2352</v>
      </c>
      <c r="B620" s="431" t="s">
        <v>10476</v>
      </c>
      <c r="C620" s="428" t="s">
        <v>12867</v>
      </c>
      <c r="D620" s="428" t="s">
        <v>19</v>
      </c>
    </row>
    <row r="621" spans="1:4" ht="12.75">
      <c r="A621" s="428" t="s">
        <v>2431</v>
      </c>
      <c r="B621" s="431">
        <v>140305</v>
      </c>
      <c r="C621" s="428" t="s">
        <v>12868</v>
      </c>
      <c r="D621" s="428" t="s">
        <v>19</v>
      </c>
    </row>
    <row r="622" spans="1:4" ht="12.75">
      <c r="A622" s="428" t="s">
        <v>1978</v>
      </c>
      <c r="B622" s="431">
        <v>190206</v>
      </c>
      <c r="C622" s="428" t="s">
        <v>12869</v>
      </c>
      <c r="D622" s="428" t="s">
        <v>19</v>
      </c>
    </row>
    <row r="623" spans="1:4" ht="12.75">
      <c r="A623" s="428" t="s">
        <v>2456</v>
      </c>
      <c r="B623" s="431" t="s">
        <v>869</v>
      </c>
      <c r="C623" s="428" t="s">
        <v>12870</v>
      </c>
      <c r="D623" s="428" t="s">
        <v>19</v>
      </c>
    </row>
    <row r="624" spans="1:4" ht="12.75">
      <c r="A624" s="428" t="s">
        <v>11407</v>
      </c>
      <c r="B624" s="431" t="s">
        <v>10154</v>
      </c>
      <c r="C624" s="428" t="s">
        <v>12871</v>
      </c>
      <c r="D624" s="428" t="s">
        <v>18</v>
      </c>
    </row>
    <row r="625" spans="1:4" ht="12.75">
      <c r="A625" s="428" t="s">
        <v>2569</v>
      </c>
      <c r="B625" s="431" t="s">
        <v>989</v>
      </c>
      <c r="C625" s="428" t="s">
        <v>12872</v>
      </c>
      <c r="D625" s="428" t="s">
        <v>19</v>
      </c>
    </row>
    <row r="626" spans="1:4" ht="12.75">
      <c r="A626" s="428" t="s">
        <v>2598</v>
      </c>
      <c r="B626" s="431" t="s">
        <v>10672</v>
      </c>
      <c r="C626" s="428" t="s">
        <v>12873</v>
      </c>
      <c r="D626" s="428" t="s">
        <v>19</v>
      </c>
    </row>
    <row r="627" spans="1:4" ht="12.75">
      <c r="A627" s="428" t="s">
        <v>2652</v>
      </c>
      <c r="B627" s="431">
        <v>220303</v>
      </c>
      <c r="C627" s="428" t="s">
        <v>12874</v>
      </c>
      <c r="D627" s="428" t="s">
        <v>19</v>
      </c>
    </row>
    <row r="628" spans="1:4" ht="12.75">
      <c r="A628" s="428" t="s">
        <v>2660</v>
      </c>
      <c r="B628" s="431" t="s">
        <v>10541</v>
      </c>
      <c r="C628" s="428" t="s">
        <v>12875</v>
      </c>
      <c r="D628" s="428" t="s">
        <v>19</v>
      </c>
    </row>
    <row r="629" spans="1:4" ht="12.75">
      <c r="A629" s="428" t="s">
        <v>2703</v>
      </c>
      <c r="B629" s="431">
        <v>131005</v>
      </c>
      <c r="C629" s="428" t="s">
        <v>12876</v>
      </c>
      <c r="D629" s="428" t="s">
        <v>20</v>
      </c>
    </row>
    <row r="630" spans="1:4" ht="12.75">
      <c r="A630" s="428" t="s">
        <v>2708</v>
      </c>
      <c r="B630" s="431" t="s">
        <v>2709</v>
      </c>
      <c r="C630" s="428" t="s">
        <v>12775</v>
      </c>
      <c r="D630" s="428" t="s">
        <v>19</v>
      </c>
    </row>
    <row r="631" spans="1:4" ht="12.75">
      <c r="A631" s="428" t="s">
        <v>2722</v>
      </c>
      <c r="B631" s="431" t="s">
        <v>424</v>
      </c>
      <c r="C631" s="428" t="s">
        <v>12877</v>
      </c>
      <c r="D631" s="428" t="s">
        <v>19</v>
      </c>
    </row>
    <row r="632" spans="1:4" ht="12.75">
      <c r="A632" s="428" t="s">
        <v>1705</v>
      </c>
      <c r="B632" s="431" t="s">
        <v>10234</v>
      </c>
      <c r="C632" s="428" t="s">
        <v>12878</v>
      </c>
      <c r="D632" s="428" t="s">
        <v>19</v>
      </c>
    </row>
    <row r="633" spans="1:4" ht="12.75">
      <c r="A633" s="428" t="s">
        <v>2795</v>
      </c>
      <c r="B633" s="431" t="s">
        <v>418</v>
      </c>
      <c r="C633" s="428" t="s">
        <v>12879</v>
      </c>
      <c r="D633" s="428" t="s">
        <v>19</v>
      </c>
    </row>
    <row r="634" spans="1:4" ht="12.75">
      <c r="A634" s="428" t="s">
        <v>2796</v>
      </c>
      <c r="B634" s="431">
        <v>250107</v>
      </c>
      <c r="C634" s="428" t="s">
        <v>12880</v>
      </c>
      <c r="D634" s="428" t="s">
        <v>20</v>
      </c>
    </row>
    <row r="635" spans="1:4" ht="12.75">
      <c r="A635" s="428" t="s">
        <v>6245</v>
      </c>
      <c r="B635" s="431">
        <v>150106</v>
      </c>
      <c r="C635" s="428" t="s">
        <v>12881</v>
      </c>
      <c r="D635" s="428" t="s">
        <v>18</v>
      </c>
    </row>
    <row r="636" spans="1:4" ht="12.75">
      <c r="A636" s="428" t="s">
        <v>3989</v>
      </c>
      <c r="B636" s="431" t="s">
        <v>10265</v>
      </c>
      <c r="C636" s="428" t="s">
        <v>12882</v>
      </c>
      <c r="D636" s="428" t="s">
        <v>20</v>
      </c>
    </row>
    <row r="637" spans="1:4" ht="12.75">
      <c r="A637" s="428" t="s">
        <v>2933</v>
      </c>
      <c r="B637" s="431">
        <v>150101</v>
      </c>
      <c r="C637" s="428" t="s">
        <v>12883</v>
      </c>
      <c r="D637" s="428" t="s">
        <v>20</v>
      </c>
    </row>
    <row r="638" spans="1:4" ht="12.75">
      <c r="A638" s="428" t="s">
        <v>2935</v>
      </c>
      <c r="B638" s="431">
        <v>110107</v>
      </c>
      <c r="C638" s="428" t="s">
        <v>12884</v>
      </c>
      <c r="D638" s="428" t="s">
        <v>19</v>
      </c>
    </row>
    <row r="639" spans="1:4" ht="12.75">
      <c r="A639" s="428" t="s">
        <v>11408</v>
      </c>
      <c r="B639" s="431">
        <v>131202</v>
      </c>
      <c r="C639" s="428" t="s">
        <v>12885</v>
      </c>
      <c r="D639" s="428" t="s">
        <v>20</v>
      </c>
    </row>
    <row r="640" spans="1:4" ht="12.75">
      <c r="A640" s="428" t="s">
        <v>2960</v>
      </c>
      <c r="B640" s="431">
        <v>220701</v>
      </c>
      <c r="C640" s="428" t="s">
        <v>12886</v>
      </c>
      <c r="D640" s="428" t="s">
        <v>19</v>
      </c>
    </row>
    <row r="641" spans="1:4" ht="12.75">
      <c r="A641" s="428" t="s">
        <v>7496</v>
      </c>
      <c r="B641" s="431" t="s">
        <v>10763</v>
      </c>
      <c r="C641" s="428" t="s">
        <v>12887</v>
      </c>
      <c r="D641" s="428" t="s">
        <v>19</v>
      </c>
    </row>
    <row r="642" spans="1:4" ht="12.75">
      <c r="A642" s="428" t="s">
        <v>2963</v>
      </c>
      <c r="B642" s="431" t="s">
        <v>10105</v>
      </c>
      <c r="C642" s="428" t="s">
        <v>12888</v>
      </c>
      <c r="D642" s="428" t="s">
        <v>19</v>
      </c>
    </row>
    <row r="643" spans="1:4" ht="12.75">
      <c r="A643" s="428" t="s">
        <v>2964</v>
      </c>
      <c r="B643" s="431" t="s">
        <v>1544</v>
      </c>
      <c r="C643" s="428" t="s">
        <v>12889</v>
      </c>
      <c r="D643" s="428" t="s">
        <v>19</v>
      </c>
    </row>
    <row r="644" spans="1:4" ht="12.75">
      <c r="A644" s="428" t="s">
        <v>3009</v>
      </c>
      <c r="B644" s="431">
        <v>120204</v>
      </c>
      <c r="C644" s="428" t="s">
        <v>12890</v>
      </c>
      <c r="D644" s="428" t="s">
        <v>19</v>
      </c>
    </row>
    <row r="645" spans="1:4" ht="12.75">
      <c r="A645" s="428" t="s">
        <v>11409</v>
      </c>
      <c r="B645" s="431">
        <v>140113</v>
      </c>
      <c r="C645" s="428" t="s">
        <v>12891</v>
      </c>
      <c r="D645" s="428" t="s">
        <v>20</v>
      </c>
    </row>
    <row r="646" spans="1:4" ht="12.75">
      <c r="A646" s="428" t="s">
        <v>2465</v>
      </c>
      <c r="B646" s="431">
        <v>150133</v>
      </c>
      <c r="C646" s="428" t="s">
        <v>12892</v>
      </c>
      <c r="D646" s="428" t="s">
        <v>20</v>
      </c>
    </row>
    <row r="647" spans="1:4" ht="12.75">
      <c r="A647" s="428" t="s">
        <v>3115</v>
      </c>
      <c r="B647" s="431">
        <v>120504</v>
      </c>
      <c r="C647" s="428" t="s">
        <v>12893</v>
      </c>
      <c r="D647" s="428" t="s">
        <v>19</v>
      </c>
    </row>
    <row r="648" spans="1:4" ht="12.75">
      <c r="A648" s="428" t="s">
        <v>3150</v>
      </c>
      <c r="B648" s="431" t="s">
        <v>3099</v>
      </c>
      <c r="C648" s="428" t="s">
        <v>12894</v>
      </c>
      <c r="D648" s="428" t="s">
        <v>19</v>
      </c>
    </row>
    <row r="649" spans="1:4" ht="12.75">
      <c r="A649" s="428" t="s">
        <v>3159</v>
      </c>
      <c r="B649" s="431" t="s">
        <v>1945</v>
      </c>
      <c r="C649" s="428" t="s">
        <v>12895</v>
      </c>
      <c r="D649" s="428" t="s">
        <v>19</v>
      </c>
    </row>
    <row r="650" spans="1:4" ht="12.75">
      <c r="A650" s="428" t="s">
        <v>3168</v>
      </c>
      <c r="B650" s="431">
        <v>250101</v>
      </c>
      <c r="C650" s="428" t="s">
        <v>12314</v>
      </c>
      <c r="D650" s="428" t="s">
        <v>18</v>
      </c>
    </row>
    <row r="651" spans="1:4" ht="12.75">
      <c r="A651" s="428" t="s">
        <v>11410</v>
      </c>
      <c r="B651" s="431" t="s">
        <v>9725</v>
      </c>
      <c r="C651" s="428" t="s">
        <v>12896</v>
      </c>
      <c r="D651" s="428" t="s">
        <v>18</v>
      </c>
    </row>
    <row r="652" spans="1:4" ht="12.75">
      <c r="A652" s="428" t="s">
        <v>3202</v>
      </c>
      <c r="B652" s="431">
        <v>210306</v>
      </c>
      <c r="C652" s="428" t="s">
        <v>12897</v>
      </c>
      <c r="D652" s="428" t="s">
        <v>19</v>
      </c>
    </row>
    <row r="653" spans="1:4" ht="12.75">
      <c r="A653" s="428" t="s">
        <v>1928</v>
      </c>
      <c r="B653" s="431">
        <v>180201</v>
      </c>
      <c r="C653" s="428" t="s">
        <v>12898</v>
      </c>
      <c r="D653" s="428" t="s">
        <v>18</v>
      </c>
    </row>
    <row r="654" spans="1:4" ht="12.75">
      <c r="A654" s="428" t="s">
        <v>3215</v>
      </c>
      <c r="B654" s="431">
        <v>100901</v>
      </c>
      <c r="C654" s="428" t="s">
        <v>12899</v>
      </c>
      <c r="D654" s="428" t="s">
        <v>19</v>
      </c>
    </row>
    <row r="655" spans="1:4" ht="12.75">
      <c r="A655" s="428" t="s">
        <v>3270</v>
      </c>
      <c r="B655" s="431">
        <v>220401</v>
      </c>
      <c r="C655" s="428" t="s">
        <v>12900</v>
      </c>
      <c r="D655" s="428" t="s">
        <v>19</v>
      </c>
    </row>
    <row r="656" spans="1:4" ht="12.75">
      <c r="A656" s="428" t="s">
        <v>8348</v>
      </c>
      <c r="B656" s="431" t="s">
        <v>890</v>
      </c>
      <c r="C656" s="428" t="s">
        <v>12901</v>
      </c>
      <c r="D656" s="428" t="s">
        <v>19</v>
      </c>
    </row>
    <row r="657" spans="1:4" ht="12.75">
      <c r="A657" s="428" t="s">
        <v>3287</v>
      </c>
      <c r="B657" s="431">
        <v>230111</v>
      </c>
      <c r="C657" s="428" t="s">
        <v>12902</v>
      </c>
      <c r="D657" s="428" t="s">
        <v>19</v>
      </c>
    </row>
    <row r="658" spans="1:4" ht="12.75">
      <c r="A658" s="428" t="s">
        <v>3290</v>
      </c>
      <c r="B658" s="431" t="s">
        <v>10573</v>
      </c>
      <c r="C658" s="428" t="s">
        <v>12903</v>
      </c>
      <c r="D658" s="428" t="s">
        <v>19</v>
      </c>
    </row>
    <row r="659" spans="1:4" ht="12.75">
      <c r="A659" s="428" t="s">
        <v>3390</v>
      </c>
      <c r="B659" s="431" t="s">
        <v>10697</v>
      </c>
      <c r="C659" s="428" t="s">
        <v>12904</v>
      </c>
      <c r="D659" s="428" t="s">
        <v>20</v>
      </c>
    </row>
    <row r="660" spans="1:4" ht="12.75">
      <c r="A660" s="428" t="s">
        <v>3458</v>
      </c>
      <c r="B660" s="431">
        <v>220908</v>
      </c>
      <c r="C660" s="428" t="s">
        <v>12905</v>
      </c>
      <c r="D660" s="428" t="s">
        <v>19</v>
      </c>
    </row>
    <row r="661" spans="1:4" ht="12.75">
      <c r="A661" s="428" t="s">
        <v>3503</v>
      </c>
      <c r="B661" s="431">
        <v>200604</v>
      </c>
      <c r="C661" s="428" t="s">
        <v>12906</v>
      </c>
      <c r="D661" s="428" t="s">
        <v>19</v>
      </c>
    </row>
    <row r="662" spans="1:4" ht="12.75">
      <c r="A662" s="428" t="s">
        <v>3518</v>
      </c>
      <c r="B662" s="431">
        <v>140113</v>
      </c>
      <c r="C662" s="428" t="s">
        <v>12907</v>
      </c>
      <c r="D662" s="428" t="s">
        <v>19</v>
      </c>
    </row>
    <row r="663" spans="1:4" ht="12.75">
      <c r="A663" s="428" t="s">
        <v>11411</v>
      </c>
      <c r="B663" s="431">
        <v>210101</v>
      </c>
      <c r="C663" s="428" t="s">
        <v>12908</v>
      </c>
      <c r="D663" s="428" t="s">
        <v>18</v>
      </c>
    </row>
    <row r="664" spans="1:4" ht="12.75">
      <c r="A664" s="428" t="s">
        <v>6144</v>
      </c>
      <c r="B664" s="431">
        <v>150142</v>
      </c>
      <c r="C664" s="428" t="s">
        <v>12909</v>
      </c>
      <c r="D664" s="428" t="s">
        <v>459</v>
      </c>
    </row>
    <row r="665" spans="1:4" ht="12.75">
      <c r="A665" s="428" t="s">
        <v>2826</v>
      </c>
      <c r="B665" s="431">
        <v>220605</v>
      </c>
      <c r="C665" s="428" t="s">
        <v>12910</v>
      </c>
      <c r="D665" s="428" t="s">
        <v>19</v>
      </c>
    </row>
    <row r="666" spans="1:4" ht="12.75">
      <c r="A666" s="428" t="s">
        <v>3729</v>
      </c>
      <c r="B666" s="431">
        <v>250104</v>
      </c>
      <c r="C666" s="428" t="s">
        <v>12911</v>
      </c>
      <c r="D666" s="428" t="s">
        <v>19</v>
      </c>
    </row>
    <row r="667" spans="1:4" ht="12.75">
      <c r="A667" s="428" t="s">
        <v>3741</v>
      </c>
      <c r="B667" s="431" t="s">
        <v>1984</v>
      </c>
      <c r="C667" s="428" t="s">
        <v>12912</v>
      </c>
      <c r="D667" s="428" t="s">
        <v>19</v>
      </c>
    </row>
    <row r="668" spans="1:4" ht="12.75">
      <c r="A668" s="428" t="s">
        <v>3801</v>
      </c>
      <c r="B668" s="431">
        <v>220601</v>
      </c>
      <c r="C668" s="428" t="s">
        <v>12913</v>
      </c>
      <c r="D668" s="428" t="s">
        <v>19</v>
      </c>
    </row>
    <row r="669" spans="1:4" ht="12.75">
      <c r="A669" s="428" t="s">
        <v>3894</v>
      </c>
      <c r="B669" s="431" t="s">
        <v>10587</v>
      </c>
      <c r="C669" s="428" t="s">
        <v>12914</v>
      </c>
      <c r="D669" s="428" t="s">
        <v>19</v>
      </c>
    </row>
    <row r="670" spans="1:4" ht="12.75">
      <c r="A670" s="428" t="s">
        <v>3940</v>
      </c>
      <c r="B670" s="431" t="s">
        <v>2853</v>
      </c>
      <c r="C670" s="428" t="s">
        <v>12915</v>
      </c>
      <c r="D670" s="428" t="s">
        <v>19</v>
      </c>
    </row>
    <row r="671" spans="1:4" ht="12.75">
      <c r="A671" s="428" t="s">
        <v>4011</v>
      </c>
      <c r="B671" s="431">
        <v>150111</v>
      </c>
      <c r="C671" s="428" t="s">
        <v>12916</v>
      </c>
      <c r="D671" s="428" t="s">
        <v>18</v>
      </c>
    </row>
    <row r="672" spans="1:4" ht="12.75">
      <c r="A672" s="428" t="s">
        <v>4148</v>
      </c>
      <c r="B672" s="431">
        <v>160509</v>
      </c>
      <c r="C672" s="428" t="s">
        <v>12917</v>
      </c>
      <c r="D672" s="428" t="s">
        <v>19</v>
      </c>
    </row>
    <row r="673" spans="1:4" ht="12.75">
      <c r="A673" s="428" t="s">
        <v>3310</v>
      </c>
      <c r="B673" s="431" t="s">
        <v>413</v>
      </c>
      <c r="C673" s="428" t="s">
        <v>12918</v>
      </c>
      <c r="D673" s="428" t="s">
        <v>19</v>
      </c>
    </row>
    <row r="674" spans="1:4" ht="12.75">
      <c r="A674" s="428" t="s">
        <v>6048</v>
      </c>
      <c r="B674" s="431">
        <v>140205</v>
      </c>
      <c r="C674" s="428" t="s">
        <v>12919</v>
      </c>
      <c r="D674" s="428" t="s">
        <v>18</v>
      </c>
    </row>
    <row r="675" spans="1:4" ht="12.75">
      <c r="A675" s="428" t="s">
        <v>4185</v>
      </c>
      <c r="B675" s="431" t="s">
        <v>10491</v>
      </c>
      <c r="C675" s="428" t="s">
        <v>12920</v>
      </c>
      <c r="D675" s="428" t="s">
        <v>19</v>
      </c>
    </row>
    <row r="676" spans="1:4" ht="12.75">
      <c r="A676" s="428" t="s">
        <v>4292</v>
      </c>
      <c r="B676" s="431">
        <v>190104</v>
      </c>
      <c r="C676" s="428" t="s">
        <v>12921</v>
      </c>
      <c r="D676" s="428" t="s">
        <v>19</v>
      </c>
    </row>
    <row r="677" spans="1:4" ht="12.75">
      <c r="A677" s="428" t="s">
        <v>4314</v>
      </c>
      <c r="B677" s="431" t="s">
        <v>1512</v>
      </c>
      <c r="C677" s="428" t="s">
        <v>12922</v>
      </c>
      <c r="D677" s="428" t="s">
        <v>19</v>
      </c>
    </row>
    <row r="678" spans="1:4" ht="12.75">
      <c r="A678" s="428" t="s">
        <v>4332</v>
      </c>
      <c r="B678" s="431" t="s">
        <v>1308</v>
      </c>
      <c r="C678" s="428" t="s">
        <v>12923</v>
      </c>
      <c r="D678" s="428" t="s">
        <v>19</v>
      </c>
    </row>
    <row r="679" spans="1:4" ht="12.75">
      <c r="A679" s="428" t="s">
        <v>4422</v>
      </c>
      <c r="B679" s="431">
        <v>150906</v>
      </c>
      <c r="C679" s="428" t="s">
        <v>12924</v>
      </c>
      <c r="D679" s="428" t="s">
        <v>19</v>
      </c>
    </row>
    <row r="680" spans="1:4" ht="12.75">
      <c r="A680" s="428" t="s">
        <v>4441</v>
      </c>
      <c r="B680" s="431" t="s">
        <v>3603</v>
      </c>
      <c r="C680" s="428" t="s">
        <v>12925</v>
      </c>
      <c r="D680" s="428" t="s">
        <v>459</v>
      </c>
    </row>
    <row r="681" spans="1:4" ht="12.75">
      <c r="A681" s="428" t="s">
        <v>4492</v>
      </c>
      <c r="B681" s="431" t="s">
        <v>10067</v>
      </c>
      <c r="C681" s="428" t="s">
        <v>12926</v>
      </c>
      <c r="D681" s="428" t="s">
        <v>19</v>
      </c>
    </row>
    <row r="682" spans="1:4" ht="12.75">
      <c r="A682" s="428" t="s">
        <v>3324</v>
      </c>
      <c r="B682" s="431" t="s">
        <v>10709</v>
      </c>
      <c r="C682" s="428" t="s">
        <v>12927</v>
      </c>
      <c r="D682" s="428" t="s">
        <v>20</v>
      </c>
    </row>
    <row r="683" spans="1:4" ht="12.75">
      <c r="A683" s="428" t="s">
        <v>4563</v>
      </c>
      <c r="B683" s="431">
        <v>110112</v>
      </c>
      <c r="C683" s="428" t="s">
        <v>12928</v>
      </c>
      <c r="D683" s="428" t="s">
        <v>18</v>
      </c>
    </row>
    <row r="684" spans="1:4" ht="12.75">
      <c r="A684" s="428" t="s">
        <v>4583</v>
      </c>
      <c r="B684" s="431" t="s">
        <v>1127</v>
      </c>
      <c r="C684" s="428" t="s">
        <v>12929</v>
      </c>
      <c r="D684" s="428" t="s">
        <v>19</v>
      </c>
    </row>
    <row r="685" spans="1:4" ht="12.75">
      <c r="A685" s="428" t="s">
        <v>4595</v>
      </c>
      <c r="B685" s="431">
        <v>220904</v>
      </c>
      <c r="C685" s="428" t="s">
        <v>12930</v>
      </c>
      <c r="D685" s="428" t="s">
        <v>19</v>
      </c>
    </row>
    <row r="686" spans="1:4" ht="12.75">
      <c r="A686" s="428" t="s">
        <v>4596</v>
      </c>
      <c r="B686" s="431">
        <v>220805</v>
      </c>
      <c r="C686" s="428" t="s">
        <v>12931</v>
      </c>
      <c r="D686" s="428" t="s">
        <v>19</v>
      </c>
    </row>
    <row r="687" spans="1:4" ht="12.75">
      <c r="A687" s="428" t="s">
        <v>4606</v>
      </c>
      <c r="B687" s="431">
        <v>110504</v>
      </c>
      <c r="C687" s="428" t="s">
        <v>12386</v>
      </c>
      <c r="D687" s="428" t="s">
        <v>20</v>
      </c>
    </row>
    <row r="688" spans="1:4" ht="12.75">
      <c r="A688" s="428" t="s">
        <v>5666</v>
      </c>
      <c r="B688" s="431" t="s">
        <v>10306</v>
      </c>
      <c r="C688" s="428" t="s">
        <v>12932</v>
      </c>
      <c r="D688" s="428" t="s">
        <v>19</v>
      </c>
    </row>
    <row r="689" spans="1:4" ht="12.75">
      <c r="A689" s="428" t="s">
        <v>4679</v>
      </c>
      <c r="B689" s="431" t="s">
        <v>477</v>
      </c>
      <c r="C689" s="428" t="s">
        <v>12933</v>
      </c>
      <c r="D689" s="428" t="s">
        <v>19</v>
      </c>
    </row>
    <row r="690" spans="1:4" ht="12.75">
      <c r="A690" s="428" t="s">
        <v>4776</v>
      </c>
      <c r="B690" s="431" t="s">
        <v>10027</v>
      </c>
      <c r="C690" s="428" t="s">
        <v>12934</v>
      </c>
      <c r="D690" s="428" t="s">
        <v>19</v>
      </c>
    </row>
    <row r="691" spans="1:4" ht="12.75">
      <c r="A691" s="428" t="s">
        <v>4778</v>
      </c>
      <c r="B691" s="431" t="s">
        <v>10007</v>
      </c>
      <c r="C691" s="428" t="s">
        <v>12935</v>
      </c>
      <c r="D691" s="428" t="s">
        <v>18</v>
      </c>
    </row>
    <row r="692" spans="1:4" ht="12.75">
      <c r="A692" s="428" t="s">
        <v>4779</v>
      </c>
      <c r="B692" s="431" t="s">
        <v>10172</v>
      </c>
      <c r="C692" s="428" t="s">
        <v>12936</v>
      </c>
      <c r="D692" s="428" t="s">
        <v>20</v>
      </c>
    </row>
    <row r="693" spans="1:4" ht="12.75">
      <c r="A693" s="428" t="s">
        <v>5260</v>
      </c>
      <c r="B693" s="431">
        <v>150507</v>
      </c>
      <c r="C693" s="428" t="s">
        <v>12937</v>
      </c>
      <c r="D693" s="428" t="s">
        <v>459</v>
      </c>
    </row>
    <row r="694" spans="1:4" ht="12.75">
      <c r="A694" s="428" t="s">
        <v>4892</v>
      </c>
      <c r="B694" s="431">
        <v>120416</v>
      </c>
      <c r="C694" s="428" t="s">
        <v>12938</v>
      </c>
      <c r="D694" s="428" t="s">
        <v>18</v>
      </c>
    </row>
    <row r="695" spans="1:4" ht="12.75">
      <c r="A695" s="428" t="s">
        <v>4947</v>
      </c>
      <c r="B695" s="431" t="s">
        <v>1076</v>
      </c>
      <c r="C695" s="428" t="s">
        <v>12939</v>
      </c>
      <c r="D695" s="428" t="s">
        <v>18</v>
      </c>
    </row>
    <row r="696" spans="1:4" ht="12.75">
      <c r="A696" s="428" t="s">
        <v>5018</v>
      </c>
      <c r="B696" s="431">
        <v>100316</v>
      </c>
      <c r="C696" s="428" t="s">
        <v>12940</v>
      </c>
      <c r="D696" s="428" t="s">
        <v>18</v>
      </c>
    </row>
    <row r="697" spans="1:4" ht="12.75">
      <c r="A697" s="428" t="s">
        <v>7723</v>
      </c>
      <c r="B697" s="431" t="s">
        <v>10897</v>
      </c>
      <c r="C697" s="428" t="s">
        <v>12941</v>
      </c>
      <c r="D697" s="428" t="s">
        <v>19</v>
      </c>
    </row>
    <row r="698" spans="1:4" ht="12.75">
      <c r="A698" s="428" t="s">
        <v>5113</v>
      </c>
      <c r="B698" s="431">
        <v>120702</v>
      </c>
      <c r="C698" s="428" t="s">
        <v>12942</v>
      </c>
      <c r="D698" s="428" t="s">
        <v>19</v>
      </c>
    </row>
    <row r="699" spans="1:4" ht="12.75">
      <c r="A699" s="428" t="s">
        <v>2026</v>
      </c>
      <c r="B699" s="431">
        <v>151033</v>
      </c>
      <c r="C699" s="428" t="s">
        <v>12943</v>
      </c>
      <c r="D699" s="428" t="s">
        <v>20</v>
      </c>
    </row>
    <row r="700" spans="1:4" ht="12.75">
      <c r="A700" s="428" t="s">
        <v>5168</v>
      </c>
      <c r="B700" s="431">
        <v>120906</v>
      </c>
      <c r="C700" s="428" t="s">
        <v>12944</v>
      </c>
      <c r="D700" s="428" t="s">
        <v>19</v>
      </c>
    </row>
    <row r="701" spans="1:4" ht="12.75">
      <c r="A701" s="428" t="s">
        <v>5191</v>
      </c>
      <c r="B701" s="431">
        <v>120502</v>
      </c>
      <c r="C701" s="428" t="s">
        <v>12945</v>
      </c>
      <c r="D701" s="428" t="s">
        <v>18</v>
      </c>
    </row>
    <row r="702" spans="1:4" ht="12.75">
      <c r="A702" s="428" t="s">
        <v>5211</v>
      </c>
      <c r="B702" s="431">
        <v>150904</v>
      </c>
      <c r="C702" s="428" t="s">
        <v>12946</v>
      </c>
      <c r="D702" s="428" t="s">
        <v>19</v>
      </c>
    </row>
    <row r="703" spans="1:4" ht="12.75">
      <c r="A703" s="428" t="s">
        <v>5239</v>
      </c>
      <c r="B703" s="431">
        <v>150110</v>
      </c>
      <c r="C703" s="428" t="s">
        <v>12947</v>
      </c>
      <c r="D703" s="428" t="s">
        <v>20</v>
      </c>
    </row>
    <row r="704" spans="1:4" ht="12.75">
      <c r="A704" s="428" t="s">
        <v>5263</v>
      </c>
      <c r="B704" s="431">
        <v>150705</v>
      </c>
      <c r="C704" s="428" t="s">
        <v>12948</v>
      </c>
      <c r="D704" s="428" t="s">
        <v>20</v>
      </c>
    </row>
    <row r="705" spans="1:4" ht="12.75">
      <c r="A705" s="428" t="s">
        <v>5265</v>
      </c>
      <c r="B705" s="431">
        <v>150606</v>
      </c>
      <c r="C705" s="428" t="s">
        <v>12949</v>
      </c>
      <c r="D705" s="428" t="s">
        <v>18</v>
      </c>
    </row>
    <row r="706" spans="1:4" ht="12.75">
      <c r="A706" s="428" t="s">
        <v>5279</v>
      </c>
      <c r="B706" s="431">
        <v>150509</v>
      </c>
      <c r="C706" s="428" t="s">
        <v>12950</v>
      </c>
      <c r="D706" s="428" t="s">
        <v>20</v>
      </c>
    </row>
    <row r="707" spans="1:4" ht="12.75">
      <c r="A707" s="428" t="s">
        <v>5134</v>
      </c>
      <c r="B707" s="431">
        <v>120604</v>
      </c>
      <c r="C707" s="428" t="s">
        <v>12951</v>
      </c>
      <c r="D707" s="428" t="s">
        <v>19</v>
      </c>
    </row>
    <row r="708" spans="1:4" ht="12.75">
      <c r="A708" s="428" t="s">
        <v>5352</v>
      </c>
      <c r="B708" s="431">
        <v>120111</v>
      </c>
      <c r="C708" s="428" t="s">
        <v>12952</v>
      </c>
      <c r="D708" s="428" t="s">
        <v>20</v>
      </c>
    </row>
    <row r="709" spans="1:4" ht="12.75">
      <c r="A709" s="428" t="s">
        <v>5377</v>
      </c>
      <c r="B709" s="431">
        <v>120608</v>
      </c>
      <c r="C709" s="428" t="s">
        <v>12953</v>
      </c>
      <c r="D709" s="428" t="s">
        <v>19</v>
      </c>
    </row>
    <row r="710" spans="1:4" ht="12.75">
      <c r="A710" s="428" t="s">
        <v>5397</v>
      </c>
      <c r="B710" s="431" t="s">
        <v>10455</v>
      </c>
      <c r="C710" s="428" t="s">
        <v>12954</v>
      </c>
      <c r="D710" s="428" t="s">
        <v>20</v>
      </c>
    </row>
    <row r="711" spans="1:4" ht="12.75">
      <c r="A711" s="428" t="s">
        <v>1542</v>
      </c>
      <c r="B711" s="431">
        <v>190201</v>
      </c>
      <c r="C711" s="428" t="s">
        <v>12955</v>
      </c>
      <c r="D711" s="428" t="s">
        <v>459</v>
      </c>
    </row>
    <row r="712" spans="1:4" ht="12.75">
      <c r="A712" s="428" t="s">
        <v>5655</v>
      </c>
      <c r="B712" s="431" t="s">
        <v>10260</v>
      </c>
      <c r="C712" s="428" t="s">
        <v>12956</v>
      </c>
      <c r="D712" s="428" t="s">
        <v>18</v>
      </c>
    </row>
    <row r="713" spans="1:4" ht="12.75">
      <c r="A713" s="428" t="s">
        <v>5658</v>
      </c>
      <c r="B713" s="431" t="s">
        <v>10262</v>
      </c>
      <c r="C713" s="428" t="s">
        <v>12957</v>
      </c>
      <c r="D713" s="428" t="s">
        <v>20</v>
      </c>
    </row>
    <row r="714" spans="1:4" ht="12.75">
      <c r="A714" s="428" t="s">
        <v>5734</v>
      </c>
      <c r="B714" s="431" t="s">
        <v>10413</v>
      </c>
      <c r="C714" s="428" t="s">
        <v>12958</v>
      </c>
      <c r="D714" s="428" t="s">
        <v>20</v>
      </c>
    </row>
    <row r="715" spans="1:4" ht="12.75">
      <c r="A715" s="428" t="s">
        <v>4546</v>
      </c>
      <c r="B715" s="431">
        <v>210201</v>
      </c>
      <c r="C715" s="428" t="s">
        <v>12959</v>
      </c>
      <c r="D715" s="428" t="s">
        <v>459</v>
      </c>
    </row>
    <row r="716" spans="1:4" ht="12.75">
      <c r="A716" s="428" t="s">
        <v>5823</v>
      </c>
      <c r="B716" s="431" t="s">
        <v>10413</v>
      </c>
      <c r="C716" s="428" t="s">
        <v>12960</v>
      </c>
      <c r="D716" s="428" t="s">
        <v>459</v>
      </c>
    </row>
    <row r="717" spans="1:4" ht="12.75">
      <c r="A717" s="428" t="s">
        <v>5835</v>
      </c>
      <c r="B717" s="431">
        <v>140202</v>
      </c>
      <c r="C717" s="428" t="s">
        <v>12961</v>
      </c>
      <c r="D717" s="428" t="s">
        <v>20</v>
      </c>
    </row>
    <row r="718" spans="1:4" ht="12.75">
      <c r="A718" s="428" t="s">
        <v>5837</v>
      </c>
      <c r="B718" s="431" t="s">
        <v>9930</v>
      </c>
      <c r="C718" s="428" t="s">
        <v>12962</v>
      </c>
      <c r="D718" s="428" t="s">
        <v>20</v>
      </c>
    </row>
    <row r="719" spans="1:4" ht="12.75">
      <c r="A719" s="428" t="s">
        <v>5849</v>
      </c>
      <c r="B719" s="431" t="s">
        <v>1020</v>
      </c>
      <c r="C719" s="428" t="s">
        <v>12963</v>
      </c>
      <c r="D719" s="428" t="s">
        <v>19</v>
      </c>
    </row>
    <row r="720" spans="1:4" ht="12.75">
      <c r="A720" s="428" t="s">
        <v>5855</v>
      </c>
      <c r="B720" s="431" t="s">
        <v>9752</v>
      </c>
      <c r="C720" s="428" t="s">
        <v>12964</v>
      </c>
      <c r="D720" s="428" t="s">
        <v>19</v>
      </c>
    </row>
    <row r="721" spans="1:4" ht="12.75">
      <c r="A721" s="428" t="s">
        <v>5879</v>
      </c>
      <c r="B721" s="431" t="s">
        <v>10478</v>
      </c>
      <c r="C721" s="428" t="s">
        <v>12965</v>
      </c>
      <c r="D721" s="428" t="s">
        <v>20</v>
      </c>
    </row>
    <row r="722" spans="1:4" ht="12.75">
      <c r="A722" s="428" t="s">
        <v>5893</v>
      </c>
      <c r="B722" s="431">
        <v>120215</v>
      </c>
      <c r="C722" s="428" t="s">
        <v>12966</v>
      </c>
      <c r="D722" s="428" t="s">
        <v>19</v>
      </c>
    </row>
    <row r="723" spans="1:4" ht="12.75">
      <c r="A723" s="428" t="s">
        <v>5897</v>
      </c>
      <c r="B723" s="431" t="s">
        <v>10531</v>
      </c>
      <c r="C723" s="428" t="s">
        <v>12967</v>
      </c>
      <c r="D723" s="428" t="s">
        <v>19</v>
      </c>
    </row>
    <row r="724" spans="1:4" ht="12.75">
      <c r="A724" s="428" t="s">
        <v>5898</v>
      </c>
      <c r="B724" s="431" t="s">
        <v>10541</v>
      </c>
      <c r="C724" s="428" t="s">
        <v>12968</v>
      </c>
      <c r="D724" s="428" t="s">
        <v>19</v>
      </c>
    </row>
    <row r="725" spans="1:4" ht="12.75">
      <c r="A725" s="428" t="s">
        <v>11412</v>
      </c>
      <c r="B725" s="431">
        <v>160210</v>
      </c>
      <c r="C725" s="428" t="s">
        <v>12969</v>
      </c>
      <c r="D725" s="428" t="s">
        <v>19</v>
      </c>
    </row>
    <row r="726" spans="1:4" ht="12.75">
      <c r="A726" s="428" t="s">
        <v>5938</v>
      </c>
      <c r="B726" s="431" t="s">
        <v>1849</v>
      </c>
      <c r="C726" s="428" t="s">
        <v>12970</v>
      </c>
      <c r="D726" s="428" t="s">
        <v>19</v>
      </c>
    </row>
    <row r="727" spans="1:4" ht="12.75">
      <c r="A727" s="428" t="s">
        <v>3620</v>
      </c>
      <c r="B727" s="431">
        <v>160508</v>
      </c>
      <c r="C727" s="428" t="s">
        <v>12971</v>
      </c>
      <c r="D727" s="428" t="s">
        <v>19</v>
      </c>
    </row>
    <row r="728" spans="1:4" ht="12.75">
      <c r="A728" s="428" t="s">
        <v>6008</v>
      </c>
      <c r="B728" s="431">
        <v>120403</v>
      </c>
      <c r="C728" s="428" t="s">
        <v>12972</v>
      </c>
      <c r="D728" s="428" t="s">
        <v>19</v>
      </c>
    </row>
    <row r="729" spans="1:4" ht="12.75">
      <c r="A729" s="428" t="s">
        <v>6033</v>
      </c>
      <c r="B729" s="431" t="s">
        <v>413</v>
      </c>
      <c r="C729" s="428" t="s">
        <v>12973</v>
      </c>
      <c r="D729" s="428" t="s">
        <v>19</v>
      </c>
    </row>
    <row r="730" spans="1:4" ht="12.75">
      <c r="A730" s="428" t="s">
        <v>6049</v>
      </c>
      <c r="B730" s="431" t="s">
        <v>10709</v>
      </c>
      <c r="C730" s="428" t="s">
        <v>12974</v>
      </c>
      <c r="D730" s="428" t="s">
        <v>20</v>
      </c>
    </row>
    <row r="731" spans="1:4" ht="12.75">
      <c r="A731" s="428" t="s">
        <v>2385</v>
      </c>
      <c r="B731" s="431" t="s">
        <v>543</v>
      </c>
      <c r="C731" s="428" t="s">
        <v>12975</v>
      </c>
      <c r="D731" s="428" t="s">
        <v>20</v>
      </c>
    </row>
    <row r="732" spans="1:4" ht="12.75">
      <c r="A732" s="428" t="s">
        <v>6098</v>
      </c>
      <c r="B732" s="431">
        <v>150713</v>
      </c>
      <c r="C732" s="428" t="s">
        <v>12976</v>
      </c>
      <c r="D732" s="428" t="s">
        <v>20</v>
      </c>
    </row>
    <row r="733" spans="1:4" ht="12.75">
      <c r="A733" s="428" t="s">
        <v>3533</v>
      </c>
      <c r="B733" s="431" t="s">
        <v>904</v>
      </c>
      <c r="C733" s="428" t="s">
        <v>12977</v>
      </c>
      <c r="D733" s="428" t="s">
        <v>18</v>
      </c>
    </row>
    <row r="734" spans="1:4" ht="12.75">
      <c r="A734" s="428" t="s">
        <v>6150</v>
      </c>
      <c r="B734" s="431">
        <v>120126</v>
      </c>
      <c r="C734" s="428" t="s">
        <v>12978</v>
      </c>
      <c r="D734" s="428" t="s">
        <v>19</v>
      </c>
    </row>
    <row r="735" spans="1:4" ht="12.75">
      <c r="A735" s="428" t="s">
        <v>6192</v>
      </c>
      <c r="B735" s="431" t="s">
        <v>10881</v>
      </c>
      <c r="C735" s="428" t="s">
        <v>12979</v>
      </c>
      <c r="D735" s="428" t="s">
        <v>459</v>
      </c>
    </row>
    <row r="736" spans="1:4" ht="12.75">
      <c r="A736" s="428" t="s">
        <v>6227</v>
      </c>
      <c r="B736" s="431">
        <v>120124</v>
      </c>
      <c r="C736" s="428" t="s">
        <v>12980</v>
      </c>
      <c r="D736" s="428" t="s">
        <v>20</v>
      </c>
    </row>
    <row r="737" spans="1:4" ht="12.75">
      <c r="A737" s="428" t="s">
        <v>5327</v>
      </c>
      <c r="B737" s="431">
        <v>120206</v>
      </c>
      <c r="C737" s="428" t="s">
        <v>12981</v>
      </c>
      <c r="D737" s="428" t="s">
        <v>19</v>
      </c>
    </row>
    <row r="738" spans="1:4" ht="12.75">
      <c r="A738" s="428" t="s">
        <v>2282</v>
      </c>
      <c r="B738" s="431">
        <v>120901</v>
      </c>
      <c r="C738" s="428" t="s">
        <v>12982</v>
      </c>
      <c r="D738" s="428" t="s">
        <v>459</v>
      </c>
    </row>
    <row r="739" spans="1:4" ht="12.75">
      <c r="A739" s="428" t="s">
        <v>7541</v>
      </c>
      <c r="B739" s="431" t="s">
        <v>10713</v>
      </c>
      <c r="C739" s="428" t="s">
        <v>12983</v>
      </c>
      <c r="D739" s="428" t="s">
        <v>20</v>
      </c>
    </row>
    <row r="740" spans="1:4" ht="12.75">
      <c r="A740" s="428" t="s">
        <v>1940</v>
      </c>
      <c r="B740" s="431">
        <v>150108</v>
      </c>
      <c r="C740" s="428" t="s">
        <v>12984</v>
      </c>
      <c r="D740" s="428" t="s">
        <v>20</v>
      </c>
    </row>
    <row r="741" spans="1:4" ht="12.75">
      <c r="A741" s="428" t="s">
        <v>6198</v>
      </c>
      <c r="B741" s="431" t="s">
        <v>10881</v>
      </c>
      <c r="C741" s="428" t="s">
        <v>12985</v>
      </c>
      <c r="D741" s="428" t="s">
        <v>19</v>
      </c>
    </row>
    <row r="742" spans="1:4" ht="12.75">
      <c r="A742" s="428" t="s">
        <v>6387</v>
      </c>
      <c r="B742" s="431">
        <v>110401</v>
      </c>
      <c r="C742" s="428" t="s">
        <v>12986</v>
      </c>
      <c r="D742" s="428" t="s">
        <v>19</v>
      </c>
    </row>
    <row r="743" spans="1:4" ht="12.75">
      <c r="A743" s="428" t="s">
        <v>6390</v>
      </c>
      <c r="B743" s="431">
        <v>120201</v>
      </c>
      <c r="C743" s="428" t="s">
        <v>12987</v>
      </c>
      <c r="D743" s="428" t="s">
        <v>459</v>
      </c>
    </row>
    <row r="744" spans="1:4" ht="12.75">
      <c r="A744" s="428" t="s">
        <v>6403</v>
      </c>
      <c r="B744" s="431">
        <v>100606</v>
      </c>
      <c r="C744" s="428" t="s">
        <v>12988</v>
      </c>
      <c r="D744" s="428" t="s">
        <v>18</v>
      </c>
    </row>
    <row r="745" spans="1:4" ht="12.75">
      <c r="A745" s="428" t="s">
        <v>11413</v>
      </c>
      <c r="B745" s="431">
        <v>100902</v>
      </c>
      <c r="C745" s="428" t="s">
        <v>12989</v>
      </c>
      <c r="D745" s="428" t="s">
        <v>19</v>
      </c>
    </row>
    <row r="746" spans="1:4" ht="12.75">
      <c r="A746" s="428" t="s">
        <v>6419</v>
      </c>
      <c r="B746" s="431">
        <v>220503</v>
      </c>
      <c r="C746" s="428" t="s">
        <v>12990</v>
      </c>
      <c r="D746" s="428" t="s">
        <v>18</v>
      </c>
    </row>
    <row r="747" spans="1:4" ht="12.75">
      <c r="A747" s="428" t="s">
        <v>11414</v>
      </c>
      <c r="B747" s="431">
        <v>120125</v>
      </c>
      <c r="C747" s="428" t="s">
        <v>12991</v>
      </c>
      <c r="D747" s="428" t="s">
        <v>20</v>
      </c>
    </row>
    <row r="748" spans="1:4" ht="12.75">
      <c r="A748" s="428" t="s">
        <v>6429</v>
      </c>
      <c r="B748" s="431">
        <v>220501</v>
      </c>
      <c r="C748" s="428" t="s">
        <v>12992</v>
      </c>
      <c r="D748" s="428" t="s">
        <v>19</v>
      </c>
    </row>
    <row r="749" spans="1:4" ht="12.75">
      <c r="A749" s="428" t="s">
        <v>1117</v>
      </c>
      <c r="B749" s="431">
        <v>220405</v>
      </c>
      <c r="C749" s="428" t="s">
        <v>12993</v>
      </c>
      <c r="D749" s="428" t="s">
        <v>18</v>
      </c>
    </row>
    <row r="750" spans="1:4" ht="12.75">
      <c r="A750" s="428" t="s">
        <v>11415</v>
      </c>
      <c r="B750" s="431">
        <v>210102</v>
      </c>
      <c r="C750" s="428" t="s">
        <v>12994</v>
      </c>
      <c r="D750" s="428" t="s">
        <v>18</v>
      </c>
    </row>
    <row r="751" spans="1:4" ht="12.75">
      <c r="A751" s="428" t="s">
        <v>4373</v>
      </c>
      <c r="B751" s="431">
        <v>200802</v>
      </c>
      <c r="C751" s="428" t="s">
        <v>12995</v>
      </c>
      <c r="D751" s="428" t="s">
        <v>18</v>
      </c>
    </row>
    <row r="752" spans="1:4" ht="12.75">
      <c r="A752" s="428" t="s">
        <v>6548</v>
      </c>
      <c r="B752" s="431">
        <v>220201</v>
      </c>
      <c r="C752" s="428" t="s">
        <v>12996</v>
      </c>
      <c r="D752" s="428" t="s">
        <v>19</v>
      </c>
    </row>
    <row r="753" spans="1:4" ht="12.75">
      <c r="A753" s="428" t="s">
        <v>6570</v>
      </c>
      <c r="B753" s="431">
        <v>100311</v>
      </c>
      <c r="C753" s="428" t="s">
        <v>12997</v>
      </c>
      <c r="D753" s="428" t="s">
        <v>20</v>
      </c>
    </row>
    <row r="754" spans="1:4" ht="12.75">
      <c r="A754" s="428" t="s">
        <v>6588</v>
      </c>
      <c r="B754" s="431">
        <v>220914</v>
      </c>
      <c r="C754" s="428" t="s">
        <v>12998</v>
      </c>
      <c r="D754" s="428" t="s">
        <v>20</v>
      </c>
    </row>
    <row r="755" spans="1:4" ht="12.75">
      <c r="A755" s="428" t="s">
        <v>6596</v>
      </c>
      <c r="B755" s="431">
        <v>220205</v>
      </c>
      <c r="C755" s="428" t="s">
        <v>12999</v>
      </c>
      <c r="D755" s="428" t="s">
        <v>19</v>
      </c>
    </row>
    <row r="756" spans="1:4" ht="12.75">
      <c r="A756" s="428" t="s">
        <v>3716</v>
      </c>
      <c r="B756" s="431" t="s">
        <v>10308</v>
      </c>
      <c r="C756" s="428" t="s">
        <v>13000</v>
      </c>
      <c r="D756" s="428" t="s">
        <v>20</v>
      </c>
    </row>
    <row r="757" spans="1:4" ht="12.75">
      <c r="A757" s="428" t="s">
        <v>6598</v>
      </c>
      <c r="B757" s="431">
        <v>221005</v>
      </c>
      <c r="C757" s="428" t="s">
        <v>13001</v>
      </c>
      <c r="D757" s="428" t="s">
        <v>19</v>
      </c>
    </row>
    <row r="758" spans="1:4" ht="12.75">
      <c r="A758" s="428" t="s">
        <v>6599</v>
      </c>
      <c r="B758" s="431">
        <v>200101</v>
      </c>
      <c r="C758" s="428" t="s">
        <v>13002</v>
      </c>
      <c r="D758" s="428" t="s">
        <v>20</v>
      </c>
    </row>
    <row r="759" spans="1:4" ht="12.75">
      <c r="A759" s="428" t="s">
        <v>5530</v>
      </c>
      <c r="B759" s="431" t="s">
        <v>10549</v>
      </c>
      <c r="C759" s="428" t="s">
        <v>13003</v>
      </c>
      <c r="D759" s="428" t="s">
        <v>20</v>
      </c>
    </row>
    <row r="760" spans="1:4" ht="12.75">
      <c r="A760" s="428" t="s">
        <v>6605</v>
      </c>
      <c r="B760" s="431">
        <v>170101</v>
      </c>
      <c r="C760" s="428" t="s">
        <v>13004</v>
      </c>
      <c r="D760" s="428" t="s">
        <v>19</v>
      </c>
    </row>
    <row r="761" spans="1:4" ht="12.75">
      <c r="A761" s="428" t="s">
        <v>6608</v>
      </c>
      <c r="B761" s="431">
        <v>100313</v>
      </c>
      <c r="C761" s="428" t="s">
        <v>13005</v>
      </c>
      <c r="D761" s="428" t="s">
        <v>19</v>
      </c>
    </row>
    <row r="762" spans="1:4" ht="12.75">
      <c r="A762" s="428" t="s">
        <v>7996</v>
      </c>
      <c r="B762" s="431">
        <v>220504</v>
      </c>
      <c r="C762" s="428" t="s">
        <v>13006</v>
      </c>
      <c r="D762" s="428" t="s">
        <v>20</v>
      </c>
    </row>
    <row r="763" spans="1:4" ht="12.75">
      <c r="A763" s="428" t="s">
        <v>6633</v>
      </c>
      <c r="B763" s="431">
        <v>150112</v>
      </c>
      <c r="C763" s="428" t="s">
        <v>13007</v>
      </c>
      <c r="D763" s="428" t="s">
        <v>18</v>
      </c>
    </row>
    <row r="764" spans="1:4" ht="12.75">
      <c r="A764" s="428" t="s">
        <v>6634</v>
      </c>
      <c r="B764" s="431">
        <v>130601</v>
      </c>
      <c r="C764" s="428" t="s">
        <v>12452</v>
      </c>
      <c r="D764" s="428" t="s">
        <v>18</v>
      </c>
    </row>
    <row r="765" spans="1:4" ht="12.75">
      <c r="A765" s="428" t="s">
        <v>5401</v>
      </c>
      <c r="B765" s="431">
        <v>230110</v>
      </c>
      <c r="C765" s="428" t="s">
        <v>12363</v>
      </c>
      <c r="D765" s="428" t="s">
        <v>20</v>
      </c>
    </row>
    <row r="766" spans="1:4" ht="12.75">
      <c r="A766" s="428" t="s">
        <v>6670</v>
      </c>
      <c r="B766" s="431" t="s">
        <v>10064</v>
      </c>
      <c r="C766" s="428" t="s">
        <v>13008</v>
      </c>
      <c r="D766" s="428" t="s">
        <v>19</v>
      </c>
    </row>
    <row r="767" spans="1:4" ht="12.75">
      <c r="A767" s="428" t="s">
        <v>6672</v>
      </c>
      <c r="B767" s="431" t="s">
        <v>9810</v>
      </c>
      <c r="C767" s="428" t="s">
        <v>13009</v>
      </c>
      <c r="D767" s="428" t="s">
        <v>18</v>
      </c>
    </row>
    <row r="768" spans="1:4" ht="12.75">
      <c r="A768" s="428" t="s">
        <v>6711</v>
      </c>
      <c r="B768" s="431">
        <v>120135</v>
      </c>
      <c r="C768" s="428" t="s">
        <v>13010</v>
      </c>
      <c r="D768" s="428" t="s">
        <v>19</v>
      </c>
    </row>
    <row r="769" spans="1:4" ht="12.75">
      <c r="A769" s="428" t="s">
        <v>6717</v>
      </c>
      <c r="B769" s="431" t="s">
        <v>9998</v>
      </c>
      <c r="C769" s="428" t="s">
        <v>13011</v>
      </c>
      <c r="D769" s="428" t="s">
        <v>19</v>
      </c>
    </row>
    <row r="770" spans="1:4" ht="12.75">
      <c r="A770" s="428" t="s">
        <v>6719</v>
      </c>
      <c r="B770" s="431" t="s">
        <v>9985</v>
      </c>
      <c r="C770" s="428" t="s">
        <v>13012</v>
      </c>
      <c r="D770" s="428" t="s">
        <v>19</v>
      </c>
    </row>
    <row r="771" spans="1:4" ht="12.75">
      <c r="A771" s="428" t="s">
        <v>6748</v>
      </c>
      <c r="B771" s="431">
        <v>130501</v>
      </c>
      <c r="C771" s="428" t="s">
        <v>13013</v>
      </c>
      <c r="D771" s="428" t="s">
        <v>18</v>
      </c>
    </row>
    <row r="772" spans="1:4" ht="12.75">
      <c r="A772" s="428" t="s">
        <v>6769</v>
      </c>
      <c r="B772" s="431" t="s">
        <v>10071</v>
      </c>
      <c r="C772" s="428" t="s">
        <v>13014</v>
      </c>
      <c r="D772" s="428" t="s">
        <v>20</v>
      </c>
    </row>
    <row r="773" spans="1:4" ht="12.75">
      <c r="A773" s="428" t="s">
        <v>6784</v>
      </c>
      <c r="B773" s="431" t="s">
        <v>6766</v>
      </c>
      <c r="C773" s="428" t="s">
        <v>13015</v>
      </c>
      <c r="D773" s="428" t="s">
        <v>19</v>
      </c>
    </row>
    <row r="774" spans="1:4" ht="12.75">
      <c r="A774" s="428" t="s">
        <v>6795</v>
      </c>
      <c r="B774" s="431">
        <v>130908</v>
      </c>
      <c r="C774" s="428" t="s">
        <v>13016</v>
      </c>
      <c r="D774" s="428" t="s">
        <v>18</v>
      </c>
    </row>
    <row r="775" spans="1:4" ht="12.75">
      <c r="A775" s="428" t="s">
        <v>6864</v>
      </c>
      <c r="B775" s="431">
        <v>130801</v>
      </c>
      <c r="C775" s="428" t="s">
        <v>13017</v>
      </c>
      <c r="D775" s="428" t="s">
        <v>20</v>
      </c>
    </row>
    <row r="776" spans="1:4" ht="12.75">
      <c r="A776" s="428" t="s">
        <v>7934</v>
      </c>
      <c r="B776" s="431" t="s">
        <v>10727</v>
      </c>
      <c r="C776" s="428" t="s">
        <v>13018</v>
      </c>
      <c r="D776" s="428" t="s">
        <v>18</v>
      </c>
    </row>
    <row r="777" spans="1:4" ht="12.75">
      <c r="A777" s="428" t="s">
        <v>6906</v>
      </c>
      <c r="B777" s="431" t="s">
        <v>869</v>
      </c>
      <c r="C777" s="428" t="s">
        <v>13019</v>
      </c>
      <c r="D777" s="428" t="s">
        <v>19</v>
      </c>
    </row>
    <row r="778" spans="1:4" ht="12.75">
      <c r="A778" s="428" t="s">
        <v>6907</v>
      </c>
      <c r="B778" s="431" t="s">
        <v>9015</v>
      </c>
      <c r="C778" s="428" t="s">
        <v>13020</v>
      </c>
      <c r="D778" s="428" t="s">
        <v>19</v>
      </c>
    </row>
    <row r="779" spans="1:4" ht="12.75">
      <c r="A779" s="428" t="s">
        <v>1891</v>
      </c>
      <c r="B779" s="431" t="s">
        <v>10256</v>
      </c>
      <c r="C779" s="428" t="s">
        <v>13021</v>
      </c>
      <c r="D779" s="428" t="s">
        <v>19</v>
      </c>
    </row>
    <row r="780" spans="1:4" ht="12.75">
      <c r="A780" s="428" t="s">
        <v>8617</v>
      </c>
      <c r="B780" s="431">
        <v>170103</v>
      </c>
      <c r="C780" s="428" t="s">
        <v>13022</v>
      </c>
      <c r="D780" s="428" t="s">
        <v>20</v>
      </c>
    </row>
    <row r="781" spans="1:4" ht="12.75">
      <c r="A781" s="428" t="s">
        <v>6960</v>
      </c>
      <c r="B781" s="431" t="s">
        <v>9795</v>
      </c>
      <c r="C781" s="428" t="s">
        <v>13023</v>
      </c>
      <c r="D781" s="428" t="s">
        <v>20</v>
      </c>
    </row>
    <row r="782" spans="1:4" ht="12.75">
      <c r="A782" s="428" t="s">
        <v>6980</v>
      </c>
      <c r="B782" s="431">
        <v>230202</v>
      </c>
      <c r="C782" s="428" t="s">
        <v>13024</v>
      </c>
      <c r="D782" s="428" t="s">
        <v>19</v>
      </c>
    </row>
    <row r="783" spans="1:4" ht="12.75">
      <c r="A783" s="428" t="s">
        <v>6985</v>
      </c>
      <c r="B783" s="431" t="s">
        <v>9770</v>
      </c>
      <c r="C783" s="428" t="s">
        <v>13025</v>
      </c>
      <c r="D783" s="428" t="s">
        <v>20</v>
      </c>
    </row>
    <row r="784" spans="1:4" ht="12.75">
      <c r="A784" s="428" t="s">
        <v>6988</v>
      </c>
      <c r="B784" s="431">
        <v>130206</v>
      </c>
      <c r="C784" s="428" t="s">
        <v>13026</v>
      </c>
      <c r="D784" s="428" t="s">
        <v>18</v>
      </c>
    </row>
    <row r="785" spans="1:4" ht="12.75">
      <c r="A785" s="428" t="s">
        <v>3845</v>
      </c>
      <c r="B785" s="431">
        <v>100507</v>
      </c>
      <c r="C785" s="428" t="s">
        <v>13027</v>
      </c>
      <c r="D785" s="428" t="s">
        <v>18</v>
      </c>
    </row>
    <row r="786" spans="1:4" ht="12.75">
      <c r="A786" s="428" t="s">
        <v>7040</v>
      </c>
      <c r="B786" s="431" t="s">
        <v>10048</v>
      </c>
      <c r="C786" s="428" t="s">
        <v>13028</v>
      </c>
      <c r="D786" s="428" t="s">
        <v>19</v>
      </c>
    </row>
    <row r="787" spans="1:4" ht="12.75">
      <c r="A787" s="428" t="s">
        <v>7063</v>
      </c>
      <c r="B787" s="431">
        <v>100603</v>
      </c>
      <c r="C787" s="428" t="s">
        <v>13029</v>
      </c>
      <c r="D787" s="428" t="s">
        <v>19</v>
      </c>
    </row>
    <row r="788" spans="1:4" ht="12.75">
      <c r="A788" s="428" t="s">
        <v>7068</v>
      </c>
      <c r="B788" s="431">
        <v>200105</v>
      </c>
      <c r="C788" s="428" t="s">
        <v>13030</v>
      </c>
      <c r="D788" s="428" t="s">
        <v>20</v>
      </c>
    </row>
    <row r="789" spans="1:4" ht="12.75">
      <c r="A789" s="428" t="s">
        <v>7070</v>
      </c>
      <c r="B789" s="431">
        <v>100504</v>
      </c>
      <c r="C789" s="428" t="s">
        <v>13031</v>
      </c>
      <c r="D789" s="428" t="s">
        <v>19</v>
      </c>
    </row>
    <row r="790" spans="1:4" ht="12.75">
      <c r="A790" s="428" t="s">
        <v>1484</v>
      </c>
      <c r="B790" s="431" t="s">
        <v>9895</v>
      </c>
      <c r="C790" s="428" t="s">
        <v>13032</v>
      </c>
      <c r="D790" s="428" t="s">
        <v>20</v>
      </c>
    </row>
    <row r="791" spans="1:4" ht="12.75">
      <c r="A791" s="428" t="s">
        <v>7117</v>
      </c>
      <c r="B791" s="431" t="s">
        <v>9754</v>
      </c>
      <c r="C791" s="428" t="s">
        <v>13033</v>
      </c>
      <c r="D791" s="428" t="s">
        <v>19</v>
      </c>
    </row>
    <row r="792" spans="1:4" ht="12.75">
      <c r="A792" s="428" t="s">
        <v>7234</v>
      </c>
      <c r="B792" s="431">
        <v>100103</v>
      </c>
      <c r="C792" s="428" t="s">
        <v>13034</v>
      </c>
      <c r="D792" s="428" t="s">
        <v>20</v>
      </c>
    </row>
    <row r="793" spans="1:4" ht="12.75">
      <c r="A793" s="428" t="s">
        <v>7262</v>
      </c>
      <c r="B793" s="431" t="s">
        <v>9015</v>
      </c>
      <c r="C793" s="428" t="s">
        <v>13035</v>
      </c>
      <c r="D793" s="428" t="s">
        <v>19</v>
      </c>
    </row>
    <row r="794" spans="1:4" ht="12.75">
      <c r="A794" s="428" t="s">
        <v>7288</v>
      </c>
      <c r="B794" s="431">
        <v>100601</v>
      </c>
      <c r="C794" s="428" t="s">
        <v>13036</v>
      </c>
      <c r="D794" s="428" t="s">
        <v>18</v>
      </c>
    </row>
    <row r="795" spans="1:4" ht="12.75">
      <c r="A795" s="428" t="s">
        <v>7292</v>
      </c>
      <c r="B795" s="431" t="s">
        <v>7028</v>
      </c>
      <c r="C795" s="428" t="s">
        <v>13037</v>
      </c>
      <c r="D795" s="428" t="s">
        <v>20</v>
      </c>
    </row>
    <row r="796" spans="1:4" ht="12.75">
      <c r="A796" s="428" t="s">
        <v>7300</v>
      </c>
      <c r="B796" s="431">
        <v>130202</v>
      </c>
      <c r="C796" s="428" t="s">
        <v>13038</v>
      </c>
      <c r="D796" s="428" t="s">
        <v>20</v>
      </c>
    </row>
    <row r="797" spans="1:4" ht="12.75">
      <c r="A797" s="428" t="s">
        <v>7301</v>
      </c>
      <c r="B797" s="431">
        <v>130304</v>
      </c>
      <c r="C797" s="428" t="s">
        <v>13039</v>
      </c>
      <c r="D797" s="428" t="s">
        <v>18</v>
      </c>
    </row>
    <row r="798" spans="1:4" ht="12.75">
      <c r="A798" s="428" t="s">
        <v>7329</v>
      </c>
      <c r="B798" s="431" t="s">
        <v>2228</v>
      </c>
      <c r="C798" s="428" t="s">
        <v>13040</v>
      </c>
      <c r="D798" s="428" t="s">
        <v>19</v>
      </c>
    </row>
    <row r="799" spans="1:4" ht="12.75">
      <c r="A799" s="428" t="s">
        <v>1329</v>
      </c>
      <c r="B799" s="431">
        <v>220807</v>
      </c>
      <c r="C799" s="428" t="s">
        <v>13041</v>
      </c>
      <c r="D799" s="428" t="s">
        <v>19</v>
      </c>
    </row>
    <row r="800" spans="1:4" ht="12.75">
      <c r="A800" s="428" t="s">
        <v>6189</v>
      </c>
      <c r="B800" s="431">
        <v>120132</v>
      </c>
      <c r="C800" s="428" t="s">
        <v>13042</v>
      </c>
      <c r="D800" s="428" t="s">
        <v>20</v>
      </c>
    </row>
    <row r="801" spans="1:4" ht="12.75">
      <c r="A801" s="428" t="s">
        <v>7401</v>
      </c>
      <c r="B801" s="431" t="s">
        <v>593</v>
      </c>
      <c r="C801" s="428" t="s">
        <v>13043</v>
      </c>
      <c r="D801" s="428" t="s">
        <v>19</v>
      </c>
    </row>
    <row r="802" spans="1:4" ht="12.75">
      <c r="A802" s="428" t="s">
        <v>7408</v>
      </c>
      <c r="B802" s="431">
        <v>200110</v>
      </c>
      <c r="C802" s="428" t="s">
        <v>13044</v>
      </c>
      <c r="D802" s="428" t="s">
        <v>20</v>
      </c>
    </row>
    <row r="803" spans="1:4" ht="12.75">
      <c r="A803" s="428" t="s">
        <v>7413</v>
      </c>
      <c r="B803" s="431" t="s">
        <v>1563</v>
      </c>
      <c r="C803" s="428" t="s">
        <v>13045</v>
      </c>
      <c r="D803" s="428" t="s">
        <v>18</v>
      </c>
    </row>
    <row r="804" spans="1:4" ht="12.75">
      <c r="A804" s="428" t="s">
        <v>7428</v>
      </c>
      <c r="B804" s="431" t="s">
        <v>6576</v>
      </c>
      <c r="C804" s="428" t="s">
        <v>13046</v>
      </c>
      <c r="D804" s="428" t="s">
        <v>19</v>
      </c>
    </row>
    <row r="805" spans="1:4" ht="12.75">
      <c r="A805" s="428" t="s">
        <v>3522</v>
      </c>
      <c r="B805" s="431">
        <v>130602</v>
      </c>
      <c r="C805" s="428" t="s">
        <v>13047</v>
      </c>
      <c r="D805" s="428" t="s">
        <v>20</v>
      </c>
    </row>
    <row r="806" spans="1:4" ht="12.75">
      <c r="A806" s="428" t="s">
        <v>2889</v>
      </c>
      <c r="B806" s="431" t="s">
        <v>9893</v>
      </c>
      <c r="C806" s="428" t="s">
        <v>13048</v>
      </c>
      <c r="D806" s="428" t="s">
        <v>20</v>
      </c>
    </row>
    <row r="807" spans="1:4" ht="12.75">
      <c r="A807" s="428" t="s">
        <v>7489</v>
      </c>
      <c r="B807" s="431" t="s">
        <v>413</v>
      </c>
      <c r="C807" s="428" t="s">
        <v>5992</v>
      </c>
      <c r="D807" s="428" t="s">
        <v>19</v>
      </c>
    </row>
    <row r="808" spans="1:4" ht="12.75">
      <c r="A808" s="428" t="s">
        <v>7492</v>
      </c>
      <c r="B808" s="431">
        <v>130803</v>
      </c>
      <c r="C808" s="428" t="s">
        <v>13049</v>
      </c>
      <c r="D808" s="428" t="s">
        <v>20</v>
      </c>
    </row>
    <row r="809" spans="1:4" ht="12.75">
      <c r="A809" s="428" t="s">
        <v>7495</v>
      </c>
      <c r="B809" s="431">
        <v>130807</v>
      </c>
      <c r="C809" s="428" t="s">
        <v>13050</v>
      </c>
      <c r="D809" s="428" t="s">
        <v>20</v>
      </c>
    </row>
    <row r="810" spans="1:4" ht="12.75">
      <c r="A810" s="428" t="s">
        <v>7516</v>
      </c>
      <c r="B810" s="431">
        <v>130803</v>
      </c>
      <c r="C810" s="428" t="s">
        <v>12403</v>
      </c>
      <c r="D810" s="428" t="s">
        <v>20</v>
      </c>
    </row>
    <row r="811" spans="1:4" ht="12.75">
      <c r="A811" s="428" t="s">
        <v>7563</v>
      </c>
      <c r="B811" s="431">
        <v>190304</v>
      </c>
      <c r="C811" s="428" t="s">
        <v>12421</v>
      </c>
      <c r="D811" s="428" t="s">
        <v>19</v>
      </c>
    </row>
    <row r="812" spans="1:4" ht="12.75">
      <c r="A812" s="428" t="s">
        <v>7589</v>
      </c>
      <c r="B812" s="431">
        <v>190306</v>
      </c>
      <c r="C812" s="428" t="s">
        <v>13051</v>
      </c>
      <c r="D812" s="428" t="s">
        <v>19</v>
      </c>
    </row>
    <row r="813" spans="1:4" ht="12.75">
      <c r="A813" s="428" t="s">
        <v>7592</v>
      </c>
      <c r="B813" s="431" t="s">
        <v>10882</v>
      </c>
      <c r="C813" s="428" t="s">
        <v>9576</v>
      </c>
      <c r="D813" s="428" t="s">
        <v>19</v>
      </c>
    </row>
    <row r="814" spans="1:4" ht="12.75">
      <c r="A814" s="428" t="s">
        <v>7617</v>
      </c>
      <c r="B814" s="431">
        <v>190304</v>
      </c>
      <c r="C814" s="428" t="s">
        <v>13052</v>
      </c>
      <c r="D814" s="428" t="s">
        <v>19</v>
      </c>
    </row>
    <row r="815" spans="1:4" ht="12.75">
      <c r="A815" s="428" t="s">
        <v>7640</v>
      </c>
      <c r="B815" s="431">
        <v>190307</v>
      </c>
      <c r="C815" s="428" t="s">
        <v>13053</v>
      </c>
      <c r="D815" s="428" t="s">
        <v>19</v>
      </c>
    </row>
    <row r="816" spans="1:4" ht="12.75">
      <c r="A816" s="428" t="s">
        <v>11416</v>
      </c>
      <c r="B816" s="431">
        <v>190109</v>
      </c>
      <c r="C816" s="428" t="s">
        <v>13054</v>
      </c>
      <c r="D816" s="428" t="s">
        <v>19</v>
      </c>
    </row>
    <row r="817" spans="1:4" ht="12.75">
      <c r="A817" s="428" t="s">
        <v>7669</v>
      </c>
      <c r="B817" s="431">
        <v>190304</v>
      </c>
      <c r="C817" s="428" t="s">
        <v>13055</v>
      </c>
      <c r="D817" s="428" t="s">
        <v>19</v>
      </c>
    </row>
    <row r="818" spans="1:4" ht="12.75">
      <c r="A818" s="428" t="s">
        <v>7672</v>
      </c>
      <c r="B818" s="431">
        <v>190303</v>
      </c>
      <c r="C818" s="428" t="s">
        <v>13056</v>
      </c>
      <c r="D818" s="428" t="s">
        <v>20</v>
      </c>
    </row>
    <row r="819" spans="1:4" ht="12.75">
      <c r="A819" s="428" t="s">
        <v>7697</v>
      </c>
      <c r="B819" s="431" t="s">
        <v>9782</v>
      </c>
      <c r="C819" s="428" t="s">
        <v>13057</v>
      </c>
      <c r="D819" s="428" t="s">
        <v>19</v>
      </c>
    </row>
    <row r="820" spans="1:4" ht="12.75">
      <c r="A820" s="428" t="s">
        <v>7712</v>
      </c>
      <c r="B820" s="431">
        <v>190303</v>
      </c>
      <c r="C820" s="428" t="s">
        <v>13058</v>
      </c>
      <c r="D820" s="428" t="s">
        <v>19</v>
      </c>
    </row>
    <row r="821" spans="1:4" ht="12.75">
      <c r="A821" s="428" t="s">
        <v>2622</v>
      </c>
      <c r="B821" s="431">
        <v>100105</v>
      </c>
      <c r="C821" s="428" t="s">
        <v>13059</v>
      </c>
      <c r="D821" s="428" t="s">
        <v>19</v>
      </c>
    </row>
    <row r="822" spans="1:4" ht="12.75">
      <c r="A822" s="428" t="s">
        <v>11417</v>
      </c>
      <c r="B822" s="431">
        <v>100204</v>
      </c>
      <c r="C822" s="428" t="s">
        <v>32</v>
      </c>
      <c r="D822" s="428" t="s">
        <v>19</v>
      </c>
    </row>
    <row r="823" spans="1:4" ht="12.75">
      <c r="A823" s="428" t="s">
        <v>2049</v>
      </c>
      <c r="B823" s="431">
        <v>100801</v>
      </c>
      <c r="C823" s="428" t="s">
        <v>13060</v>
      </c>
      <c r="D823" s="428" t="s">
        <v>18</v>
      </c>
    </row>
    <row r="824" spans="1:4" ht="12.75">
      <c r="A824" s="428" t="s">
        <v>7852</v>
      </c>
      <c r="B824" s="431">
        <v>200111</v>
      </c>
      <c r="C824" s="428" t="s">
        <v>13061</v>
      </c>
      <c r="D824" s="428" t="s">
        <v>20</v>
      </c>
    </row>
    <row r="825" spans="1:4" ht="12.75">
      <c r="A825" s="428" t="s">
        <v>11418</v>
      </c>
      <c r="B825" s="431">
        <v>230106</v>
      </c>
      <c r="C825" s="428" t="s">
        <v>13062</v>
      </c>
      <c r="D825" s="428" t="s">
        <v>19</v>
      </c>
    </row>
    <row r="826" spans="1:4" ht="12.75">
      <c r="A826" s="428" t="s">
        <v>7892</v>
      </c>
      <c r="B826" s="431">
        <v>250201</v>
      </c>
      <c r="C826" s="428" t="s">
        <v>13063</v>
      </c>
      <c r="D826" s="428" t="s">
        <v>19</v>
      </c>
    </row>
    <row r="827" spans="1:4" ht="12.75">
      <c r="A827" s="428" t="s">
        <v>5478</v>
      </c>
      <c r="B827" s="431">
        <v>120602</v>
      </c>
      <c r="C827" s="428" t="s">
        <v>13064</v>
      </c>
      <c r="D827" s="428" t="s">
        <v>18</v>
      </c>
    </row>
    <row r="828" spans="1:4" ht="12.75">
      <c r="A828" s="428" t="s">
        <v>11419</v>
      </c>
      <c r="B828" s="431" t="s">
        <v>9747</v>
      </c>
      <c r="C828" s="428" t="s">
        <v>13065</v>
      </c>
      <c r="D828" s="428" t="s">
        <v>459</v>
      </c>
    </row>
    <row r="829" spans="1:4" ht="12.75">
      <c r="A829" s="428" t="s">
        <v>3438</v>
      </c>
      <c r="B829" s="431">
        <v>100207</v>
      </c>
      <c r="C829" s="428" t="s">
        <v>13066</v>
      </c>
      <c r="D829" s="428" t="s">
        <v>19</v>
      </c>
    </row>
    <row r="830" spans="1:4" ht="12.75">
      <c r="A830" s="428" t="s">
        <v>2923</v>
      </c>
      <c r="B830" s="431">
        <v>210407</v>
      </c>
      <c r="C830" s="428" t="s">
        <v>13067</v>
      </c>
      <c r="D830" s="428" t="s">
        <v>19</v>
      </c>
    </row>
    <row r="831" spans="1:4" ht="12.75">
      <c r="A831" s="428" t="s">
        <v>7939</v>
      </c>
      <c r="B831" s="431">
        <v>131006</v>
      </c>
      <c r="C831" s="428" t="s">
        <v>13068</v>
      </c>
      <c r="D831" s="428" t="s">
        <v>459</v>
      </c>
    </row>
    <row r="832" spans="1:4" ht="12.75">
      <c r="A832" s="428" t="s">
        <v>11420</v>
      </c>
      <c r="B832" s="431">
        <v>220909</v>
      </c>
      <c r="C832" s="428" t="s">
        <v>13069</v>
      </c>
      <c r="D832" s="428" t="s">
        <v>20</v>
      </c>
    </row>
    <row r="833" spans="1:4" ht="12.75">
      <c r="A833" s="428" t="s">
        <v>11421</v>
      </c>
      <c r="B833" s="431">
        <v>210502</v>
      </c>
      <c r="C833" s="428" t="s">
        <v>13070</v>
      </c>
      <c r="D833" s="428" t="s">
        <v>20</v>
      </c>
    </row>
    <row r="834" spans="1:4" ht="12.75">
      <c r="A834" s="428" t="s">
        <v>7943</v>
      </c>
      <c r="B834" s="431">
        <v>200111</v>
      </c>
      <c r="C834" s="428" t="s">
        <v>13071</v>
      </c>
      <c r="D834" s="428" t="s">
        <v>19</v>
      </c>
    </row>
    <row r="835" spans="1:4" ht="12.75">
      <c r="A835" s="428" t="s">
        <v>2743</v>
      </c>
      <c r="B835" s="431" t="s">
        <v>10243</v>
      </c>
      <c r="C835" s="428" t="s">
        <v>13072</v>
      </c>
      <c r="D835" s="428" t="s">
        <v>20</v>
      </c>
    </row>
    <row r="836" spans="1:4" ht="12.75">
      <c r="A836" s="428" t="s">
        <v>4969</v>
      </c>
      <c r="B836" s="431">
        <v>140105</v>
      </c>
      <c r="C836" s="428" t="s">
        <v>13073</v>
      </c>
      <c r="D836" s="428" t="s">
        <v>18</v>
      </c>
    </row>
    <row r="837" spans="1:4" ht="12.75">
      <c r="A837" s="428" t="s">
        <v>11422</v>
      </c>
      <c r="B837" s="431">
        <v>160113</v>
      </c>
      <c r="C837" s="428" t="s">
        <v>13074</v>
      </c>
      <c r="D837" s="428" t="s">
        <v>20</v>
      </c>
    </row>
    <row r="838" spans="1:4" ht="12.75">
      <c r="A838" s="428" t="s">
        <v>11423</v>
      </c>
      <c r="B838" s="431">
        <v>160304</v>
      </c>
      <c r="C838" s="428" t="s">
        <v>13075</v>
      </c>
      <c r="D838" s="428" t="s">
        <v>19</v>
      </c>
    </row>
    <row r="839" spans="1:4" ht="12.75">
      <c r="A839" s="428" t="s">
        <v>1057</v>
      </c>
      <c r="B839" s="431">
        <v>160113</v>
      </c>
      <c r="C839" s="428" t="s">
        <v>13076</v>
      </c>
      <c r="D839" s="428" t="s">
        <v>20</v>
      </c>
    </row>
    <row r="840" spans="1:4" ht="12.75">
      <c r="A840" s="428" t="s">
        <v>8011</v>
      </c>
      <c r="B840" s="431">
        <v>220904</v>
      </c>
      <c r="C840" s="428" t="s">
        <v>13077</v>
      </c>
      <c r="D840" s="428" t="s">
        <v>19</v>
      </c>
    </row>
    <row r="841" spans="1:4" ht="12.75">
      <c r="A841" s="428" t="s">
        <v>2212</v>
      </c>
      <c r="B841" s="431">
        <v>120606</v>
      </c>
      <c r="C841" s="428" t="s">
        <v>13078</v>
      </c>
      <c r="D841" s="428" t="s">
        <v>19</v>
      </c>
    </row>
    <row r="842" spans="1:4" ht="12.75">
      <c r="A842" s="428" t="s">
        <v>8148</v>
      </c>
      <c r="B842" s="431" t="s">
        <v>491</v>
      </c>
      <c r="C842" s="428" t="s">
        <v>13079</v>
      </c>
      <c r="D842" s="428" t="s">
        <v>19</v>
      </c>
    </row>
    <row r="843" spans="1:4" ht="12.75">
      <c r="A843" s="428" t="s">
        <v>8040</v>
      </c>
      <c r="B843" s="431">
        <v>190109</v>
      </c>
      <c r="C843" s="428" t="s">
        <v>13080</v>
      </c>
      <c r="D843" s="428" t="s">
        <v>19</v>
      </c>
    </row>
    <row r="844" spans="1:4" ht="12.75">
      <c r="A844" s="428" t="s">
        <v>8054</v>
      </c>
      <c r="B844" s="431">
        <v>250302</v>
      </c>
      <c r="C844" s="428" t="s">
        <v>13081</v>
      </c>
      <c r="D844" s="428" t="s">
        <v>20</v>
      </c>
    </row>
    <row r="845" spans="1:4" ht="12.75">
      <c r="A845" s="428" t="s">
        <v>8056</v>
      </c>
      <c r="B845" s="431">
        <v>190102</v>
      </c>
      <c r="C845" s="428" t="s">
        <v>13082</v>
      </c>
      <c r="D845" s="428" t="s">
        <v>19</v>
      </c>
    </row>
    <row r="846" spans="1:4" ht="12.75">
      <c r="A846" s="428" t="s">
        <v>8103</v>
      </c>
      <c r="B846" s="431">
        <v>190104</v>
      </c>
      <c r="C846" s="428" t="s">
        <v>13083</v>
      </c>
      <c r="D846" s="428" t="s">
        <v>19</v>
      </c>
    </row>
    <row r="847" spans="1:4" ht="12.75">
      <c r="A847" s="428" t="s">
        <v>2331</v>
      </c>
      <c r="B847" s="431" t="s">
        <v>10399</v>
      </c>
      <c r="C847" s="428" t="s">
        <v>13084</v>
      </c>
      <c r="D847" s="428" t="s">
        <v>19</v>
      </c>
    </row>
    <row r="848" spans="1:4" ht="12.75">
      <c r="A848" s="428" t="s">
        <v>8141</v>
      </c>
      <c r="B848" s="431">
        <v>140306</v>
      </c>
      <c r="C848" s="428" t="s">
        <v>13085</v>
      </c>
      <c r="D848" s="428" t="s">
        <v>20</v>
      </c>
    </row>
    <row r="849" spans="1:4" ht="12.75">
      <c r="A849" s="428" t="s">
        <v>8153</v>
      </c>
      <c r="B849" s="431">
        <v>131006</v>
      </c>
      <c r="C849" s="428" t="s">
        <v>13086</v>
      </c>
      <c r="D849" s="428" t="s">
        <v>20</v>
      </c>
    </row>
    <row r="850" spans="1:4" ht="12.75">
      <c r="A850" s="428" t="s">
        <v>3108</v>
      </c>
      <c r="B850" s="431">
        <v>150133</v>
      </c>
      <c r="C850" s="428" t="s">
        <v>13087</v>
      </c>
      <c r="D850" s="428" t="s">
        <v>20</v>
      </c>
    </row>
    <row r="851" spans="1:4" ht="12.75">
      <c r="A851" s="428" t="s">
        <v>4764</v>
      </c>
      <c r="B851" s="431" t="s">
        <v>801</v>
      </c>
      <c r="C851" s="428" t="s">
        <v>13088</v>
      </c>
      <c r="D851" s="428" t="s">
        <v>19</v>
      </c>
    </row>
    <row r="852" spans="1:4" ht="12.75">
      <c r="A852" s="428" t="s">
        <v>8182</v>
      </c>
      <c r="B852" s="431">
        <v>250401</v>
      </c>
      <c r="C852" s="428" t="s">
        <v>13089</v>
      </c>
      <c r="D852" s="428" t="s">
        <v>19</v>
      </c>
    </row>
    <row r="853" spans="1:4" ht="12.75">
      <c r="A853" s="428" t="s">
        <v>8194</v>
      </c>
      <c r="B853" s="431" t="s">
        <v>637</v>
      </c>
      <c r="C853" s="428" t="s">
        <v>13090</v>
      </c>
      <c r="D853" s="428" t="s">
        <v>18</v>
      </c>
    </row>
    <row r="854" spans="1:4" ht="12.75">
      <c r="A854" s="428" t="s">
        <v>8206</v>
      </c>
      <c r="B854" s="431">
        <v>220913</v>
      </c>
      <c r="C854" s="428" t="s">
        <v>12978</v>
      </c>
      <c r="D854" s="428" t="s">
        <v>19</v>
      </c>
    </row>
    <row r="855" spans="1:4" ht="12.75">
      <c r="A855" s="428" t="s">
        <v>8217</v>
      </c>
      <c r="B855" s="431">
        <v>131005</v>
      </c>
      <c r="C855" s="428" t="s">
        <v>13091</v>
      </c>
      <c r="D855" s="428" t="s">
        <v>20</v>
      </c>
    </row>
    <row r="856" spans="1:4" ht="12.75">
      <c r="A856" s="428" t="s">
        <v>11424</v>
      </c>
      <c r="B856" s="431">
        <v>160403</v>
      </c>
      <c r="C856" s="428" t="s">
        <v>13092</v>
      </c>
      <c r="D856" s="428" t="s">
        <v>19</v>
      </c>
    </row>
    <row r="857" spans="1:4" ht="12.75">
      <c r="A857" s="428" t="s">
        <v>11425</v>
      </c>
      <c r="B857" s="431">
        <v>160402</v>
      </c>
      <c r="C857" s="428" t="s">
        <v>13093</v>
      </c>
      <c r="D857" s="428" t="s">
        <v>19</v>
      </c>
    </row>
    <row r="858" spans="1:4" ht="12.75">
      <c r="A858" s="428" t="s">
        <v>4417</v>
      </c>
      <c r="B858" s="431" t="s">
        <v>10226</v>
      </c>
      <c r="C858" s="428" t="s">
        <v>13094</v>
      </c>
      <c r="D858" s="428" t="s">
        <v>19</v>
      </c>
    </row>
    <row r="859" spans="1:4" ht="12.75">
      <c r="A859" s="428" t="s">
        <v>8241</v>
      </c>
      <c r="B859" s="431">
        <v>250204</v>
      </c>
      <c r="C859" s="428" t="s">
        <v>13095</v>
      </c>
      <c r="D859" s="428" t="s">
        <v>20</v>
      </c>
    </row>
    <row r="860" spans="1:4" ht="12.75">
      <c r="A860" s="428" t="s">
        <v>8252</v>
      </c>
      <c r="B860" s="431">
        <v>120804</v>
      </c>
      <c r="C860" s="428" t="s">
        <v>13096</v>
      </c>
      <c r="D860" s="428" t="s">
        <v>19</v>
      </c>
    </row>
    <row r="861" spans="1:4" ht="12.75">
      <c r="A861" s="428" t="s">
        <v>8271</v>
      </c>
      <c r="B861" s="431">
        <v>120704</v>
      </c>
      <c r="C861" s="428" t="s">
        <v>13097</v>
      </c>
      <c r="D861" s="428" t="s">
        <v>19</v>
      </c>
    </row>
    <row r="862" spans="1:4" ht="12.75">
      <c r="A862" s="428" t="s">
        <v>11426</v>
      </c>
      <c r="B862" s="431">
        <v>100103</v>
      </c>
      <c r="C862" s="428" t="s">
        <v>13098</v>
      </c>
      <c r="D862" s="428" t="s">
        <v>19</v>
      </c>
    </row>
    <row r="863" spans="1:4" ht="12.75">
      <c r="A863" s="428" t="s">
        <v>11427</v>
      </c>
      <c r="B863" s="431">
        <v>160112</v>
      </c>
      <c r="C863" s="428" t="s">
        <v>13099</v>
      </c>
      <c r="D863" s="428" t="s">
        <v>20</v>
      </c>
    </row>
    <row r="864" spans="1:4" ht="12.75">
      <c r="A864" s="428" t="s">
        <v>8304</v>
      </c>
      <c r="B864" s="431">
        <v>120809</v>
      </c>
      <c r="C864" s="428" t="s">
        <v>13100</v>
      </c>
      <c r="D864" s="428" t="s">
        <v>20</v>
      </c>
    </row>
    <row r="865" spans="1:4" ht="12.75">
      <c r="A865" s="428" t="s">
        <v>3709</v>
      </c>
      <c r="B865" s="431">
        <v>210401</v>
      </c>
      <c r="C865" s="428" t="s">
        <v>13101</v>
      </c>
      <c r="D865" s="428" t="s">
        <v>19</v>
      </c>
    </row>
    <row r="866" spans="1:4" ht="12.75">
      <c r="A866" s="428" t="s">
        <v>1121</v>
      </c>
      <c r="B866" s="431" t="s">
        <v>752</v>
      </c>
      <c r="C866" s="428" t="s">
        <v>13102</v>
      </c>
      <c r="D866" s="428" t="s">
        <v>18</v>
      </c>
    </row>
    <row r="867" spans="1:4" ht="12.75">
      <c r="A867" s="428" t="s">
        <v>6537</v>
      </c>
      <c r="B867" s="431">
        <v>120127</v>
      </c>
      <c r="C867" s="428" t="s">
        <v>13103</v>
      </c>
      <c r="D867" s="428" t="s">
        <v>20</v>
      </c>
    </row>
    <row r="868" spans="1:4" ht="12.75">
      <c r="A868" s="428" t="s">
        <v>11428</v>
      </c>
      <c r="B868" s="431">
        <v>120606</v>
      </c>
      <c r="C868" s="428" t="s">
        <v>13104</v>
      </c>
      <c r="D868" s="428" t="s">
        <v>20</v>
      </c>
    </row>
    <row r="869" spans="1:4" ht="12.75">
      <c r="A869" s="428" t="s">
        <v>8324</v>
      </c>
      <c r="B869" s="431" t="s">
        <v>7553</v>
      </c>
      <c r="C869" s="428" t="s">
        <v>13105</v>
      </c>
      <c r="D869" s="428" t="s">
        <v>19</v>
      </c>
    </row>
    <row r="870" spans="1:4" ht="12.75">
      <c r="A870" s="428" t="s">
        <v>8325</v>
      </c>
      <c r="B870" s="431">
        <v>120403</v>
      </c>
      <c r="C870" s="428" t="s">
        <v>13106</v>
      </c>
      <c r="D870" s="428" t="s">
        <v>18</v>
      </c>
    </row>
    <row r="871" spans="1:4" ht="12.75">
      <c r="A871" s="428" t="s">
        <v>3616</v>
      </c>
      <c r="B871" s="431" t="s">
        <v>10541</v>
      </c>
      <c r="C871" s="428" t="s">
        <v>13107</v>
      </c>
      <c r="D871" s="428" t="s">
        <v>19</v>
      </c>
    </row>
    <row r="872" spans="1:4" ht="12.75">
      <c r="A872" s="428" t="s">
        <v>11429</v>
      </c>
      <c r="B872" s="431" t="s">
        <v>9724</v>
      </c>
      <c r="C872" s="428" t="s">
        <v>13108</v>
      </c>
      <c r="D872" s="428" t="s">
        <v>18</v>
      </c>
    </row>
    <row r="873" spans="1:4" ht="12.75">
      <c r="A873" s="428" t="s">
        <v>8338</v>
      </c>
      <c r="B873" s="431">
        <v>190205</v>
      </c>
      <c r="C873" s="428" t="s">
        <v>13109</v>
      </c>
      <c r="D873" s="428" t="s">
        <v>20</v>
      </c>
    </row>
    <row r="874" spans="1:4" ht="12.75">
      <c r="A874" s="428" t="s">
        <v>1468</v>
      </c>
      <c r="B874" s="431">
        <v>120412</v>
      </c>
      <c r="C874" s="428" t="s">
        <v>13110</v>
      </c>
      <c r="D874" s="428" t="s">
        <v>20</v>
      </c>
    </row>
    <row r="875" spans="1:4" ht="12.75">
      <c r="A875" s="428" t="s">
        <v>1560</v>
      </c>
      <c r="B875" s="431">
        <v>210401</v>
      </c>
      <c r="C875" s="428" t="s">
        <v>13111</v>
      </c>
      <c r="D875" s="428" t="s">
        <v>19</v>
      </c>
    </row>
    <row r="876" spans="1:4" ht="12.75">
      <c r="A876" s="428" t="s">
        <v>8356</v>
      </c>
      <c r="B876" s="431">
        <v>120305</v>
      </c>
      <c r="C876" s="428" t="s">
        <v>12533</v>
      </c>
      <c r="D876" s="428" t="s">
        <v>20</v>
      </c>
    </row>
    <row r="877" spans="1:4" ht="12.75">
      <c r="A877" s="428" t="s">
        <v>8361</v>
      </c>
      <c r="B877" s="431">
        <v>200307</v>
      </c>
      <c r="C877" s="428" t="s">
        <v>13112</v>
      </c>
      <c r="D877" s="428" t="s">
        <v>19</v>
      </c>
    </row>
    <row r="878" spans="1:4" ht="12.75">
      <c r="A878" s="428" t="s">
        <v>8365</v>
      </c>
      <c r="B878" s="431" t="s">
        <v>890</v>
      </c>
      <c r="C878" s="428" t="s">
        <v>13113</v>
      </c>
      <c r="D878" s="428" t="s">
        <v>19</v>
      </c>
    </row>
    <row r="879" spans="1:4" ht="12.75">
      <c r="A879" s="428" t="s">
        <v>8368</v>
      </c>
      <c r="B879" s="431">
        <v>200308</v>
      </c>
      <c r="C879" s="428" t="s">
        <v>13114</v>
      </c>
      <c r="D879" s="428" t="s">
        <v>19</v>
      </c>
    </row>
    <row r="880" spans="1:4" ht="12.75">
      <c r="A880" s="428" t="s">
        <v>11430</v>
      </c>
      <c r="B880" s="431">
        <v>200601</v>
      </c>
      <c r="C880" s="428" t="s">
        <v>13115</v>
      </c>
      <c r="D880" s="428" t="s">
        <v>459</v>
      </c>
    </row>
    <row r="881" spans="1:4" ht="12.75">
      <c r="A881" s="428" t="s">
        <v>5545</v>
      </c>
      <c r="B881" s="431">
        <v>210808</v>
      </c>
      <c r="C881" s="428" t="s">
        <v>13116</v>
      </c>
      <c r="D881" s="428" t="s">
        <v>19</v>
      </c>
    </row>
    <row r="882" spans="1:4" ht="12.75">
      <c r="A882" s="428" t="s">
        <v>8401</v>
      </c>
      <c r="B882" s="431">
        <v>220305</v>
      </c>
      <c r="C882" s="428" t="s">
        <v>13117</v>
      </c>
      <c r="D882" s="428" t="s">
        <v>19</v>
      </c>
    </row>
    <row r="883" spans="1:4" ht="12.75">
      <c r="A883" s="428" t="s">
        <v>3598</v>
      </c>
      <c r="B883" s="431" t="s">
        <v>1903</v>
      </c>
      <c r="C883" s="428" t="s">
        <v>13118</v>
      </c>
      <c r="D883" s="428" t="s">
        <v>19</v>
      </c>
    </row>
    <row r="884" spans="1:4" ht="12.75">
      <c r="A884" s="428" t="s">
        <v>8426</v>
      </c>
      <c r="B884" s="431">
        <v>170302</v>
      </c>
      <c r="C884" s="428" t="s">
        <v>13119</v>
      </c>
      <c r="D884" s="428" t="s">
        <v>20</v>
      </c>
    </row>
    <row r="885" spans="1:4" ht="12.75">
      <c r="A885" s="428" t="s">
        <v>8459</v>
      </c>
      <c r="B885" s="431">
        <v>120431</v>
      </c>
      <c r="C885" s="428" t="s">
        <v>13120</v>
      </c>
      <c r="D885" s="428" t="s">
        <v>18</v>
      </c>
    </row>
    <row r="886" spans="1:4" ht="12.75">
      <c r="A886" s="428" t="s">
        <v>8460</v>
      </c>
      <c r="B886" s="431" t="s">
        <v>7553</v>
      </c>
      <c r="C886" s="428" t="s">
        <v>13121</v>
      </c>
      <c r="D886" s="428" t="s">
        <v>19</v>
      </c>
    </row>
    <row r="887" spans="1:4" ht="12.75">
      <c r="A887" s="428" t="s">
        <v>11431</v>
      </c>
      <c r="B887" s="431">
        <v>150129</v>
      </c>
      <c r="C887" s="428" t="s">
        <v>13122</v>
      </c>
      <c r="D887" s="428" t="s">
        <v>20</v>
      </c>
    </row>
    <row r="888" spans="1:4" ht="12.75">
      <c r="A888" s="428" t="s">
        <v>11432</v>
      </c>
      <c r="B888" s="431">
        <v>140101</v>
      </c>
      <c r="C888" s="428" t="s">
        <v>13123</v>
      </c>
      <c r="D888" s="428" t="s">
        <v>18</v>
      </c>
    </row>
    <row r="889" spans="1:4" ht="12.75">
      <c r="A889" s="428" t="s">
        <v>3443</v>
      </c>
      <c r="B889" s="431">
        <v>210406</v>
      </c>
      <c r="C889" s="428" t="s">
        <v>13124</v>
      </c>
      <c r="D889" s="428" t="s">
        <v>20</v>
      </c>
    </row>
    <row r="890" spans="1:4" ht="12.75">
      <c r="A890" s="428" t="s">
        <v>8520</v>
      </c>
      <c r="B890" s="431" t="s">
        <v>890</v>
      </c>
      <c r="C890" s="428" t="s">
        <v>13125</v>
      </c>
      <c r="D890" s="428" t="s">
        <v>20</v>
      </c>
    </row>
    <row r="891" spans="1:4" ht="12.75">
      <c r="A891" s="428" t="s">
        <v>1961</v>
      </c>
      <c r="B891" s="431">
        <v>210401</v>
      </c>
      <c r="C891" s="428" t="s">
        <v>13126</v>
      </c>
      <c r="D891" s="428" t="s">
        <v>20</v>
      </c>
    </row>
    <row r="892" spans="1:4" ht="12.75">
      <c r="A892" s="428" t="s">
        <v>2753</v>
      </c>
      <c r="B892" s="431">
        <v>250105</v>
      </c>
      <c r="C892" s="428" t="s">
        <v>12377</v>
      </c>
      <c r="D892" s="428" t="s">
        <v>18</v>
      </c>
    </row>
    <row r="893" spans="1:4" ht="12.75">
      <c r="A893" s="428" t="s">
        <v>11433</v>
      </c>
      <c r="B893" s="431" t="s">
        <v>10504</v>
      </c>
      <c r="C893" s="428" t="s">
        <v>13127</v>
      </c>
      <c r="D893" s="428" t="s">
        <v>18</v>
      </c>
    </row>
    <row r="894" spans="1:4" ht="12.75">
      <c r="A894" s="428" t="s">
        <v>8528</v>
      </c>
      <c r="B894" s="431">
        <v>150612</v>
      </c>
      <c r="C894" s="428" t="s">
        <v>13128</v>
      </c>
      <c r="D894" s="428" t="s">
        <v>19</v>
      </c>
    </row>
    <row r="895" spans="1:4" ht="12.75">
      <c r="A895" s="428" t="s">
        <v>4614</v>
      </c>
      <c r="B895" s="431">
        <v>110503</v>
      </c>
      <c r="C895" s="428" t="s">
        <v>13129</v>
      </c>
      <c r="D895" s="428" t="s">
        <v>20</v>
      </c>
    </row>
    <row r="896" spans="1:4" ht="12.75">
      <c r="A896" s="428" t="s">
        <v>8546</v>
      </c>
      <c r="B896" s="431">
        <v>200301</v>
      </c>
      <c r="C896" s="428" t="s">
        <v>13130</v>
      </c>
      <c r="D896" s="428" t="s">
        <v>19</v>
      </c>
    </row>
    <row r="897" spans="1:4" ht="12.75">
      <c r="A897" s="428" t="s">
        <v>8537</v>
      </c>
      <c r="B897" s="431">
        <v>250101</v>
      </c>
      <c r="C897" s="428" t="s">
        <v>13131</v>
      </c>
      <c r="D897" s="428" t="s">
        <v>19</v>
      </c>
    </row>
    <row r="898" spans="1:4" ht="12.75">
      <c r="A898" s="428" t="s">
        <v>5731</v>
      </c>
      <c r="B898" s="431" t="s">
        <v>5732</v>
      </c>
      <c r="C898" s="428" t="s">
        <v>13132</v>
      </c>
      <c r="D898" s="428" t="s">
        <v>19</v>
      </c>
    </row>
    <row r="899" spans="1:4" ht="12.75">
      <c r="A899" s="428" t="s">
        <v>2947</v>
      </c>
      <c r="B899" s="431" t="s">
        <v>10250</v>
      </c>
      <c r="C899" s="428" t="s">
        <v>13133</v>
      </c>
      <c r="D899" s="428" t="s">
        <v>20</v>
      </c>
    </row>
    <row r="900" spans="1:4" ht="12.75">
      <c r="A900" s="428" t="s">
        <v>8550</v>
      </c>
      <c r="B900" s="431">
        <v>200303</v>
      </c>
      <c r="C900" s="428" t="s">
        <v>13134</v>
      </c>
      <c r="D900" s="428" t="s">
        <v>19</v>
      </c>
    </row>
    <row r="901" spans="1:4" ht="12.75">
      <c r="A901" s="428" t="s">
        <v>8593</v>
      </c>
      <c r="B901" s="431">
        <v>200114</v>
      </c>
      <c r="C901" s="428" t="s">
        <v>13135</v>
      </c>
      <c r="D901" s="428" t="s">
        <v>19</v>
      </c>
    </row>
    <row r="902" spans="1:4" ht="12.75">
      <c r="A902" s="428" t="s">
        <v>5410</v>
      </c>
      <c r="B902" s="431">
        <v>120124</v>
      </c>
      <c r="C902" s="428" t="s">
        <v>13136</v>
      </c>
      <c r="D902" s="428" t="s">
        <v>18</v>
      </c>
    </row>
    <row r="903" spans="1:4" ht="12.75">
      <c r="A903" s="428" t="s">
        <v>11434</v>
      </c>
      <c r="B903" s="431">
        <v>200101</v>
      </c>
      <c r="C903" s="428" t="s">
        <v>13137</v>
      </c>
      <c r="D903" s="428" t="s">
        <v>20</v>
      </c>
    </row>
    <row r="904" spans="1:4" ht="12.75">
      <c r="A904" s="428" t="s">
        <v>5440</v>
      </c>
      <c r="B904" s="431" t="s">
        <v>10466</v>
      </c>
      <c r="C904" s="428" t="s">
        <v>13138</v>
      </c>
      <c r="D904" s="428" t="s">
        <v>20</v>
      </c>
    </row>
    <row r="905" spans="1:4" ht="12.75">
      <c r="A905" s="428" t="s">
        <v>2005</v>
      </c>
      <c r="B905" s="431">
        <v>100703</v>
      </c>
      <c r="C905" s="428" t="s">
        <v>13139</v>
      </c>
      <c r="D905" s="428" t="s">
        <v>19</v>
      </c>
    </row>
    <row r="906" spans="1:4" ht="12.75">
      <c r="A906" s="428" t="s">
        <v>4424</v>
      </c>
      <c r="B906" s="431">
        <v>210103</v>
      </c>
      <c r="C906" s="428" t="s">
        <v>13140</v>
      </c>
      <c r="D906" s="428" t="s">
        <v>20</v>
      </c>
    </row>
    <row r="907" spans="1:4" ht="12.75">
      <c r="A907" s="428" t="s">
        <v>1806</v>
      </c>
      <c r="B907" s="431" t="s">
        <v>1260</v>
      </c>
      <c r="C907" s="428" t="s">
        <v>13141</v>
      </c>
      <c r="D907" s="428" t="s">
        <v>19</v>
      </c>
    </row>
    <row r="908" spans="1:4" ht="12.75">
      <c r="A908" s="428" t="s">
        <v>11435</v>
      </c>
      <c r="B908" s="431">
        <v>240101</v>
      </c>
      <c r="C908" s="428" t="s">
        <v>13142</v>
      </c>
      <c r="D908" s="428" t="s">
        <v>20</v>
      </c>
    </row>
    <row r="909" spans="1:4" ht="12.75">
      <c r="A909" s="428" t="s">
        <v>3634</v>
      </c>
      <c r="B909" s="431" t="s">
        <v>10107</v>
      </c>
      <c r="C909" s="428" t="s">
        <v>13143</v>
      </c>
      <c r="D909" s="428" t="s">
        <v>459</v>
      </c>
    </row>
    <row r="910" spans="1:4" ht="12.75">
      <c r="A910" s="428" t="s">
        <v>1545</v>
      </c>
      <c r="B910" s="431" t="s">
        <v>10560</v>
      </c>
      <c r="C910" s="428" t="s">
        <v>12500</v>
      </c>
      <c r="D910" s="428" t="s">
        <v>18</v>
      </c>
    </row>
    <row r="911" spans="1:4" ht="12.75">
      <c r="A911" s="428" t="s">
        <v>5291</v>
      </c>
      <c r="B911" s="431" t="s">
        <v>854</v>
      </c>
      <c r="C911" s="428" t="s">
        <v>13144</v>
      </c>
      <c r="D911" s="428" t="s">
        <v>19</v>
      </c>
    </row>
    <row r="912" spans="1:4" ht="12.75">
      <c r="A912" s="428" t="s">
        <v>7619</v>
      </c>
      <c r="B912" s="431" t="s">
        <v>801</v>
      </c>
      <c r="C912" s="428" t="s">
        <v>13145</v>
      </c>
      <c r="D912" s="428" t="s">
        <v>19</v>
      </c>
    </row>
    <row r="913" spans="1:4" ht="12.75">
      <c r="A913" s="428" t="s">
        <v>3846</v>
      </c>
      <c r="B913" s="431" t="s">
        <v>10101</v>
      </c>
      <c r="C913" s="428" t="s">
        <v>13146</v>
      </c>
      <c r="D913" s="428" t="s">
        <v>19</v>
      </c>
    </row>
    <row r="914" spans="1:4" ht="12.75">
      <c r="A914" s="428" t="s">
        <v>6821</v>
      </c>
      <c r="B914" s="431" t="s">
        <v>9752</v>
      </c>
      <c r="C914" s="428" t="s">
        <v>13147</v>
      </c>
      <c r="D914" s="428" t="s">
        <v>18</v>
      </c>
    </row>
    <row r="915" spans="1:4" ht="12.75">
      <c r="A915" s="428" t="s">
        <v>5705</v>
      </c>
      <c r="B915" s="431" t="s">
        <v>10356</v>
      </c>
      <c r="C915" s="428" t="s">
        <v>13148</v>
      </c>
      <c r="D915" s="428" t="s">
        <v>20</v>
      </c>
    </row>
    <row r="916" spans="1:4" ht="12.75">
      <c r="A916" s="428" t="s">
        <v>631</v>
      </c>
      <c r="B916" s="431" t="s">
        <v>10552</v>
      </c>
      <c r="C916" s="428" t="s">
        <v>9549</v>
      </c>
      <c r="D916" s="428" t="s">
        <v>20</v>
      </c>
    </row>
    <row r="917" spans="1:4" ht="12.75">
      <c r="A917" s="428" t="s">
        <v>11436</v>
      </c>
      <c r="B917" s="431">
        <v>120301</v>
      </c>
      <c r="C917" s="428" t="s">
        <v>13149</v>
      </c>
      <c r="D917" s="428" t="s">
        <v>20</v>
      </c>
    </row>
    <row r="918" spans="1:4" ht="12.75">
      <c r="A918" s="428" t="s">
        <v>5395</v>
      </c>
      <c r="B918" s="431" t="s">
        <v>10451</v>
      </c>
      <c r="C918" s="428" t="s">
        <v>13150</v>
      </c>
      <c r="D918" s="428" t="s">
        <v>20</v>
      </c>
    </row>
    <row r="919" spans="1:4" ht="12.75">
      <c r="A919" s="428" t="s">
        <v>3810</v>
      </c>
      <c r="B919" s="431">
        <v>200702</v>
      </c>
      <c r="C919" s="428" t="s">
        <v>13151</v>
      </c>
      <c r="D919" s="428" t="s">
        <v>19</v>
      </c>
    </row>
    <row r="920" spans="1:4" ht="12.75">
      <c r="A920" s="428" t="s">
        <v>6152</v>
      </c>
      <c r="B920" s="431">
        <v>120126</v>
      </c>
      <c r="C920" s="428" t="s">
        <v>13152</v>
      </c>
      <c r="D920" s="428" t="s">
        <v>19</v>
      </c>
    </row>
    <row r="921" spans="1:4" ht="12.75">
      <c r="A921" s="428" t="s">
        <v>1572</v>
      </c>
      <c r="B921" s="431">
        <v>210102</v>
      </c>
      <c r="C921" s="428" t="s">
        <v>13153</v>
      </c>
      <c r="D921" s="428" t="s">
        <v>20</v>
      </c>
    </row>
    <row r="922" spans="1:4" ht="12.75">
      <c r="A922" s="428" t="s">
        <v>1313</v>
      </c>
      <c r="B922" s="431" t="s">
        <v>1314</v>
      </c>
      <c r="C922" s="428" t="s">
        <v>13154</v>
      </c>
      <c r="D922" s="428" t="s">
        <v>18</v>
      </c>
    </row>
    <row r="923" spans="1:4" ht="12.75">
      <c r="A923" s="428" t="s">
        <v>11437</v>
      </c>
      <c r="B923" s="431" t="s">
        <v>1820</v>
      </c>
      <c r="C923" s="428" t="s">
        <v>13155</v>
      </c>
      <c r="D923" s="428" t="s">
        <v>20</v>
      </c>
    </row>
    <row r="924" spans="1:4" ht="12.75">
      <c r="A924" s="428" t="s">
        <v>3740</v>
      </c>
      <c r="B924" s="431">
        <v>210106</v>
      </c>
      <c r="C924" s="428" t="s">
        <v>13156</v>
      </c>
      <c r="D924" s="428" t="s">
        <v>20</v>
      </c>
    </row>
    <row r="925" spans="1:4" ht="12.75">
      <c r="A925" s="428" t="s">
        <v>1398</v>
      </c>
      <c r="B925" s="431">
        <v>150204</v>
      </c>
      <c r="C925" s="428" t="s">
        <v>13157</v>
      </c>
      <c r="D925" s="428" t="s">
        <v>20</v>
      </c>
    </row>
    <row r="926" spans="1:4" ht="12.75">
      <c r="A926" s="428" t="s">
        <v>4507</v>
      </c>
      <c r="B926" s="431">
        <v>140106</v>
      </c>
      <c r="C926" s="428" t="s">
        <v>13158</v>
      </c>
      <c r="D926" s="428" t="s">
        <v>18</v>
      </c>
    </row>
    <row r="927" spans="1:4" ht="12.75">
      <c r="A927" s="428" t="s">
        <v>5820</v>
      </c>
      <c r="B927" s="431" t="s">
        <v>10395</v>
      </c>
      <c r="C927" s="428" t="s">
        <v>13159</v>
      </c>
      <c r="D927" s="428" t="s">
        <v>20</v>
      </c>
    </row>
    <row r="928" spans="1:4" ht="12.75">
      <c r="A928" s="428" t="s">
        <v>1015</v>
      </c>
      <c r="B928" s="431" t="s">
        <v>424</v>
      </c>
      <c r="C928" s="428" t="s">
        <v>13160</v>
      </c>
      <c r="D928" s="428" t="s">
        <v>20</v>
      </c>
    </row>
    <row r="929" spans="1:4" ht="12.75">
      <c r="A929" s="428" t="s">
        <v>4338</v>
      </c>
      <c r="B929" s="431">
        <v>210806</v>
      </c>
      <c r="C929" s="428" t="s">
        <v>13161</v>
      </c>
      <c r="D929" s="428" t="s">
        <v>19</v>
      </c>
    </row>
    <row r="930" spans="1:4" ht="12.75">
      <c r="A930" s="428" t="s">
        <v>4678</v>
      </c>
      <c r="B930" s="431">
        <v>110210</v>
      </c>
      <c r="C930" s="428" t="s">
        <v>13162</v>
      </c>
      <c r="D930" s="428" t="s">
        <v>18</v>
      </c>
    </row>
    <row r="931" spans="1:4" ht="12.75">
      <c r="A931" s="428" t="s">
        <v>11438</v>
      </c>
      <c r="B931" s="431">
        <v>200401</v>
      </c>
      <c r="C931" s="428" t="s">
        <v>13163</v>
      </c>
      <c r="D931" s="428" t="s">
        <v>18</v>
      </c>
    </row>
    <row r="932" spans="1:4" ht="12.75">
      <c r="A932" s="428" t="s">
        <v>1027</v>
      </c>
      <c r="B932" s="431">
        <v>160506</v>
      </c>
      <c r="C932" s="428" t="s">
        <v>13164</v>
      </c>
      <c r="D932" s="428" t="s">
        <v>19</v>
      </c>
    </row>
    <row r="933" spans="1:4" ht="12.75">
      <c r="A933" s="428" t="s">
        <v>1912</v>
      </c>
      <c r="B933" s="431" t="s">
        <v>10126</v>
      </c>
      <c r="C933" s="428" t="s">
        <v>13165</v>
      </c>
      <c r="D933" s="428" t="s">
        <v>19</v>
      </c>
    </row>
    <row r="934" spans="1:4" ht="12.75">
      <c r="A934" s="428" t="s">
        <v>4384</v>
      </c>
      <c r="B934" s="431" t="s">
        <v>637</v>
      </c>
      <c r="C934" s="428" t="s">
        <v>13166</v>
      </c>
      <c r="D934" s="428" t="s">
        <v>19</v>
      </c>
    </row>
    <row r="935" spans="1:4" ht="12.75">
      <c r="A935" s="428" t="s">
        <v>4617</v>
      </c>
      <c r="B935" s="431">
        <v>110504</v>
      </c>
      <c r="C935" s="428" t="s">
        <v>13167</v>
      </c>
      <c r="D935" s="428" t="s">
        <v>20</v>
      </c>
    </row>
    <row r="936" spans="1:4" ht="12.75">
      <c r="A936" s="428" t="s">
        <v>4189</v>
      </c>
      <c r="B936" s="431">
        <v>210102</v>
      </c>
      <c r="C936" s="428" t="s">
        <v>13168</v>
      </c>
      <c r="D936" s="428" t="s">
        <v>19</v>
      </c>
    </row>
    <row r="937" spans="1:4" ht="12.75">
      <c r="A937" s="428" t="s">
        <v>5866</v>
      </c>
      <c r="B937" s="431">
        <v>210102</v>
      </c>
      <c r="C937" s="428" t="s">
        <v>13169</v>
      </c>
      <c r="D937" s="428" t="s">
        <v>20</v>
      </c>
    </row>
    <row r="938" spans="1:4" ht="12.75">
      <c r="A938" s="428" t="s">
        <v>4156</v>
      </c>
      <c r="B938" s="431">
        <v>140311</v>
      </c>
      <c r="C938" s="428" t="s">
        <v>13170</v>
      </c>
      <c r="D938" s="428" t="s">
        <v>20</v>
      </c>
    </row>
    <row r="939" spans="1:4" ht="12.75">
      <c r="A939" s="428" t="s">
        <v>1249</v>
      </c>
      <c r="B939" s="431" t="s">
        <v>10250</v>
      </c>
      <c r="C939" s="428" t="s">
        <v>13171</v>
      </c>
      <c r="D939" s="428" t="s">
        <v>18</v>
      </c>
    </row>
    <row r="940" spans="1:4" ht="12.75">
      <c r="A940" s="428" t="s">
        <v>1893</v>
      </c>
      <c r="B940" s="431" t="s">
        <v>10556</v>
      </c>
      <c r="C940" s="428" t="s">
        <v>13172</v>
      </c>
      <c r="D940" s="428" t="s">
        <v>19</v>
      </c>
    </row>
    <row r="941" spans="1:4" ht="12.75">
      <c r="A941" s="428" t="s">
        <v>5015</v>
      </c>
      <c r="B941" s="431">
        <v>210202</v>
      </c>
      <c r="C941" s="428" t="s">
        <v>13173</v>
      </c>
      <c r="D941" s="428" t="s">
        <v>20</v>
      </c>
    </row>
    <row r="942" spans="1:4" ht="12.75">
      <c r="A942" s="428" t="s">
        <v>5127</v>
      </c>
      <c r="B942" s="431">
        <v>120101</v>
      </c>
      <c r="C942" s="428" t="s">
        <v>605</v>
      </c>
      <c r="D942" s="428" t="s">
        <v>20</v>
      </c>
    </row>
    <row r="943" spans="1:4" ht="12.75">
      <c r="A943" s="428" t="s">
        <v>11439</v>
      </c>
      <c r="B943" s="431" t="s">
        <v>10267</v>
      </c>
      <c r="C943" s="428" t="s">
        <v>13174</v>
      </c>
      <c r="D943" s="428" t="s">
        <v>20</v>
      </c>
    </row>
    <row r="944" spans="1:4" ht="12.75">
      <c r="A944" s="428" t="s">
        <v>3356</v>
      </c>
      <c r="B944" s="431">
        <v>120422</v>
      </c>
      <c r="C944" s="428" t="s">
        <v>12660</v>
      </c>
      <c r="D944" s="428" t="s">
        <v>19</v>
      </c>
    </row>
    <row r="945" spans="1:4" ht="12.75">
      <c r="A945" s="428" t="s">
        <v>11440</v>
      </c>
      <c r="B945" s="431">
        <v>150108</v>
      </c>
      <c r="C945" s="428" t="s">
        <v>13175</v>
      </c>
      <c r="D945" s="428" t="s">
        <v>459</v>
      </c>
    </row>
    <row r="946" spans="1:4" ht="12.75">
      <c r="A946" s="428" t="s">
        <v>2125</v>
      </c>
      <c r="B946" s="431" t="s">
        <v>10525</v>
      </c>
      <c r="C946" s="428" t="s">
        <v>13176</v>
      </c>
      <c r="D946" s="428" t="s">
        <v>19</v>
      </c>
    </row>
    <row r="947" spans="1:4" ht="12.75">
      <c r="A947" s="428" t="s">
        <v>6105</v>
      </c>
      <c r="B947" s="431" t="s">
        <v>10857</v>
      </c>
      <c r="C947" s="428" t="s">
        <v>13177</v>
      </c>
      <c r="D947" s="428" t="s">
        <v>19</v>
      </c>
    </row>
    <row r="948" spans="1:4" ht="12.75">
      <c r="A948" s="428" t="s">
        <v>7759</v>
      </c>
      <c r="B948" s="431" t="s">
        <v>10884</v>
      </c>
      <c r="C948" s="428" t="s">
        <v>13178</v>
      </c>
      <c r="D948" s="428" t="s">
        <v>19</v>
      </c>
    </row>
    <row r="949" spans="1:4" ht="12.75">
      <c r="A949" s="428" t="s">
        <v>6278</v>
      </c>
      <c r="B949" s="431" t="s">
        <v>10899</v>
      </c>
      <c r="C949" s="428" t="s">
        <v>13179</v>
      </c>
      <c r="D949" s="428" t="s">
        <v>19</v>
      </c>
    </row>
    <row r="950" spans="1:4" ht="12.75">
      <c r="A950" s="428" t="s">
        <v>7437</v>
      </c>
      <c r="B950" s="431" t="s">
        <v>6051</v>
      </c>
      <c r="C950" s="428" t="s">
        <v>13180</v>
      </c>
      <c r="D950" s="428" t="s">
        <v>18</v>
      </c>
    </row>
    <row r="951" spans="1:4" ht="12.75">
      <c r="A951" s="428" t="s">
        <v>2951</v>
      </c>
      <c r="B951" s="431" t="s">
        <v>10599</v>
      </c>
      <c r="C951" s="428" t="s">
        <v>13181</v>
      </c>
      <c r="D951" s="428" t="s">
        <v>19</v>
      </c>
    </row>
    <row r="952" spans="1:4" ht="12.75">
      <c r="A952" s="428" t="s">
        <v>6320</v>
      </c>
      <c r="B952" s="431">
        <v>140119</v>
      </c>
      <c r="C952" s="428" t="s">
        <v>13182</v>
      </c>
      <c r="D952" s="428" t="s">
        <v>18</v>
      </c>
    </row>
    <row r="953" spans="1:4" ht="12.75">
      <c r="A953" s="428" t="s">
        <v>3763</v>
      </c>
      <c r="B953" s="431" t="s">
        <v>10163</v>
      </c>
      <c r="C953" s="428" t="s">
        <v>13183</v>
      </c>
      <c r="D953" s="428" t="s">
        <v>19</v>
      </c>
    </row>
    <row r="954" spans="1:4" ht="12.75">
      <c r="A954" s="428" t="s">
        <v>5640</v>
      </c>
      <c r="B954" s="431">
        <v>200601</v>
      </c>
      <c r="C954" s="428" t="s">
        <v>13184</v>
      </c>
      <c r="D954" s="428" t="s">
        <v>19</v>
      </c>
    </row>
    <row r="955" spans="1:4" ht="12.75">
      <c r="A955" s="428" t="s">
        <v>7950</v>
      </c>
      <c r="B955" s="431">
        <v>210211</v>
      </c>
      <c r="C955" s="428" t="s">
        <v>13185</v>
      </c>
      <c r="D955" s="428" t="s">
        <v>459</v>
      </c>
    </row>
    <row r="956" spans="1:4" ht="12.75">
      <c r="A956" s="428" t="s">
        <v>7218</v>
      </c>
      <c r="B956" s="431" t="s">
        <v>7219</v>
      </c>
      <c r="C956" s="428" t="s">
        <v>13186</v>
      </c>
      <c r="D956" s="428" t="s">
        <v>20</v>
      </c>
    </row>
    <row r="957" spans="1:4" ht="12.75">
      <c r="A957" s="428" t="s">
        <v>11441</v>
      </c>
      <c r="B957" s="431" t="s">
        <v>10150</v>
      </c>
      <c r="C957" s="428" t="s">
        <v>13187</v>
      </c>
      <c r="D957" s="428" t="s">
        <v>19</v>
      </c>
    </row>
    <row r="958" spans="1:4" ht="12.75">
      <c r="A958" s="428" t="s">
        <v>11442</v>
      </c>
      <c r="B958" s="431" t="s">
        <v>10770</v>
      </c>
      <c r="C958" s="428" t="s">
        <v>13188</v>
      </c>
      <c r="D958" s="428" t="s">
        <v>18</v>
      </c>
    </row>
    <row r="959" spans="1:4" ht="12.75">
      <c r="A959" s="428" t="s">
        <v>11443</v>
      </c>
      <c r="B959" s="431">
        <v>101002</v>
      </c>
      <c r="C959" s="428" t="s">
        <v>13189</v>
      </c>
      <c r="D959" s="428" t="s">
        <v>20</v>
      </c>
    </row>
    <row r="960" spans="1:4" ht="12.75">
      <c r="A960" s="428" t="s">
        <v>11444</v>
      </c>
      <c r="B960" s="431">
        <v>200607</v>
      </c>
      <c r="C960" s="428" t="s">
        <v>13190</v>
      </c>
      <c r="D960" s="428" t="s">
        <v>20</v>
      </c>
    </row>
    <row r="961" spans="1:4" ht="12.75">
      <c r="A961" s="428" t="s">
        <v>4324</v>
      </c>
      <c r="B961" s="431" t="s">
        <v>10502</v>
      </c>
      <c r="C961" s="428" t="s">
        <v>13191</v>
      </c>
      <c r="D961" s="428" t="s">
        <v>19</v>
      </c>
    </row>
    <row r="962" spans="1:4" ht="12.75">
      <c r="A962" s="428" t="s">
        <v>5635</v>
      </c>
      <c r="B962" s="431">
        <v>210405</v>
      </c>
      <c r="C962" s="428" t="s">
        <v>13192</v>
      </c>
      <c r="D962" s="428" t="s">
        <v>18</v>
      </c>
    </row>
    <row r="963" spans="1:4" ht="12.75">
      <c r="A963" s="428" t="s">
        <v>3074</v>
      </c>
      <c r="B963" s="431" t="s">
        <v>10504</v>
      </c>
      <c r="C963" s="428" t="s">
        <v>13193</v>
      </c>
      <c r="D963" s="428" t="s">
        <v>19</v>
      </c>
    </row>
    <row r="964" spans="1:4" ht="12.75">
      <c r="A964" s="428" t="s">
        <v>6272</v>
      </c>
      <c r="B964" s="431">
        <v>190304</v>
      </c>
      <c r="C964" s="428" t="s">
        <v>13194</v>
      </c>
      <c r="D964" s="428" t="s">
        <v>20</v>
      </c>
    </row>
    <row r="965" spans="1:4" ht="12.75">
      <c r="A965" s="428" t="s">
        <v>1847</v>
      </c>
      <c r="B965" s="431">
        <v>210801</v>
      </c>
      <c r="C965" s="428" t="s">
        <v>13195</v>
      </c>
      <c r="D965" s="428" t="s">
        <v>19</v>
      </c>
    </row>
    <row r="966" spans="1:4" ht="12.75">
      <c r="A966" s="428" t="s">
        <v>6197</v>
      </c>
      <c r="B966" s="431" t="s">
        <v>10851</v>
      </c>
      <c r="C966" s="428" t="s">
        <v>13196</v>
      </c>
      <c r="D966" s="428" t="s">
        <v>20</v>
      </c>
    </row>
    <row r="967" spans="1:4" ht="12.75">
      <c r="A967" s="428" t="s">
        <v>2680</v>
      </c>
      <c r="B967" s="431" t="s">
        <v>391</v>
      </c>
      <c r="C967" s="428" t="s">
        <v>13197</v>
      </c>
      <c r="D967" s="428" t="s">
        <v>19</v>
      </c>
    </row>
    <row r="968" spans="1:4" ht="12.75">
      <c r="A968" s="428" t="s">
        <v>1075</v>
      </c>
      <c r="B968" s="431" t="s">
        <v>1076</v>
      </c>
      <c r="C968" s="428" t="s">
        <v>13198</v>
      </c>
      <c r="D968" s="428" t="s">
        <v>19</v>
      </c>
    </row>
    <row r="969" spans="1:4" ht="12.75">
      <c r="A969" s="428" t="s">
        <v>1579</v>
      </c>
      <c r="B969" s="431" t="s">
        <v>10646</v>
      </c>
      <c r="C969" s="428" t="s">
        <v>13199</v>
      </c>
      <c r="D969" s="428" t="s">
        <v>19</v>
      </c>
    </row>
    <row r="970" spans="1:4" ht="12.75">
      <c r="A970" s="428" t="s">
        <v>6131</v>
      </c>
      <c r="B970" s="431" t="s">
        <v>10823</v>
      </c>
      <c r="C970" s="428" t="s">
        <v>13200</v>
      </c>
      <c r="D970" s="428" t="s">
        <v>20</v>
      </c>
    </row>
    <row r="971" spans="1:4" ht="12.75">
      <c r="A971" s="428" t="s">
        <v>5003</v>
      </c>
      <c r="B971" s="431" t="s">
        <v>10502</v>
      </c>
      <c r="C971" s="428" t="s">
        <v>13201</v>
      </c>
      <c r="D971" s="428" t="s">
        <v>20</v>
      </c>
    </row>
    <row r="972" spans="1:4" ht="12.75">
      <c r="A972" s="428" t="s">
        <v>6377</v>
      </c>
      <c r="B972" s="431">
        <v>220803</v>
      </c>
      <c r="C972" s="428" t="s">
        <v>13202</v>
      </c>
      <c r="D972" s="428" t="s">
        <v>18</v>
      </c>
    </row>
    <row r="973" spans="1:4" ht="12.75">
      <c r="A973" s="428" t="s">
        <v>2272</v>
      </c>
      <c r="B973" s="431">
        <v>210601</v>
      </c>
      <c r="C973" s="428" t="s">
        <v>13203</v>
      </c>
      <c r="D973" s="428" t="s">
        <v>20</v>
      </c>
    </row>
    <row r="974" spans="1:4" ht="12.75">
      <c r="A974" s="428" t="s">
        <v>4936</v>
      </c>
      <c r="B974" s="431">
        <v>210501</v>
      </c>
      <c r="C974" s="428" t="s">
        <v>13204</v>
      </c>
      <c r="D974" s="428" t="s">
        <v>19</v>
      </c>
    </row>
    <row r="975" spans="1:4" ht="12.75">
      <c r="A975" s="428" t="s">
        <v>2737</v>
      </c>
      <c r="B975" s="431">
        <v>210503</v>
      </c>
      <c r="C975" s="428" t="s">
        <v>13205</v>
      </c>
      <c r="D975" s="428" t="s">
        <v>459</v>
      </c>
    </row>
    <row r="976" spans="1:4" ht="12.75">
      <c r="A976" s="428" t="s">
        <v>2577</v>
      </c>
      <c r="B976" s="431">
        <v>210501</v>
      </c>
      <c r="C976" s="428" t="s">
        <v>13206</v>
      </c>
      <c r="D976" s="428" t="s">
        <v>20</v>
      </c>
    </row>
    <row r="977" spans="1:4" ht="12.75">
      <c r="A977" s="428" t="s">
        <v>5638</v>
      </c>
      <c r="B977" s="431" t="s">
        <v>10224</v>
      </c>
      <c r="C977" s="428" t="s">
        <v>13207</v>
      </c>
      <c r="D977" s="428" t="s">
        <v>19</v>
      </c>
    </row>
    <row r="978" spans="1:4" ht="12.75">
      <c r="A978" s="428" t="s">
        <v>3606</v>
      </c>
      <c r="B978" s="431">
        <v>211104</v>
      </c>
      <c r="C978" s="428" t="s">
        <v>13208</v>
      </c>
      <c r="D978" s="428" t="s">
        <v>18</v>
      </c>
    </row>
    <row r="979" spans="1:4" ht="12.75">
      <c r="A979" s="428" t="s">
        <v>1780</v>
      </c>
      <c r="B979" s="431">
        <v>210608</v>
      </c>
      <c r="C979" s="428" t="s">
        <v>13209</v>
      </c>
      <c r="D979" s="428" t="s">
        <v>20</v>
      </c>
    </row>
    <row r="980" spans="1:4" ht="12.75">
      <c r="A980" s="428" t="s">
        <v>5890</v>
      </c>
      <c r="B980" s="431" t="s">
        <v>10193</v>
      </c>
      <c r="C980" s="428" t="s">
        <v>13210</v>
      </c>
      <c r="D980" s="428" t="s">
        <v>19</v>
      </c>
    </row>
    <row r="981" spans="1:4" ht="12.75">
      <c r="A981" s="428" t="s">
        <v>1504</v>
      </c>
      <c r="B981" s="431">
        <v>210608</v>
      </c>
      <c r="C981" s="428" t="s">
        <v>13211</v>
      </c>
      <c r="D981" s="428" t="s">
        <v>19</v>
      </c>
    </row>
    <row r="982" spans="1:4" ht="12.75">
      <c r="A982" s="428" t="s">
        <v>3639</v>
      </c>
      <c r="B982" s="431" t="s">
        <v>10571</v>
      </c>
      <c r="C982" s="428" t="s">
        <v>13212</v>
      </c>
      <c r="D982" s="428" t="s">
        <v>19</v>
      </c>
    </row>
    <row r="983" spans="1:4" ht="12.75">
      <c r="A983" s="428" t="s">
        <v>4819</v>
      </c>
      <c r="B983" s="431">
        <v>210704</v>
      </c>
      <c r="C983" s="428" t="s">
        <v>13213</v>
      </c>
      <c r="D983" s="428" t="s">
        <v>20</v>
      </c>
    </row>
    <row r="984" spans="1:4" ht="12.75">
      <c r="A984" s="428" t="s">
        <v>4497</v>
      </c>
      <c r="B984" s="431" t="s">
        <v>448</v>
      </c>
      <c r="C984" s="428" t="s">
        <v>13214</v>
      </c>
      <c r="D984" s="428" t="s">
        <v>19</v>
      </c>
    </row>
    <row r="985" spans="1:4" ht="12.75">
      <c r="A985" s="428" t="s">
        <v>5285</v>
      </c>
      <c r="B985" s="431">
        <v>210203</v>
      </c>
      <c r="C985" s="428" t="s">
        <v>13215</v>
      </c>
      <c r="D985" s="428" t="s">
        <v>459</v>
      </c>
    </row>
    <row r="986" spans="1:4" ht="12.75">
      <c r="A986" s="428" t="s">
        <v>6077</v>
      </c>
      <c r="B986" s="431">
        <v>210203</v>
      </c>
      <c r="C986" s="428" t="s">
        <v>13216</v>
      </c>
      <c r="D986" s="428" t="s">
        <v>19</v>
      </c>
    </row>
    <row r="987" spans="1:4" ht="12.75">
      <c r="A987" s="428" t="s">
        <v>1147</v>
      </c>
      <c r="B987" s="431">
        <v>211004</v>
      </c>
      <c r="C987" s="428" t="s">
        <v>13217</v>
      </c>
      <c r="D987" s="428" t="s">
        <v>20</v>
      </c>
    </row>
    <row r="988" spans="1:4" ht="12.75">
      <c r="A988" s="428" t="s">
        <v>2209</v>
      </c>
      <c r="B988" s="431" t="s">
        <v>10193</v>
      </c>
      <c r="C988" s="428" t="s">
        <v>13218</v>
      </c>
      <c r="D988" s="428" t="s">
        <v>19</v>
      </c>
    </row>
    <row r="989" spans="1:4" ht="12.75">
      <c r="A989" s="428" t="s">
        <v>11445</v>
      </c>
      <c r="B989" s="431" t="s">
        <v>10027</v>
      </c>
      <c r="C989" s="428" t="s">
        <v>13219</v>
      </c>
      <c r="D989" s="428" t="s">
        <v>18</v>
      </c>
    </row>
    <row r="990" spans="1:4" ht="12.75">
      <c r="A990" s="428" t="s">
        <v>11446</v>
      </c>
      <c r="B990" s="431" t="s">
        <v>10252</v>
      </c>
      <c r="C990" s="428" t="s">
        <v>13220</v>
      </c>
      <c r="D990" s="428" t="s">
        <v>18</v>
      </c>
    </row>
    <row r="991" spans="1:4" ht="12.75">
      <c r="A991" s="428" t="s">
        <v>767</v>
      </c>
      <c r="B991" s="431">
        <v>210901</v>
      </c>
      <c r="C991" s="428" t="s">
        <v>13221</v>
      </c>
      <c r="D991" s="428" t="s">
        <v>19</v>
      </c>
    </row>
    <row r="992" spans="1:4" ht="12.75">
      <c r="A992" s="428" t="s">
        <v>7887</v>
      </c>
      <c r="B992" s="431" t="s">
        <v>10725</v>
      </c>
      <c r="C992" s="428" t="s">
        <v>13222</v>
      </c>
      <c r="D992" s="428" t="s">
        <v>18</v>
      </c>
    </row>
    <row r="993" spans="1:4" ht="12.75">
      <c r="A993" s="428" t="s">
        <v>2857</v>
      </c>
      <c r="B993" s="431" t="s">
        <v>10094</v>
      </c>
      <c r="C993" s="428" t="s">
        <v>13223</v>
      </c>
      <c r="D993" s="428" t="s">
        <v>18</v>
      </c>
    </row>
    <row r="994" spans="1:4" ht="12.75">
      <c r="A994" s="428" t="s">
        <v>3255</v>
      </c>
      <c r="B994" s="431" t="s">
        <v>10613</v>
      </c>
      <c r="C994" s="428" t="s">
        <v>13224</v>
      </c>
      <c r="D994" s="428" t="s">
        <v>19</v>
      </c>
    </row>
    <row r="995" spans="1:4" ht="12.75">
      <c r="A995" s="428" t="s">
        <v>3696</v>
      </c>
      <c r="B995" s="431" t="s">
        <v>10508</v>
      </c>
      <c r="C995" s="428" t="s">
        <v>13225</v>
      </c>
      <c r="D995" s="428" t="s">
        <v>18</v>
      </c>
    </row>
    <row r="996" spans="1:4" ht="12.75">
      <c r="A996" s="428" t="s">
        <v>3642</v>
      </c>
      <c r="B996" s="431" t="s">
        <v>10751</v>
      </c>
      <c r="C996" s="428" t="s">
        <v>13226</v>
      </c>
      <c r="D996" s="428" t="s">
        <v>18</v>
      </c>
    </row>
    <row r="997" spans="1:4" ht="12.75">
      <c r="A997" s="428" t="s">
        <v>5735</v>
      </c>
      <c r="B997" s="431" t="s">
        <v>10188</v>
      </c>
      <c r="C997" s="428" t="s">
        <v>13227</v>
      </c>
      <c r="D997" s="428" t="s">
        <v>19</v>
      </c>
    </row>
    <row r="998" spans="1:4" ht="12.75">
      <c r="A998" s="428" t="s">
        <v>5981</v>
      </c>
      <c r="B998" s="431">
        <v>160404</v>
      </c>
      <c r="C998" s="428" t="s">
        <v>13228</v>
      </c>
      <c r="D998" s="428" t="s">
        <v>19</v>
      </c>
    </row>
    <row r="999" spans="1:4" ht="12.75">
      <c r="A999" s="428" t="s">
        <v>1836</v>
      </c>
      <c r="B999" s="431" t="s">
        <v>543</v>
      </c>
      <c r="C999" s="428" t="s">
        <v>13229</v>
      </c>
      <c r="D999" s="428" t="s">
        <v>18</v>
      </c>
    </row>
    <row r="1000" spans="1:4" ht="12.75">
      <c r="A1000" s="428" t="s">
        <v>4944</v>
      </c>
      <c r="B1000" s="431" t="s">
        <v>10195</v>
      </c>
      <c r="C1000" s="428" t="s">
        <v>13230</v>
      </c>
      <c r="D1000" s="428" t="s">
        <v>20</v>
      </c>
    </row>
    <row r="1001" spans="1:4" ht="12.75">
      <c r="A1001" s="428" t="s">
        <v>2050</v>
      </c>
      <c r="B1001" s="431">
        <v>160507</v>
      </c>
      <c r="C1001" s="428" t="s">
        <v>13231</v>
      </c>
      <c r="D1001" s="428" t="s">
        <v>19</v>
      </c>
    </row>
    <row r="1002" spans="1:4" ht="12.75">
      <c r="A1002" s="428" t="s">
        <v>2173</v>
      </c>
      <c r="B1002" s="431" t="s">
        <v>10605</v>
      </c>
      <c r="C1002" s="428" t="s">
        <v>13232</v>
      </c>
      <c r="D1002" s="428" t="s">
        <v>19</v>
      </c>
    </row>
    <row r="1003" spans="1:4" ht="12.75">
      <c r="A1003" s="428" t="s">
        <v>3019</v>
      </c>
      <c r="B1003" s="431">
        <v>160804</v>
      </c>
      <c r="C1003" s="428" t="s">
        <v>13233</v>
      </c>
      <c r="D1003" s="428" t="s">
        <v>19</v>
      </c>
    </row>
    <row r="1004" spans="1:4" ht="12.75">
      <c r="A1004" s="428" t="s">
        <v>4593</v>
      </c>
      <c r="B1004" s="431" t="s">
        <v>887</v>
      </c>
      <c r="C1004" s="428" t="s">
        <v>13234</v>
      </c>
      <c r="D1004" s="428" t="s">
        <v>19</v>
      </c>
    </row>
    <row r="1005" spans="1:4" ht="12.75">
      <c r="A1005" s="428" t="s">
        <v>3722</v>
      </c>
      <c r="B1005" s="431" t="s">
        <v>1525</v>
      </c>
      <c r="C1005" s="428" t="s">
        <v>13235</v>
      </c>
      <c r="D1005" s="428" t="s">
        <v>19</v>
      </c>
    </row>
    <row r="1006" spans="1:4" ht="12.75">
      <c r="A1006" s="428" t="s">
        <v>4143</v>
      </c>
      <c r="B1006" s="431">
        <v>160303</v>
      </c>
      <c r="C1006" s="428" t="s">
        <v>13236</v>
      </c>
      <c r="D1006" s="428" t="s">
        <v>19</v>
      </c>
    </row>
    <row r="1007" spans="1:4" ht="12.75">
      <c r="A1007" s="428" t="s">
        <v>3514</v>
      </c>
      <c r="B1007" s="431">
        <v>150117</v>
      </c>
      <c r="C1007" s="428" t="s">
        <v>12774</v>
      </c>
      <c r="D1007" s="428" t="s">
        <v>459</v>
      </c>
    </row>
    <row r="1008" spans="1:4" ht="12.75">
      <c r="A1008" s="428" t="s">
        <v>4042</v>
      </c>
      <c r="B1008" s="431" t="s">
        <v>1195</v>
      </c>
      <c r="C1008" s="428" t="s">
        <v>13237</v>
      </c>
      <c r="D1008" s="428" t="s">
        <v>18</v>
      </c>
    </row>
    <row r="1009" spans="1:4" ht="12.75">
      <c r="A1009" s="428" t="s">
        <v>7719</v>
      </c>
      <c r="B1009" s="431" t="s">
        <v>10889</v>
      </c>
      <c r="C1009" s="428" t="s">
        <v>13238</v>
      </c>
      <c r="D1009" s="428" t="s">
        <v>19</v>
      </c>
    </row>
    <row r="1010" spans="1:4" ht="12.75">
      <c r="A1010" s="428" t="s">
        <v>3408</v>
      </c>
      <c r="B1010" s="431" t="s">
        <v>9725</v>
      </c>
      <c r="C1010" s="428" t="s">
        <v>13239</v>
      </c>
      <c r="D1010" s="428" t="s">
        <v>18</v>
      </c>
    </row>
    <row r="1011" spans="1:4" ht="12.75">
      <c r="A1011" s="428" t="s">
        <v>5859</v>
      </c>
      <c r="B1011" s="431">
        <v>160502</v>
      </c>
      <c r="C1011" s="428" t="s">
        <v>13240</v>
      </c>
      <c r="D1011" s="428" t="s">
        <v>20</v>
      </c>
    </row>
    <row r="1012" spans="1:4" ht="12.75">
      <c r="A1012" s="428" t="s">
        <v>2332</v>
      </c>
      <c r="B1012" s="431" t="s">
        <v>10539</v>
      </c>
      <c r="C1012" s="428" t="s">
        <v>13241</v>
      </c>
      <c r="D1012" s="428" t="s">
        <v>20</v>
      </c>
    </row>
    <row r="1013" spans="1:4" ht="12.75">
      <c r="A1013" s="428" t="s">
        <v>3080</v>
      </c>
      <c r="B1013" s="431">
        <v>160703</v>
      </c>
      <c r="C1013" s="428" t="s">
        <v>13242</v>
      </c>
      <c r="D1013" s="428" t="s">
        <v>19</v>
      </c>
    </row>
    <row r="1014" spans="1:4" ht="12.75">
      <c r="A1014" s="428" t="s">
        <v>4241</v>
      </c>
      <c r="B1014" s="431" t="s">
        <v>4242</v>
      </c>
      <c r="C1014" s="428" t="s">
        <v>13243</v>
      </c>
      <c r="D1014" s="428" t="s">
        <v>18</v>
      </c>
    </row>
    <row r="1015" spans="1:4" ht="12.75">
      <c r="A1015" s="428" t="s">
        <v>1707</v>
      </c>
      <c r="B1015" s="431">
        <v>160103</v>
      </c>
      <c r="C1015" s="428" t="s">
        <v>13244</v>
      </c>
      <c r="D1015" s="428" t="s">
        <v>19</v>
      </c>
    </row>
    <row r="1016" spans="1:4" ht="12.75">
      <c r="A1016" s="428" t="s">
        <v>3532</v>
      </c>
      <c r="B1016" s="431" t="s">
        <v>10763</v>
      </c>
      <c r="C1016" s="428" t="s">
        <v>13245</v>
      </c>
      <c r="D1016" s="428" t="s">
        <v>19</v>
      </c>
    </row>
    <row r="1017" spans="1:4" ht="12.75">
      <c r="A1017" s="428" t="s">
        <v>4693</v>
      </c>
      <c r="B1017" s="431" t="s">
        <v>10625</v>
      </c>
      <c r="C1017" s="428" t="s">
        <v>13246</v>
      </c>
      <c r="D1017" s="428" t="s">
        <v>20</v>
      </c>
    </row>
    <row r="1018" spans="1:4" ht="12.75">
      <c r="A1018" s="428" t="s">
        <v>440</v>
      </c>
      <c r="B1018" s="431">
        <v>160113</v>
      </c>
      <c r="C1018" s="428" t="s">
        <v>13247</v>
      </c>
      <c r="D1018" s="428" t="s">
        <v>19</v>
      </c>
    </row>
    <row r="1019" spans="1:4" ht="12.75">
      <c r="A1019" s="428" t="s">
        <v>11447</v>
      </c>
      <c r="B1019" s="431" t="s">
        <v>10752</v>
      </c>
      <c r="C1019" s="428" t="s">
        <v>13248</v>
      </c>
      <c r="D1019" s="428" t="s">
        <v>19</v>
      </c>
    </row>
    <row r="1020" spans="1:4" ht="12.75">
      <c r="A1020" s="428" t="s">
        <v>6211</v>
      </c>
      <c r="B1020" s="431" t="s">
        <v>10758</v>
      </c>
      <c r="C1020" s="428" t="s">
        <v>13249</v>
      </c>
      <c r="D1020" s="428" t="s">
        <v>19</v>
      </c>
    </row>
    <row r="1021" spans="1:4" ht="12.75">
      <c r="A1021" s="428" t="s">
        <v>780</v>
      </c>
      <c r="B1021" s="431">
        <v>160704</v>
      </c>
      <c r="C1021" s="428" t="s">
        <v>13250</v>
      </c>
      <c r="D1021" s="428" t="s">
        <v>19</v>
      </c>
    </row>
    <row r="1022" spans="1:4" ht="12.75">
      <c r="A1022" s="428" t="s">
        <v>535</v>
      </c>
      <c r="B1022" s="431" t="s">
        <v>536</v>
      </c>
      <c r="C1022" s="428" t="s">
        <v>13251</v>
      </c>
      <c r="D1022" s="428" t="s">
        <v>19</v>
      </c>
    </row>
    <row r="1023" spans="1:4" ht="12.75">
      <c r="A1023" s="428" t="s">
        <v>422</v>
      </c>
      <c r="B1023" s="431" t="s">
        <v>403</v>
      </c>
      <c r="C1023" s="428" t="s">
        <v>13252</v>
      </c>
      <c r="D1023" s="428" t="s">
        <v>20</v>
      </c>
    </row>
    <row r="1024" spans="1:4" ht="12.75">
      <c r="A1024" s="428" t="s">
        <v>4106</v>
      </c>
      <c r="B1024" s="431" t="s">
        <v>1023</v>
      </c>
      <c r="C1024" s="428" t="s">
        <v>13253</v>
      </c>
      <c r="D1024" s="428" t="s">
        <v>19</v>
      </c>
    </row>
    <row r="1025" spans="1:4" ht="12.75">
      <c r="A1025" s="428" t="s">
        <v>11448</v>
      </c>
      <c r="B1025" s="431" t="s">
        <v>512</v>
      </c>
      <c r="C1025" s="428" t="s">
        <v>13254</v>
      </c>
      <c r="D1025" s="428" t="s">
        <v>19</v>
      </c>
    </row>
    <row r="1026" spans="1:4" ht="12.75">
      <c r="A1026" s="428" t="s">
        <v>2298</v>
      </c>
      <c r="B1026" s="431">
        <v>160202</v>
      </c>
      <c r="C1026" s="428" t="s">
        <v>13255</v>
      </c>
      <c r="D1026" s="428" t="s">
        <v>19</v>
      </c>
    </row>
    <row r="1027" spans="1:4" ht="12.75">
      <c r="A1027" s="428" t="s">
        <v>2113</v>
      </c>
      <c r="B1027" s="431">
        <v>160205</v>
      </c>
      <c r="C1027" s="428" t="s">
        <v>13256</v>
      </c>
      <c r="D1027" s="428" t="s">
        <v>18</v>
      </c>
    </row>
    <row r="1028" spans="1:4" ht="12.75">
      <c r="A1028" s="428" t="s">
        <v>3146</v>
      </c>
      <c r="B1028" s="431" t="s">
        <v>913</v>
      </c>
      <c r="C1028" s="428" t="s">
        <v>13257</v>
      </c>
      <c r="D1028" s="428" t="s">
        <v>19</v>
      </c>
    </row>
    <row r="1029" spans="1:4" ht="12.75">
      <c r="A1029" s="428" t="s">
        <v>3098</v>
      </c>
      <c r="B1029" s="431" t="s">
        <v>3099</v>
      </c>
      <c r="C1029" s="428" t="s">
        <v>13258</v>
      </c>
      <c r="D1029" s="428" t="s">
        <v>20</v>
      </c>
    </row>
    <row r="1030" spans="1:4" ht="12.75">
      <c r="A1030" s="428" t="s">
        <v>1794</v>
      </c>
      <c r="B1030" s="431" t="s">
        <v>403</v>
      </c>
      <c r="C1030" s="428" t="s">
        <v>13259</v>
      </c>
      <c r="D1030" s="428" t="s">
        <v>19</v>
      </c>
    </row>
    <row r="1031" spans="1:4" ht="12.75">
      <c r="A1031" s="428" t="s">
        <v>405</v>
      </c>
      <c r="B1031" s="431">
        <v>160603</v>
      </c>
      <c r="C1031" s="428" t="s">
        <v>13260</v>
      </c>
      <c r="D1031" s="428" t="s">
        <v>19</v>
      </c>
    </row>
    <row r="1032" spans="1:4" ht="12.75">
      <c r="A1032" s="428" t="s">
        <v>2755</v>
      </c>
      <c r="B1032" s="431">
        <v>160603</v>
      </c>
      <c r="C1032" s="428" t="s">
        <v>13261</v>
      </c>
      <c r="D1032" s="428" t="s">
        <v>19</v>
      </c>
    </row>
    <row r="1033" spans="1:4" ht="12.75">
      <c r="A1033" s="428" t="s">
        <v>1432</v>
      </c>
      <c r="B1033" s="431">
        <v>200403</v>
      </c>
      <c r="C1033" s="428" t="s">
        <v>13262</v>
      </c>
      <c r="D1033" s="428" t="s">
        <v>19</v>
      </c>
    </row>
    <row r="1034" spans="1:4" ht="12.75">
      <c r="A1034" s="428" t="s">
        <v>2268</v>
      </c>
      <c r="B1034" s="431" t="s">
        <v>10202</v>
      </c>
      <c r="C1034" s="428" t="s">
        <v>13263</v>
      </c>
      <c r="D1034" s="428" t="s">
        <v>19</v>
      </c>
    </row>
    <row r="1035" spans="1:4" ht="12.75">
      <c r="A1035" s="428" t="s">
        <v>5012</v>
      </c>
      <c r="B1035" s="431">
        <v>220401</v>
      </c>
      <c r="C1035" s="428" t="s">
        <v>13264</v>
      </c>
      <c r="D1035" s="428" t="s">
        <v>19</v>
      </c>
    </row>
    <row r="1036" spans="1:4" ht="12.75">
      <c r="A1036" s="428" t="s">
        <v>2114</v>
      </c>
      <c r="B1036" s="431">
        <v>160202</v>
      </c>
      <c r="C1036" s="428" t="s">
        <v>13265</v>
      </c>
      <c r="D1036" s="428" t="s">
        <v>459</v>
      </c>
    </row>
    <row r="1037" spans="1:4" ht="12.75">
      <c r="A1037" s="428" t="s">
        <v>4656</v>
      </c>
      <c r="B1037" s="431" t="s">
        <v>1308</v>
      </c>
      <c r="C1037" s="428" t="s">
        <v>12521</v>
      </c>
      <c r="D1037" s="428" t="s">
        <v>18</v>
      </c>
    </row>
    <row r="1038" spans="1:4" ht="12.75">
      <c r="A1038" s="428" t="s">
        <v>11449</v>
      </c>
      <c r="B1038" s="431">
        <v>130102</v>
      </c>
      <c r="C1038" s="428" t="s">
        <v>13266</v>
      </c>
      <c r="D1038" s="428" t="s">
        <v>459</v>
      </c>
    </row>
    <row r="1039" spans="1:4" ht="12.75">
      <c r="A1039" s="428" t="s">
        <v>5685</v>
      </c>
      <c r="B1039" s="431">
        <v>160601</v>
      </c>
      <c r="C1039" s="428" t="s">
        <v>13267</v>
      </c>
      <c r="D1039" s="428" t="s">
        <v>19</v>
      </c>
    </row>
    <row r="1040" spans="1:4" ht="12.75">
      <c r="A1040" s="428" t="s">
        <v>11450</v>
      </c>
      <c r="B1040" s="431">
        <v>100804</v>
      </c>
      <c r="C1040" s="428" t="s">
        <v>13268</v>
      </c>
      <c r="D1040" s="428" t="s">
        <v>19</v>
      </c>
    </row>
    <row r="1041" spans="1:4" ht="12.75">
      <c r="A1041" s="428" t="s">
        <v>988</v>
      </c>
      <c r="B1041" s="431" t="s">
        <v>989</v>
      </c>
      <c r="C1041" s="428" t="s">
        <v>13269</v>
      </c>
      <c r="D1041" s="428" t="s">
        <v>19</v>
      </c>
    </row>
    <row r="1042" spans="1:4" ht="12.75">
      <c r="A1042" s="428" t="s">
        <v>7457</v>
      </c>
      <c r="B1042" s="431">
        <v>200504</v>
      </c>
      <c r="C1042" s="428" t="s">
        <v>13270</v>
      </c>
      <c r="D1042" s="428" t="s">
        <v>20</v>
      </c>
    </row>
    <row r="1043" spans="1:4" ht="12.75">
      <c r="A1043" s="428" t="s">
        <v>8597</v>
      </c>
      <c r="B1043" s="431" t="s">
        <v>1260</v>
      </c>
      <c r="C1043" s="428" t="s">
        <v>13271</v>
      </c>
      <c r="D1043" s="428" t="s">
        <v>19</v>
      </c>
    </row>
    <row r="1044" spans="1:4" ht="12.75">
      <c r="A1044" s="428" t="s">
        <v>4390</v>
      </c>
      <c r="B1044" s="431">
        <v>150132</v>
      </c>
      <c r="C1044" s="428" t="s">
        <v>13272</v>
      </c>
      <c r="D1044" s="428" t="s">
        <v>20</v>
      </c>
    </row>
    <row r="1045" spans="1:4" ht="12.75">
      <c r="A1045" s="428" t="s">
        <v>2967</v>
      </c>
      <c r="B1045" s="431" t="s">
        <v>2968</v>
      </c>
      <c r="C1045" s="428" t="s">
        <v>13273</v>
      </c>
      <c r="D1045" s="428" t="s">
        <v>18</v>
      </c>
    </row>
    <row r="1046" spans="1:4" ht="12.75">
      <c r="A1046" s="428" t="s">
        <v>8353</v>
      </c>
      <c r="B1046" s="431" t="s">
        <v>7841</v>
      </c>
      <c r="C1046" s="428" t="s">
        <v>13274</v>
      </c>
      <c r="D1046" s="428" t="s">
        <v>19</v>
      </c>
    </row>
    <row r="1047" spans="1:4" ht="12.75">
      <c r="A1047" s="428" t="s">
        <v>5093</v>
      </c>
      <c r="B1047" s="431">
        <v>140308</v>
      </c>
      <c r="C1047" s="428" t="s">
        <v>13275</v>
      </c>
      <c r="D1047" s="428" t="s">
        <v>20</v>
      </c>
    </row>
    <row r="1048" spans="1:4" ht="12.75">
      <c r="A1048" s="428" t="s">
        <v>8320</v>
      </c>
      <c r="B1048" s="431" t="s">
        <v>560</v>
      </c>
      <c r="C1048" s="428" t="s">
        <v>13276</v>
      </c>
      <c r="D1048" s="428" t="s">
        <v>19</v>
      </c>
    </row>
    <row r="1049" spans="1:4" ht="12.75">
      <c r="A1049" s="428" t="s">
        <v>2085</v>
      </c>
      <c r="B1049" s="431" t="s">
        <v>1162</v>
      </c>
      <c r="C1049" s="428" t="s">
        <v>12421</v>
      </c>
      <c r="D1049" s="428" t="s">
        <v>20</v>
      </c>
    </row>
    <row r="1050" spans="1:4" ht="12.75">
      <c r="A1050" s="428" t="s">
        <v>507</v>
      </c>
      <c r="B1050" s="431" t="s">
        <v>508</v>
      </c>
      <c r="C1050" s="428" t="s">
        <v>13277</v>
      </c>
      <c r="D1050" s="428" t="s">
        <v>19</v>
      </c>
    </row>
    <row r="1051" spans="1:4" ht="12.75">
      <c r="A1051" s="428" t="s">
        <v>4134</v>
      </c>
      <c r="B1051" s="431">
        <v>150143</v>
      </c>
      <c r="C1051" s="428" t="s">
        <v>13278</v>
      </c>
      <c r="D1051" s="428" t="s">
        <v>459</v>
      </c>
    </row>
    <row r="1052" spans="1:4" ht="12.75">
      <c r="A1052" s="428" t="s">
        <v>2248</v>
      </c>
      <c r="B1052" s="431" t="s">
        <v>952</v>
      </c>
      <c r="C1052" s="428" t="s">
        <v>13279</v>
      </c>
      <c r="D1052" s="428" t="s">
        <v>18</v>
      </c>
    </row>
    <row r="1053" spans="1:4" ht="12.75">
      <c r="A1053" s="428" t="s">
        <v>6239</v>
      </c>
      <c r="B1053" s="431">
        <v>140205</v>
      </c>
      <c r="C1053" s="428" t="s">
        <v>13280</v>
      </c>
      <c r="D1053" s="428" t="s">
        <v>20</v>
      </c>
    </row>
    <row r="1054" spans="1:4" ht="12.75">
      <c r="A1054" s="428" t="s">
        <v>2570</v>
      </c>
      <c r="B1054" s="431" t="s">
        <v>413</v>
      </c>
      <c r="C1054" s="428" t="s">
        <v>13281</v>
      </c>
      <c r="D1054" s="428" t="s">
        <v>19</v>
      </c>
    </row>
    <row r="1055" spans="1:4" ht="12.75">
      <c r="A1055" s="428" t="s">
        <v>3145</v>
      </c>
      <c r="B1055" s="431">
        <v>200601</v>
      </c>
      <c r="C1055" s="428" t="s">
        <v>13282</v>
      </c>
      <c r="D1055" s="428" t="s">
        <v>20</v>
      </c>
    </row>
    <row r="1056" spans="1:4" ht="12.75">
      <c r="A1056" s="428" t="s">
        <v>3188</v>
      </c>
      <c r="B1056" s="431" t="s">
        <v>10472</v>
      </c>
      <c r="C1056" s="428" t="s">
        <v>13283</v>
      </c>
      <c r="D1056" s="428" t="s">
        <v>19</v>
      </c>
    </row>
    <row r="1057" spans="1:4" ht="12.75">
      <c r="A1057" s="428" t="s">
        <v>2669</v>
      </c>
      <c r="B1057" s="431">
        <v>150123</v>
      </c>
      <c r="C1057" s="428" t="s">
        <v>13284</v>
      </c>
      <c r="D1057" s="428" t="s">
        <v>18</v>
      </c>
    </row>
    <row r="1058" spans="1:4" ht="12.75">
      <c r="A1058" s="428" t="s">
        <v>4627</v>
      </c>
      <c r="B1058" s="431">
        <v>150123</v>
      </c>
      <c r="C1058" s="428" t="s">
        <v>13285</v>
      </c>
      <c r="D1058" s="428" t="s">
        <v>20</v>
      </c>
    </row>
    <row r="1059" spans="1:4" ht="12.75">
      <c r="A1059" s="428" t="s">
        <v>3052</v>
      </c>
      <c r="B1059" s="431">
        <v>150133</v>
      </c>
      <c r="C1059" s="428" t="s">
        <v>13286</v>
      </c>
      <c r="D1059" s="428" t="s">
        <v>20</v>
      </c>
    </row>
    <row r="1060" spans="1:4" ht="12.75">
      <c r="A1060" s="428" t="s">
        <v>11451</v>
      </c>
      <c r="B1060" s="431">
        <v>211101</v>
      </c>
      <c r="C1060" s="428" t="s">
        <v>13287</v>
      </c>
      <c r="D1060" s="428" t="s">
        <v>20</v>
      </c>
    </row>
    <row r="1061" spans="1:4" ht="12.75">
      <c r="A1061" s="428" t="s">
        <v>6359</v>
      </c>
      <c r="B1061" s="431" t="s">
        <v>10784</v>
      </c>
      <c r="C1061" s="428" t="s">
        <v>13288</v>
      </c>
      <c r="D1061" s="428" t="s">
        <v>20</v>
      </c>
    </row>
    <row r="1062" spans="1:4" ht="12.75">
      <c r="A1062" s="428" t="s">
        <v>6866</v>
      </c>
      <c r="B1062" s="431" t="s">
        <v>6682</v>
      </c>
      <c r="C1062" s="428" t="s">
        <v>13289</v>
      </c>
      <c r="D1062" s="428" t="s">
        <v>19</v>
      </c>
    </row>
    <row r="1063" spans="1:4" ht="12.75">
      <c r="A1063" s="428" t="s">
        <v>8198</v>
      </c>
      <c r="B1063" s="431">
        <v>200201</v>
      </c>
      <c r="C1063" s="428" t="s">
        <v>13290</v>
      </c>
      <c r="D1063" s="428" t="s">
        <v>19</v>
      </c>
    </row>
    <row r="1064" spans="1:4" ht="12.75">
      <c r="A1064" s="428" t="s">
        <v>8331</v>
      </c>
      <c r="B1064" s="431">
        <v>170204</v>
      </c>
      <c r="C1064" s="428" t="s">
        <v>13291</v>
      </c>
      <c r="D1064" s="428" t="s">
        <v>19</v>
      </c>
    </row>
    <row r="1065" spans="1:4" ht="12.75">
      <c r="A1065" s="428" t="s">
        <v>851</v>
      </c>
      <c r="B1065" s="431">
        <v>210602</v>
      </c>
      <c r="C1065" s="428" t="s">
        <v>13292</v>
      </c>
      <c r="D1065" s="428" t="s">
        <v>459</v>
      </c>
    </row>
    <row r="1066" spans="1:4" ht="12.75">
      <c r="A1066" s="428" t="s">
        <v>1235</v>
      </c>
      <c r="B1066" s="431" t="s">
        <v>10208</v>
      </c>
      <c r="C1066" s="428" t="s">
        <v>13293</v>
      </c>
      <c r="D1066" s="428" t="s">
        <v>19</v>
      </c>
    </row>
    <row r="1067" spans="1:4" ht="12.75">
      <c r="A1067" s="428" t="s">
        <v>11452</v>
      </c>
      <c r="B1067" s="431">
        <v>150509</v>
      </c>
      <c r="C1067" s="428" t="s">
        <v>13294</v>
      </c>
      <c r="D1067" s="428" t="s">
        <v>18</v>
      </c>
    </row>
    <row r="1068" spans="1:4" ht="12.75">
      <c r="A1068" s="428" t="s">
        <v>8551</v>
      </c>
      <c r="B1068" s="431">
        <v>150106</v>
      </c>
      <c r="C1068" s="428" t="s">
        <v>13295</v>
      </c>
      <c r="D1068" s="428" t="s">
        <v>20</v>
      </c>
    </row>
    <row r="1069" spans="1:4" ht="12.75">
      <c r="A1069" s="428" t="s">
        <v>6698</v>
      </c>
      <c r="B1069" s="431" t="s">
        <v>672</v>
      </c>
      <c r="C1069" s="428" t="s">
        <v>13296</v>
      </c>
      <c r="D1069" s="428" t="s">
        <v>18</v>
      </c>
    </row>
    <row r="1070" spans="1:4" ht="12.75">
      <c r="A1070" s="428" t="s">
        <v>2783</v>
      </c>
      <c r="B1070" s="431" t="s">
        <v>10109</v>
      </c>
      <c r="C1070" s="428" t="s">
        <v>13297</v>
      </c>
      <c r="D1070" s="428" t="s">
        <v>19</v>
      </c>
    </row>
    <row r="1071" spans="1:4" ht="12.75">
      <c r="A1071" s="428" t="s">
        <v>8434</v>
      </c>
      <c r="B1071" s="431">
        <v>190206</v>
      </c>
      <c r="C1071" s="428" t="s">
        <v>13298</v>
      </c>
      <c r="D1071" s="428" t="s">
        <v>20</v>
      </c>
    </row>
    <row r="1072" spans="1:4" ht="12.75">
      <c r="A1072" s="428" t="s">
        <v>11453</v>
      </c>
      <c r="B1072" s="431">
        <v>230101</v>
      </c>
      <c r="C1072" s="428" t="s">
        <v>13299</v>
      </c>
      <c r="D1072" s="428" t="s">
        <v>20</v>
      </c>
    </row>
    <row r="1073" spans="1:4" ht="12.75">
      <c r="A1073" s="428" t="s">
        <v>705</v>
      </c>
      <c r="B1073" s="431" t="s">
        <v>10107</v>
      </c>
      <c r="C1073" s="428" t="s">
        <v>12876</v>
      </c>
      <c r="D1073" s="428" t="s">
        <v>19</v>
      </c>
    </row>
    <row r="1074" spans="1:4" ht="12.75">
      <c r="A1074" s="428" t="s">
        <v>7925</v>
      </c>
      <c r="B1074" s="431" t="s">
        <v>10847</v>
      </c>
      <c r="C1074" s="428" t="s">
        <v>13300</v>
      </c>
      <c r="D1074" s="428" t="s">
        <v>19</v>
      </c>
    </row>
    <row r="1075" spans="1:4" ht="12.75">
      <c r="A1075" s="428" t="s">
        <v>6341</v>
      </c>
      <c r="B1075" s="431" t="s">
        <v>10861</v>
      </c>
      <c r="C1075" s="428" t="s">
        <v>13301</v>
      </c>
      <c r="D1075" s="428" t="s">
        <v>20</v>
      </c>
    </row>
    <row r="1076" spans="1:4" ht="12.75">
      <c r="A1076" s="428" t="s">
        <v>5840</v>
      </c>
      <c r="B1076" s="431" t="s">
        <v>10560</v>
      </c>
      <c r="C1076" s="428" t="s">
        <v>13302</v>
      </c>
      <c r="D1076" s="428" t="s">
        <v>19</v>
      </c>
    </row>
    <row r="1077" spans="1:4" ht="12.75">
      <c r="A1077" s="428" t="s">
        <v>5565</v>
      </c>
      <c r="B1077" s="431">
        <v>130901</v>
      </c>
      <c r="C1077" s="428" t="s">
        <v>13303</v>
      </c>
      <c r="D1077" s="428" t="s">
        <v>20</v>
      </c>
    </row>
    <row r="1078" spans="1:4" ht="12.75">
      <c r="A1078" s="428" t="s">
        <v>11454</v>
      </c>
      <c r="B1078" s="431" t="s">
        <v>1473</v>
      </c>
      <c r="C1078" s="428" t="s">
        <v>13304</v>
      </c>
      <c r="D1078" s="428" t="s">
        <v>20</v>
      </c>
    </row>
    <row r="1079" spans="1:4" ht="12.75">
      <c r="A1079" s="428" t="s">
        <v>6223</v>
      </c>
      <c r="B1079" s="431" t="s">
        <v>10758</v>
      </c>
      <c r="C1079" s="428" t="s">
        <v>13305</v>
      </c>
      <c r="D1079" s="428" t="s">
        <v>18</v>
      </c>
    </row>
    <row r="1080" spans="1:4" ht="12.75">
      <c r="A1080" s="428" t="s">
        <v>11455</v>
      </c>
      <c r="B1080" s="431">
        <v>140301</v>
      </c>
      <c r="C1080" s="428" t="s">
        <v>13306</v>
      </c>
      <c r="D1080" s="428" t="s">
        <v>18</v>
      </c>
    </row>
    <row r="1081" spans="1:4" ht="12.75">
      <c r="A1081" s="428" t="s">
        <v>2868</v>
      </c>
      <c r="B1081" s="431" t="s">
        <v>1202</v>
      </c>
      <c r="C1081" s="428" t="s">
        <v>13307</v>
      </c>
      <c r="D1081" s="428" t="s">
        <v>19</v>
      </c>
    </row>
    <row r="1082" spans="1:4" ht="12.75">
      <c r="A1082" s="428" t="s">
        <v>5380</v>
      </c>
      <c r="B1082" s="431" t="s">
        <v>10401</v>
      </c>
      <c r="C1082" s="428" t="s">
        <v>13308</v>
      </c>
      <c r="D1082" s="428" t="s">
        <v>20</v>
      </c>
    </row>
    <row r="1083" spans="1:4" ht="12.75">
      <c r="A1083" s="428" t="s">
        <v>3090</v>
      </c>
      <c r="B1083" s="431">
        <v>230102</v>
      </c>
      <c r="C1083" s="428" t="s">
        <v>13309</v>
      </c>
      <c r="D1083" s="428" t="s">
        <v>20</v>
      </c>
    </row>
    <row r="1084" spans="1:4" ht="12.75">
      <c r="A1084" s="428" t="s">
        <v>8190</v>
      </c>
      <c r="B1084" s="431">
        <v>131201</v>
      </c>
      <c r="C1084" s="428" t="s">
        <v>13310</v>
      </c>
      <c r="D1084" s="428" t="s">
        <v>18</v>
      </c>
    </row>
    <row r="1085" spans="1:4" ht="12.75">
      <c r="A1085" s="428" t="s">
        <v>6043</v>
      </c>
      <c r="B1085" s="431">
        <v>160703</v>
      </c>
      <c r="C1085" s="428" t="s">
        <v>13311</v>
      </c>
      <c r="D1085" s="428" t="s">
        <v>18</v>
      </c>
    </row>
    <row r="1086" spans="1:4" ht="12.75">
      <c r="A1086" s="428" t="s">
        <v>11456</v>
      </c>
      <c r="B1086" s="431">
        <v>110305</v>
      </c>
      <c r="C1086" s="428" t="s">
        <v>13312</v>
      </c>
      <c r="D1086" s="428" t="s">
        <v>18</v>
      </c>
    </row>
    <row r="1087" spans="1:4" ht="12.75">
      <c r="A1087" s="428" t="s">
        <v>7486</v>
      </c>
      <c r="B1087" s="431" t="s">
        <v>10751</v>
      </c>
      <c r="C1087" s="428" t="s">
        <v>13313</v>
      </c>
      <c r="D1087" s="428" t="s">
        <v>19</v>
      </c>
    </row>
    <row r="1088" spans="1:4" ht="12.75">
      <c r="A1088" s="428" t="s">
        <v>7626</v>
      </c>
      <c r="B1088" s="431" t="s">
        <v>10725</v>
      </c>
      <c r="C1088" s="428" t="s">
        <v>13314</v>
      </c>
      <c r="D1088" s="428" t="s">
        <v>19</v>
      </c>
    </row>
    <row r="1089" spans="1:4" ht="12.75">
      <c r="A1089" s="428" t="s">
        <v>7357</v>
      </c>
      <c r="B1089" s="431">
        <v>130703</v>
      </c>
      <c r="C1089" s="428" t="s">
        <v>13315</v>
      </c>
      <c r="D1089" s="428" t="s">
        <v>18</v>
      </c>
    </row>
    <row r="1090" spans="1:4" ht="12.75">
      <c r="A1090" s="428" t="s">
        <v>3468</v>
      </c>
      <c r="B1090" s="431">
        <v>150117</v>
      </c>
      <c r="C1090" s="428" t="s">
        <v>13316</v>
      </c>
      <c r="D1090" s="428" t="s">
        <v>18</v>
      </c>
    </row>
    <row r="1091" spans="1:4" ht="12.75">
      <c r="A1091" s="428" t="s">
        <v>7977</v>
      </c>
      <c r="B1091" s="431">
        <v>120609</v>
      </c>
      <c r="C1091" s="428" t="s">
        <v>13317</v>
      </c>
      <c r="D1091" s="428" t="s">
        <v>19</v>
      </c>
    </row>
    <row r="1092" spans="1:4" ht="12.75">
      <c r="A1092" s="428" t="s">
        <v>4005</v>
      </c>
      <c r="B1092" s="431">
        <v>160113</v>
      </c>
      <c r="C1092" s="428" t="s">
        <v>13318</v>
      </c>
      <c r="D1092" s="428" t="s">
        <v>20</v>
      </c>
    </row>
    <row r="1093" spans="1:4" ht="12.75">
      <c r="A1093" s="428" t="s">
        <v>5366</v>
      </c>
      <c r="B1093" s="431" t="s">
        <v>637</v>
      </c>
      <c r="C1093" s="428" t="s">
        <v>13319</v>
      </c>
      <c r="D1093" s="428" t="s">
        <v>19</v>
      </c>
    </row>
    <row r="1094" spans="1:4" ht="12.75">
      <c r="A1094" s="428" t="s">
        <v>7064</v>
      </c>
      <c r="B1094" s="431" t="s">
        <v>9788</v>
      </c>
      <c r="C1094" s="428" t="s">
        <v>13320</v>
      </c>
      <c r="D1094" s="428" t="s">
        <v>20</v>
      </c>
    </row>
    <row r="1095" spans="1:4" ht="12.75">
      <c r="A1095" s="428" t="s">
        <v>1845</v>
      </c>
      <c r="B1095" s="431" t="s">
        <v>9853</v>
      </c>
      <c r="C1095" s="428" t="s">
        <v>13321</v>
      </c>
      <c r="D1095" s="428" t="s">
        <v>19</v>
      </c>
    </row>
    <row r="1096" spans="1:4" ht="12.75">
      <c r="A1096" s="428" t="s">
        <v>7051</v>
      </c>
      <c r="B1096" s="431">
        <v>240202</v>
      </c>
      <c r="C1096" s="428" t="s">
        <v>13322</v>
      </c>
      <c r="D1096" s="428" t="s">
        <v>19</v>
      </c>
    </row>
    <row r="1097" spans="1:4" ht="12.75">
      <c r="A1097" s="428" t="s">
        <v>4303</v>
      </c>
      <c r="B1097" s="431">
        <v>120702</v>
      </c>
      <c r="C1097" s="428" t="s">
        <v>13323</v>
      </c>
      <c r="D1097" s="428" t="s">
        <v>19</v>
      </c>
    </row>
    <row r="1098" spans="1:4" ht="12.75">
      <c r="A1098" s="428" t="s">
        <v>982</v>
      </c>
      <c r="B1098" s="431">
        <v>200206</v>
      </c>
      <c r="C1098" s="428" t="s">
        <v>9551</v>
      </c>
      <c r="D1098" s="428" t="s">
        <v>19</v>
      </c>
    </row>
    <row r="1099" spans="1:4" ht="12.75">
      <c r="A1099" s="428" t="s">
        <v>1655</v>
      </c>
      <c r="B1099" s="431">
        <v>140115</v>
      </c>
      <c r="C1099" s="428" t="s">
        <v>13324</v>
      </c>
      <c r="D1099" s="428" t="s">
        <v>19</v>
      </c>
    </row>
    <row r="1100" spans="1:4" ht="12.75">
      <c r="A1100" s="428" t="s">
        <v>5815</v>
      </c>
      <c r="B1100" s="431">
        <v>160301</v>
      </c>
      <c r="C1100" s="428" t="s">
        <v>13325</v>
      </c>
      <c r="D1100" s="428" t="s">
        <v>19</v>
      </c>
    </row>
    <row r="1101" spans="1:4" ht="12.75">
      <c r="A1101" s="428" t="s">
        <v>8199</v>
      </c>
      <c r="B1101" s="431">
        <v>120601</v>
      </c>
      <c r="C1101" s="428" t="s">
        <v>13326</v>
      </c>
      <c r="D1101" s="428" t="s">
        <v>20</v>
      </c>
    </row>
    <row r="1102" spans="1:4" ht="12.75">
      <c r="A1102" s="428" t="s">
        <v>4176</v>
      </c>
      <c r="B1102" s="431" t="s">
        <v>697</v>
      </c>
      <c r="C1102" s="428" t="s">
        <v>13327</v>
      </c>
      <c r="D1102" s="428" t="s">
        <v>19</v>
      </c>
    </row>
    <row r="1103" spans="1:4" ht="12.75">
      <c r="A1103" s="428" t="s">
        <v>11457</v>
      </c>
      <c r="B1103" s="431">
        <v>100803</v>
      </c>
      <c r="C1103" s="428" t="s">
        <v>13328</v>
      </c>
      <c r="D1103" s="428" t="s">
        <v>19</v>
      </c>
    </row>
    <row r="1104" spans="1:4" ht="12.75">
      <c r="A1104" s="428" t="s">
        <v>11458</v>
      </c>
      <c r="B1104" s="431" t="s">
        <v>1202</v>
      </c>
      <c r="C1104" s="428" t="s">
        <v>13329</v>
      </c>
      <c r="D1104" s="428" t="s">
        <v>19</v>
      </c>
    </row>
    <row r="1105" spans="1:4" ht="12.75">
      <c r="A1105" s="428" t="s">
        <v>11459</v>
      </c>
      <c r="B1105" s="431">
        <v>100802</v>
      </c>
      <c r="C1105" s="428" t="s">
        <v>12467</v>
      </c>
      <c r="D1105" s="428" t="s">
        <v>19</v>
      </c>
    </row>
    <row r="1106" spans="1:4" ht="12.75">
      <c r="A1106" s="428" t="s">
        <v>6293</v>
      </c>
      <c r="B1106" s="431" t="s">
        <v>10761</v>
      </c>
      <c r="C1106" s="428" t="s">
        <v>13330</v>
      </c>
      <c r="D1106" s="428" t="s">
        <v>20</v>
      </c>
    </row>
    <row r="1107" spans="1:4" ht="12.75">
      <c r="A1107" s="428" t="s">
        <v>5972</v>
      </c>
      <c r="B1107" s="431" t="s">
        <v>10885</v>
      </c>
      <c r="C1107" s="428" t="s">
        <v>13331</v>
      </c>
      <c r="D1107" s="428" t="s">
        <v>19</v>
      </c>
    </row>
    <row r="1108" spans="1:4" ht="12.75">
      <c r="A1108" s="428" t="s">
        <v>3377</v>
      </c>
      <c r="B1108" s="431">
        <v>160101</v>
      </c>
      <c r="C1108" s="428" t="s">
        <v>13332</v>
      </c>
      <c r="D1108" s="428" t="s">
        <v>19</v>
      </c>
    </row>
    <row r="1109" spans="1:4" ht="12.75">
      <c r="A1109" s="428" t="s">
        <v>7709</v>
      </c>
      <c r="B1109" s="431" t="s">
        <v>3360</v>
      </c>
      <c r="C1109" s="428" t="s">
        <v>13333</v>
      </c>
      <c r="D1109" s="428" t="s">
        <v>20</v>
      </c>
    </row>
    <row r="1110" spans="1:4" ht="12.75">
      <c r="A1110" s="428" t="s">
        <v>11460</v>
      </c>
      <c r="B1110" s="431">
        <v>100801</v>
      </c>
      <c r="C1110" s="428" t="s">
        <v>13334</v>
      </c>
      <c r="D1110" s="428" t="s">
        <v>18</v>
      </c>
    </row>
    <row r="1111" spans="1:4" ht="12.75">
      <c r="A1111" s="428" t="s">
        <v>11461</v>
      </c>
      <c r="B1111" s="431">
        <v>230101</v>
      </c>
      <c r="C1111" s="428" t="s">
        <v>13335</v>
      </c>
      <c r="D1111" s="428" t="s">
        <v>20</v>
      </c>
    </row>
    <row r="1112" spans="1:4" ht="12.75">
      <c r="A1112" s="428" t="s">
        <v>578</v>
      </c>
      <c r="B1112" s="431" t="s">
        <v>10160</v>
      </c>
      <c r="C1112" s="428" t="s">
        <v>12500</v>
      </c>
      <c r="D1112" s="428" t="s">
        <v>459</v>
      </c>
    </row>
    <row r="1113" spans="1:4" ht="12.75">
      <c r="A1113" s="428" t="s">
        <v>5782</v>
      </c>
      <c r="B1113" s="431" t="s">
        <v>10285</v>
      </c>
      <c r="C1113" s="428" t="s">
        <v>13336</v>
      </c>
      <c r="D1113" s="428" t="s">
        <v>20</v>
      </c>
    </row>
    <row r="1114" spans="1:4" ht="12.75">
      <c r="A1114" s="428" t="s">
        <v>7003</v>
      </c>
      <c r="B1114" s="431">
        <v>250301</v>
      </c>
      <c r="C1114" s="428" t="s">
        <v>13337</v>
      </c>
      <c r="D1114" s="428" t="s">
        <v>19</v>
      </c>
    </row>
    <row r="1115" spans="1:4" ht="12.75">
      <c r="A1115" s="428" t="s">
        <v>11462</v>
      </c>
      <c r="B1115" s="431">
        <v>200104</v>
      </c>
      <c r="C1115" s="428" t="s">
        <v>13338</v>
      </c>
      <c r="D1115" s="428" t="s">
        <v>18</v>
      </c>
    </row>
    <row r="1116" spans="1:4" ht="12.75">
      <c r="A1116" s="428" t="s">
        <v>428</v>
      </c>
      <c r="B1116" s="431">
        <v>100701</v>
      </c>
      <c r="C1116" s="428" t="s">
        <v>13339</v>
      </c>
      <c r="D1116" s="428" t="s">
        <v>20</v>
      </c>
    </row>
    <row r="1117" spans="1:4" ht="12.75">
      <c r="A1117" s="428" t="s">
        <v>5255</v>
      </c>
      <c r="B1117" s="431">
        <v>150103</v>
      </c>
      <c r="C1117" s="428" t="s">
        <v>13340</v>
      </c>
      <c r="D1117" s="428" t="s">
        <v>459</v>
      </c>
    </row>
    <row r="1118" spans="1:4" ht="12.75">
      <c r="A1118" s="428" t="s">
        <v>395</v>
      </c>
      <c r="B1118" s="431">
        <v>220102</v>
      </c>
      <c r="C1118" s="428" t="s">
        <v>13341</v>
      </c>
      <c r="D1118" s="428" t="s">
        <v>19</v>
      </c>
    </row>
    <row r="1119" spans="1:4" ht="12.75">
      <c r="A1119" s="428" t="s">
        <v>11463</v>
      </c>
      <c r="B1119" s="431">
        <v>210101</v>
      </c>
      <c r="C1119" s="428" t="s">
        <v>13342</v>
      </c>
      <c r="D1119" s="428" t="s">
        <v>20</v>
      </c>
    </row>
    <row r="1120" spans="1:4" ht="12.75">
      <c r="A1120" s="428" t="s">
        <v>1095</v>
      </c>
      <c r="B1120" s="431">
        <v>210401</v>
      </c>
      <c r="C1120" s="428" t="s">
        <v>13343</v>
      </c>
      <c r="D1120" s="428" t="s">
        <v>20</v>
      </c>
    </row>
    <row r="1121" spans="1:4" ht="12.75">
      <c r="A1121" s="428" t="s">
        <v>590</v>
      </c>
      <c r="B1121" s="431">
        <v>220101</v>
      </c>
      <c r="C1121" s="428" t="s">
        <v>13344</v>
      </c>
      <c r="D1121" s="428" t="s">
        <v>19</v>
      </c>
    </row>
    <row r="1122" spans="1:4" ht="12.75">
      <c r="A1122" s="428" t="s">
        <v>600</v>
      </c>
      <c r="B1122" s="431" t="s">
        <v>9981</v>
      </c>
      <c r="C1122" s="428" t="s">
        <v>13345</v>
      </c>
      <c r="D1122" s="428" t="s">
        <v>19</v>
      </c>
    </row>
    <row r="1123" spans="1:4" ht="12.75">
      <c r="A1123" s="428" t="s">
        <v>626</v>
      </c>
      <c r="B1123" s="431">
        <v>120709</v>
      </c>
      <c r="C1123" s="428" t="s">
        <v>13346</v>
      </c>
      <c r="D1123" s="428" t="s">
        <v>19</v>
      </c>
    </row>
    <row r="1124" spans="1:4" ht="12.75">
      <c r="A1124" s="428" t="s">
        <v>661</v>
      </c>
      <c r="B1124" s="431">
        <v>120402</v>
      </c>
      <c r="C1124" s="428" t="s">
        <v>13347</v>
      </c>
      <c r="D1124" s="428" t="s">
        <v>19</v>
      </c>
    </row>
    <row r="1125" spans="1:4" ht="12.75">
      <c r="A1125" s="428" t="s">
        <v>666</v>
      </c>
      <c r="B1125" s="431" t="s">
        <v>10602</v>
      </c>
      <c r="C1125" s="428" t="s">
        <v>13348</v>
      </c>
      <c r="D1125" s="428" t="s">
        <v>19</v>
      </c>
    </row>
    <row r="1126" spans="1:4" ht="12.75">
      <c r="A1126" s="428" t="s">
        <v>692</v>
      </c>
      <c r="B1126" s="431" t="s">
        <v>10487</v>
      </c>
      <c r="C1126" s="428" t="s">
        <v>13349</v>
      </c>
      <c r="D1126" s="428" t="s">
        <v>19</v>
      </c>
    </row>
    <row r="1127" spans="1:4" ht="12.75">
      <c r="A1127" s="428" t="s">
        <v>818</v>
      </c>
      <c r="B1127" s="431">
        <v>110207</v>
      </c>
      <c r="C1127" s="428" t="s">
        <v>13350</v>
      </c>
      <c r="D1127" s="428" t="s">
        <v>459</v>
      </c>
    </row>
    <row r="1128" spans="1:4" ht="12.75">
      <c r="A1128" s="428" t="s">
        <v>965</v>
      </c>
      <c r="B1128" s="431" t="s">
        <v>10524</v>
      </c>
      <c r="C1128" s="428" t="s">
        <v>13351</v>
      </c>
      <c r="D1128" s="428" t="s">
        <v>19</v>
      </c>
    </row>
    <row r="1129" spans="1:4" ht="12.75">
      <c r="A1129" s="428" t="s">
        <v>1001</v>
      </c>
      <c r="B1129" s="431">
        <v>150204</v>
      </c>
      <c r="C1129" s="428" t="s">
        <v>13352</v>
      </c>
      <c r="D1129" s="428" t="s">
        <v>20</v>
      </c>
    </row>
    <row r="1130" spans="1:4" ht="12.75">
      <c r="A1130" s="428" t="s">
        <v>1010</v>
      </c>
      <c r="B1130" s="431" t="s">
        <v>10027</v>
      </c>
      <c r="C1130" s="428" t="s">
        <v>13353</v>
      </c>
      <c r="D1130" s="428" t="s">
        <v>20</v>
      </c>
    </row>
    <row r="1131" spans="1:4" ht="12.75">
      <c r="A1131" s="428" t="s">
        <v>1046</v>
      </c>
      <c r="B1131" s="431">
        <v>200605</v>
      </c>
      <c r="C1131" s="428" t="s">
        <v>13354</v>
      </c>
      <c r="D1131" s="428" t="s">
        <v>20</v>
      </c>
    </row>
    <row r="1132" spans="1:4" ht="12.75">
      <c r="A1132" s="428" t="s">
        <v>1049</v>
      </c>
      <c r="B1132" s="431">
        <v>150111</v>
      </c>
      <c r="C1132" s="428" t="s">
        <v>13355</v>
      </c>
      <c r="D1132" s="428" t="s">
        <v>18</v>
      </c>
    </row>
    <row r="1133" spans="1:4" ht="12.75">
      <c r="A1133" s="428" t="s">
        <v>1105</v>
      </c>
      <c r="B1133" s="431" t="s">
        <v>10262</v>
      </c>
      <c r="C1133" s="428" t="s">
        <v>13356</v>
      </c>
      <c r="D1133" s="428" t="s">
        <v>20</v>
      </c>
    </row>
    <row r="1134" spans="1:4" ht="12.75">
      <c r="A1134" s="428" t="s">
        <v>1130</v>
      </c>
      <c r="B1134" s="431">
        <v>130501</v>
      </c>
      <c r="C1134" s="428" t="s">
        <v>13029</v>
      </c>
      <c r="D1134" s="428" t="s">
        <v>20</v>
      </c>
    </row>
    <row r="1135" spans="1:4" ht="12.75">
      <c r="A1135" s="428" t="s">
        <v>1157</v>
      </c>
      <c r="B1135" s="431">
        <v>150401</v>
      </c>
      <c r="C1135" s="428" t="s">
        <v>13357</v>
      </c>
      <c r="D1135" s="428" t="s">
        <v>19</v>
      </c>
    </row>
    <row r="1136" spans="1:4" ht="12.75">
      <c r="A1136" s="428" t="s">
        <v>11464</v>
      </c>
      <c r="B1136" s="431">
        <v>250301</v>
      </c>
      <c r="C1136" s="428" t="s">
        <v>13358</v>
      </c>
      <c r="D1136" s="428" t="s">
        <v>20</v>
      </c>
    </row>
    <row r="1137" spans="1:4" ht="12.75">
      <c r="A1137" s="428" t="s">
        <v>11465</v>
      </c>
      <c r="B1137" s="431">
        <v>130207</v>
      </c>
      <c r="C1137" s="428" t="s">
        <v>13359</v>
      </c>
      <c r="D1137" s="428" t="s">
        <v>20</v>
      </c>
    </row>
    <row r="1138" spans="1:4" ht="12.75">
      <c r="A1138" s="428" t="s">
        <v>1233</v>
      </c>
      <c r="B1138" s="431">
        <v>140312</v>
      </c>
      <c r="C1138" s="428" t="s">
        <v>13360</v>
      </c>
      <c r="D1138" s="428" t="s">
        <v>20</v>
      </c>
    </row>
    <row r="1139" spans="1:4" ht="12.75">
      <c r="A1139" s="428" t="s">
        <v>1242</v>
      </c>
      <c r="B1139" s="431">
        <v>150508</v>
      </c>
      <c r="C1139" s="428" t="s">
        <v>13361</v>
      </c>
      <c r="D1139" s="428" t="s">
        <v>18</v>
      </c>
    </row>
    <row r="1140" spans="1:4" ht="12.75">
      <c r="A1140" s="428" t="s">
        <v>1334</v>
      </c>
      <c r="B1140" s="431">
        <v>220909</v>
      </c>
      <c r="C1140" s="428" t="s">
        <v>13362</v>
      </c>
      <c r="D1140" s="428" t="s">
        <v>19</v>
      </c>
    </row>
    <row r="1141" spans="1:4" ht="12.75">
      <c r="A1141" s="428" t="s">
        <v>1364</v>
      </c>
      <c r="B1141" s="431" t="s">
        <v>9912</v>
      </c>
      <c r="C1141" s="428" t="s">
        <v>13363</v>
      </c>
      <c r="D1141" s="428" t="s">
        <v>20</v>
      </c>
    </row>
    <row r="1142" spans="1:4" ht="12.75">
      <c r="A1142" s="428" t="s">
        <v>3962</v>
      </c>
      <c r="B1142" s="431" t="s">
        <v>1840</v>
      </c>
      <c r="C1142" s="428" t="s">
        <v>13364</v>
      </c>
      <c r="D1142" s="428" t="s">
        <v>19</v>
      </c>
    </row>
    <row r="1143" spans="1:4" ht="12.75">
      <c r="A1143" s="428" t="s">
        <v>1405</v>
      </c>
      <c r="B1143" s="431">
        <v>160112</v>
      </c>
      <c r="C1143" s="428" t="s">
        <v>13365</v>
      </c>
      <c r="D1143" s="428" t="s">
        <v>19</v>
      </c>
    </row>
    <row r="1144" spans="1:4" ht="12.75">
      <c r="A1144" s="428" t="s">
        <v>1410</v>
      </c>
      <c r="B1144" s="431" t="s">
        <v>1411</v>
      </c>
      <c r="C1144" s="428" t="s">
        <v>12363</v>
      </c>
      <c r="D1144" s="428" t="s">
        <v>19</v>
      </c>
    </row>
    <row r="1145" spans="1:4" ht="12.75">
      <c r="A1145" s="428" t="s">
        <v>4714</v>
      </c>
      <c r="B1145" s="431">
        <v>210101</v>
      </c>
      <c r="C1145" s="428" t="s">
        <v>13366</v>
      </c>
      <c r="D1145" s="428" t="s">
        <v>18</v>
      </c>
    </row>
    <row r="1146" spans="1:4" ht="12.75">
      <c r="A1146" s="428" t="s">
        <v>1480</v>
      </c>
      <c r="B1146" s="431">
        <v>220104</v>
      </c>
      <c r="C1146" s="428" t="s">
        <v>13367</v>
      </c>
      <c r="D1146" s="428" t="s">
        <v>19</v>
      </c>
    </row>
    <row r="1147" spans="1:4" ht="12.75">
      <c r="A1147" s="428" t="s">
        <v>1482</v>
      </c>
      <c r="B1147" s="431" t="s">
        <v>760</v>
      </c>
      <c r="C1147" s="428" t="s">
        <v>13368</v>
      </c>
      <c r="D1147" s="428" t="s">
        <v>19</v>
      </c>
    </row>
    <row r="1148" spans="1:4" ht="12.75">
      <c r="A1148" s="428" t="s">
        <v>1509</v>
      </c>
      <c r="B1148" s="431">
        <v>190304</v>
      </c>
      <c r="C1148" s="428" t="s">
        <v>13369</v>
      </c>
      <c r="D1148" s="428" t="s">
        <v>459</v>
      </c>
    </row>
    <row r="1149" spans="1:4" ht="12.75">
      <c r="A1149" s="428" t="s">
        <v>1510</v>
      </c>
      <c r="B1149" s="431">
        <v>120422</v>
      </c>
      <c r="C1149" s="428" t="s">
        <v>13370</v>
      </c>
      <c r="D1149" s="428" t="s">
        <v>20</v>
      </c>
    </row>
    <row r="1150" spans="1:4" ht="12.75">
      <c r="A1150" s="428" t="s">
        <v>7243</v>
      </c>
      <c r="B1150" s="431" t="s">
        <v>9851</v>
      </c>
      <c r="C1150" s="428" t="s">
        <v>12316</v>
      </c>
      <c r="D1150" s="428" t="s">
        <v>18</v>
      </c>
    </row>
    <row r="1151" spans="1:4" ht="12.75">
      <c r="A1151" s="428" t="s">
        <v>1634</v>
      </c>
      <c r="B1151" s="431">
        <v>200210</v>
      </c>
      <c r="C1151" s="428" t="s">
        <v>13371</v>
      </c>
      <c r="D1151" s="428" t="s">
        <v>19</v>
      </c>
    </row>
    <row r="1152" spans="1:4" ht="12.75">
      <c r="A1152" s="428" t="s">
        <v>1700</v>
      </c>
      <c r="B1152" s="431" t="s">
        <v>10725</v>
      </c>
      <c r="C1152" s="428" t="s">
        <v>13372</v>
      </c>
      <c r="D1152" s="428" t="s">
        <v>19</v>
      </c>
    </row>
    <row r="1153" spans="1:4" ht="12.75">
      <c r="A1153" s="428" t="s">
        <v>1710</v>
      </c>
      <c r="B1153" s="431">
        <v>220204</v>
      </c>
      <c r="C1153" s="428" t="s">
        <v>13373</v>
      </c>
      <c r="D1153" s="428" t="s">
        <v>19</v>
      </c>
    </row>
    <row r="1154" spans="1:4" ht="12.75">
      <c r="A1154" s="428" t="s">
        <v>1738</v>
      </c>
      <c r="B1154" s="431" t="s">
        <v>1739</v>
      </c>
      <c r="C1154" s="428" t="s">
        <v>13374</v>
      </c>
      <c r="D1154" s="428" t="s">
        <v>19</v>
      </c>
    </row>
    <row r="1155" spans="1:4" ht="12.75">
      <c r="A1155" s="428" t="s">
        <v>1771</v>
      </c>
      <c r="B1155" s="431">
        <v>150702</v>
      </c>
      <c r="C1155" s="428" t="s">
        <v>13375</v>
      </c>
      <c r="D1155" s="428" t="s">
        <v>19</v>
      </c>
    </row>
    <row r="1156" spans="1:4" ht="12.75">
      <c r="A1156" s="428" t="s">
        <v>11466</v>
      </c>
      <c r="B1156" s="431">
        <v>190107</v>
      </c>
      <c r="C1156" s="428" t="s">
        <v>13376</v>
      </c>
      <c r="D1156" s="428" t="s">
        <v>20</v>
      </c>
    </row>
    <row r="1157" spans="1:4" ht="12.75">
      <c r="A1157" s="428" t="s">
        <v>2414</v>
      </c>
      <c r="B1157" s="431" t="s">
        <v>1260</v>
      </c>
      <c r="C1157" s="428" t="s">
        <v>13377</v>
      </c>
      <c r="D1157" s="428" t="s">
        <v>19</v>
      </c>
    </row>
    <row r="1158" spans="1:4" ht="12.75">
      <c r="A1158" s="428" t="s">
        <v>1830</v>
      </c>
      <c r="B1158" s="431">
        <v>110104</v>
      </c>
      <c r="C1158" s="428" t="s">
        <v>13378</v>
      </c>
      <c r="D1158" s="428" t="s">
        <v>20</v>
      </c>
    </row>
    <row r="1159" spans="1:4" ht="12.75">
      <c r="A1159" s="428" t="s">
        <v>1848</v>
      </c>
      <c r="B1159" s="431" t="s">
        <v>1849</v>
      </c>
      <c r="C1159" s="428" t="s">
        <v>13379</v>
      </c>
      <c r="D1159" s="428" t="s">
        <v>19</v>
      </c>
    </row>
    <row r="1160" spans="1:4" ht="12.75">
      <c r="A1160" s="428" t="s">
        <v>1872</v>
      </c>
      <c r="B1160" s="431" t="s">
        <v>1262</v>
      </c>
      <c r="C1160" s="428" t="s">
        <v>13380</v>
      </c>
      <c r="D1160" s="428" t="s">
        <v>19</v>
      </c>
    </row>
    <row r="1161" spans="1:4" ht="12.75">
      <c r="A1161" s="428" t="s">
        <v>1896</v>
      </c>
      <c r="B1161" s="431">
        <v>150608</v>
      </c>
      <c r="C1161" s="428" t="s">
        <v>13381</v>
      </c>
      <c r="D1161" s="428" t="s">
        <v>19</v>
      </c>
    </row>
    <row r="1162" spans="1:4" ht="12.75">
      <c r="A1162" s="428" t="s">
        <v>11467</v>
      </c>
      <c r="B1162" s="431">
        <v>150108</v>
      </c>
      <c r="C1162" s="428" t="s">
        <v>13382</v>
      </c>
      <c r="D1162" s="428" t="s">
        <v>459</v>
      </c>
    </row>
    <row r="1163" spans="1:4" ht="12.75">
      <c r="A1163" s="428" t="s">
        <v>2138</v>
      </c>
      <c r="B1163" s="431" t="s">
        <v>1945</v>
      </c>
      <c r="C1163" s="428" t="s">
        <v>13383</v>
      </c>
      <c r="D1163" s="428" t="s">
        <v>19</v>
      </c>
    </row>
    <row r="1164" spans="1:4" ht="12.75">
      <c r="A1164" s="428" t="s">
        <v>2192</v>
      </c>
      <c r="B1164" s="431">
        <v>130101</v>
      </c>
      <c r="C1164" s="428" t="s">
        <v>12819</v>
      </c>
      <c r="D1164" s="428" t="s">
        <v>18</v>
      </c>
    </row>
    <row r="1165" spans="1:4" ht="12.75">
      <c r="A1165" s="428" t="s">
        <v>2328</v>
      </c>
      <c r="B1165" s="431" t="s">
        <v>10687</v>
      </c>
      <c r="C1165" s="428" t="s">
        <v>13384</v>
      </c>
      <c r="D1165" s="428" t="s">
        <v>19</v>
      </c>
    </row>
    <row r="1166" spans="1:4" ht="12.75">
      <c r="A1166" s="428" t="s">
        <v>2361</v>
      </c>
      <c r="B1166" s="431">
        <v>190202</v>
      </c>
      <c r="C1166" s="428" t="s">
        <v>13385</v>
      </c>
      <c r="D1166" s="428" t="s">
        <v>19</v>
      </c>
    </row>
    <row r="1167" spans="1:4" ht="12.75">
      <c r="A1167" s="428" t="s">
        <v>11468</v>
      </c>
      <c r="B1167" s="431" t="s">
        <v>477</v>
      </c>
      <c r="C1167" s="428" t="s">
        <v>13386</v>
      </c>
      <c r="D1167" s="428" t="s">
        <v>20</v>
      </c>
    </row>
    <row r="1168" spans="1:4" ht="12.75">
      <c r="A1168" s="428" t="s">
        <v>11469</v>
      </c>
      <c r="B1168" s="431" t="s">
        <v>9912</v>
      </c>
      <c r="C1168" s="428" t="s">
        <v>13387</v>
      </c>
      <c r="D1168" s="428" t="s">
        <v>18</v>
      </c>
    </row>
    <row r="1169" spans="1:4" ht="12.75">
      <c r="A1169" s="428" t="s">
        <v>2466</v>
      </c>
      <c r="B1169" s="431" t="s">
        <v>10041</v>
      </c>
      <c r="C1169" s="428" t="s">
        <v>13388</v>
      </c>
      <c r="D1169" s="428" t="s">
        <v>19</v>
      </c>
    </row>
    <row r="1170" spans="1:4" ht="12.75">
      <c r="A1170" s="428" t="s">
        <v>419</v>
      </c>
      <c r="B1170" s="431">
        <v>150812</v>
      </c>
      <c r="C1170" s="428" t="s">
        <v>13389</v>
      </c>
      <c r="D1170" s="428" t="s">
        <v>18</v>
      </c>
    </row>
    <row r="1171" spans="1:4" ht="12.75">
      <c r="A1171" s="428" t="s">
        <v>2583</v>
      </c>
      <c r="B1171" s="431">
        <v>130808</v>
      </c>
      <c r="C1171" s="428" t="s">
        <v>13390</v>
      </c>
      <c r="D1171" s="428" t="s">
        <v>20</v>
      </c>
    </row>
    <row r="1172" spans="1:4" ht="12.75">
      <c r="A1172" s="428" t="s">
        <v>2694</v>
      </c>
      <c r="B1172" s="431" t="s">
        <v>1859</v>
      </c>
      <c r="C1172" s="428" t="s">
        <v>13391</v>
      </c>
      <c r="D1172" s="428" t="s">
        <v>19</v>
      </c>
    </row>
    <row r="1173" spans="1:4" ht="12.75">
      <c r="A1173" s="428" t="s">
        <v>2707</v>
      </c>
      <c r="B1173" s="431" t="s">
        <v>10652</v>
      </c>
      <c r="C1173" s="428" t="s">
        <v>13392</v>
      </c>
      <c r="D1173" s="428" t="s">
        <v>19</v>
      </c>
    </row>
    <row r="1174" spans="1:4" ht="12.75">
      <c r="A1174" s="428" t="s">
        <v>11470</v>
      </c>
      <c r="B1174" s="431" t="s">
        <v>10709</v>
      </c>
      <c r="C1174" s="428" t="s">
        <v>13393</v>
      </c>
      <c r="D1174" s="428" t="s">
        <v>20</v>
      </c>
    </row>
    <row r="1175" spans="1:4" ht="12.75">
      <c r="A1175" s="428" t="s">
        <v>2762</v>
      </c>
      <c r="B1175" s="431" t="s">
        <v>10539</v>
      </c>
      <c r="C1175" s="428" t="s">
        <v>13394</v>
      </c>
      <c r="D1175" s="428" t="s">
        <v>19</v>
      </c>
    </row>
    <row r="1176" spans="1:4" ht="12.75">
      <c r="A1176" s="428" t="s">
        <v>2919</v>
      </c>
      <c r="B1176" s="431">
        <v>120701</v>
      </c>
      <c r="C1176" s="428" t="s">
        <v>13395</v>
      </c>
      <c r="D1176" s="428" t="s">
        <v>20</v>
      </c>
    </row>
    <row r="1177" spans="1:4" ht="12.75">
      <c r="A1177" s="428" t="s">
        <v>11471</v>
      </c>
      <c r="B1177" s="431">
        <v>131001</v>
      </c>
      <c r="C1177" s="428" t="s">
        <v>13396</v>
      </c>
      <c r="D1177" s="428" t="s">
        <v>18</v>
      </c>
    </row>
    <row r="1178" spans="1:4" ht="12.75">
      <c r="A1178" s="428" t="s">
        <v>2957</v>
      </c>
      <c r="B1178" s="431">
        <v>120902</v>
      </c>
      <c r="C1178" s="428" t="s">
        <v>13397</v>
      </c>
      <c r="D1178" s="428" t="s">
        <v>20</v>
      </c>
    </row>
    <row r="1179" spans="1:4" ht="12.75">
      <c r="A1179" s="428" t="s">
        <v>11472</v>
      </c>
      <c r="B1179" s="431" t="s">
        <v>1132</v>
      </c>
      <c r="C1179" s="428" t="s">
        <v>13398</v>
      </c>
      <c r="D1179" s="428" t="s">
        <v>18</v>
      </c>
    </row>
    <row r="1180" spans="1:4" ht="12.75">
      <c r="A1180" s="428" t="s">
        <v>3028</v>
      </c>
      <c r="B1180" s="431">
        <v>150103</v>
      </c>
      <c r="C1180" s="428" t="s">
        <v>13399</v>
      </c>
      <c r="D1180" s="428" t="s">
        <v>20</v>
      </c>
    </row>
    <row r="1181" spans="1:4" ht="12.75">
      <c r="A1181" s="428" t="s">
        <v>3058</v>
      </c>
      <c r="B1181" s="431">
        <v>170101</v>
      </c>
      <c r="C1181" s="428" t="s">
        <v>12680</v>
      </c>
      <c r="D1181" s="428" t="s">
        <v>18</v>
      </c>
    </row>
    <row r="1182" spans="1:4" ht="12.75">
      <c r="A1182" s="428" t="s">
        <v>3081</v>
      </c>
      <c r="B1182" s="431">
        <v>200111</v>
      </c>
      <c r="C1182" s="428" t="s">
        <v>13400</v>
      </c>
      <c r="D1182" s="428" t="s">
        <v>18</v>
      </c>
    </row>
    <row r="1183" spans="1:4" ht="12.75">
      <c r="A1183" s="428" t="s">
        <v>7156</v>
      </c>
      <c r="B1183" s="431" t="s">
        <v>9752</v>
      </c>
      <c r="C1183" s="428" t="s">
        <v>13401</v>
      </c>
      <c r="D1183" s="428" t="s">
        <v>20</v>
      </c>
    </row>
    <row r="1184" spans="1:4" ht="12.75">
      <c r="A1184" s="428" t="s">
        <v>3139</v>
      </c>
      <c r="B1184" s="431" t="s">
        <v>848</v>
      </c>
      <c r="C1184" s="428" t="s">
        <v>13402</v>
      </c>
      <c r="D1184" s="428" t="s">
        <v>19</v>
      </c>
    </row>
    <row r="1185" spans="1:4" ht="12.75">
      <c r="A1185" s="428" t="s">
        <v>3170</v>
      </c>
      <c r="B1185" s="431" t="s">
        <v>9853</v>
      </c>
      <c r="C1185" s="428" t="s">
        <v>13403</v>
      </c>
      <c r="D1185" s="428" t="s">
        <v>19</v>
      </c>
    </row>
    <row r="1186" spans="1:4" ht="12.75">
      <c r="A1186" s="428" t="s">
        <v>3218</v>
      </c>
      <c r="B1186" s="431" t="s">
        <v>955</v>
      </c>
      <c r="C1186" s="428" t="s">
        <v>13404</v>
      </c>
      <c r="D1186" s="428" t="s">
        <v>19</v>
      </c>
    </row>
    <row r="1187" spans="1:4" ht="12.75">
      <c r="A1187" s="428" t="s">
        <v>3244</v>
      </c>
      <c r="B1187" s="431">
        <v>150722</v>
      </c>
      <c r="C1187" s="428" t="s">
        <v>13405</v>
      </c>
      <c r="D1187" s="428" t="s">
        <v>19</v>
      </c>
    </row>
    <row r="1188" spans="1:4" ht="12.75">
      <c r="A1188" s="428" t="s">
        <v>3264</v>
      </c>
      <c r="B1188" s="431" t="s">
        <v>3099</v>
      </c>
      <c r="C1188" s="428" t="s">
        <v>13406</v>
      </c>
      <c r="D1188" s="428" t="s">
        <v>19</v>
      </c>
    </row>
    <row r="1189" spans="1:4" ht="12.75">
      <c r="A1189" s="428" t="s">
        <v>3306</v>
      </c>
      <c r="B1189" s="431">
        <v>140112</v>
      </c>
      <c r="C1189" s="428" t="s">
        <v>13407</v>
      </c>
      <c r="D1189" s="428" t="s">
        <v>20</v>
      </c>
    </row>
    <row r="1190" spans="1:4" ht="12.75">
      <c r="A1190" s="428" t="s">
        <v>3323</v>
      </c>
      <c r="B1190" s="431" t="s">
        <v>749</v>
      </c>
      <c r="C1190" s="428" t="s">
        <v>13408</v>
      </c>
      <c r="D1190" s="428" t="s">
        <v>18</v>
      </c>
    </row>
    <row r="1191" spans="1:4" ht="12.75">
      <c r="A1191" s="428" t="s">
        <v>3331</v>
      </c>
      <c r="B1191" s="431" t="s">
        <v>10476</v>
      </c>
      <c r="C1191" s="428" t="s">
        <v>13409</v>
      </c>
      <c r="D1191" s="428" t="s">
        <v>18</v>
      </c>
    </row>
    <row r="1192" spans="1:4" ht="12.75">
      <c r="A1192" s="428" t="s">
        <v>3333</v>
      </c>
      <c r="B1192" s="431" t="s">
        <v>10366</v>
      </c>
      <c r="C1192" s="428" t="s">
        <v>13410</v>
      </c>
      <c r="D1192" s="428" t="s">
        <v>19</v>
      </c>
    </row>
    <row r="1193" spans="1:4" ht="12.75">
      <c r="A1193" s="428" t="s">
        <v>3342</v>
      </c>
      <c r="B1193" s="431">
        <v>150125</v>
      </c>
      <c r="C1193" s="428" t="s">
        <v>13411</v>
      </c>
      <c r="D1193" s="428" t="s">
        <v>18</v>
      </c>
    </row>
    <row r="1194" spans="1:4" ht="12.75">
      <c r="A1194" s="428" t="s">
        <v>3343</v>
      </c>
      <c r="B1194" s="431">
        <v>150611</v>
      </c>
      <c r="C1194" s="428" t="s">
        <v>13412</v>
      </c>
      <c r="D1194" s="428" t="s">
        <v>19</v>
      </c>
    </row>
    <row r="1195" spans="1:4" ht="12.75">
      <c r="A1195" s="428" t="s">
        <v>3369</v>
      </c>
      <c r="B1195" s="431" t="s">
        <v>391</v>
      </c>
      <c r="C1195" s="428" t="s">
        <v>13413</v>
      </c>
      <c r="D1195" s="428" t="s">
        <v>19</v>
      </c>
    </row>
    <row r="1196" spans="1:4" ht="12.75">
      <c r="A1196" s="428" t="s">
        <v>3397</v>
      </c>
      <c r="B1196" s="431" t="s">
        <v>10208</v>
      </c>
      <c r="C1196" s="428" t="s">
        <v>13414</v>
      </c>
      <c r="D1196" s="428" t="s">
        <v>19</v>
      </c>
    </row>
    <row r="1197" spans="1:4" ht="12.75">
      <c r="A1197" s="428" t="s">
        <v>3400</v>
      </c>
      <c r="B1197" s="431">
        <v>131202</v>
      </c>
      <c r="C1197" s="428" t="s">
        <v>13415</v>
      </c>
      <c r="D1197" s="428" t="s">
        <v>19</v>
      </c>
    </row>
    <row r="1198" spans="1:4" ht="12.75">
      <c r="A1198" s="428" t="s">
        <v>3444</v>
      </c>
      <c r="B1198" s="431">
        <v>210105</v>
      </c>
      <c r="C1198" s="428" t="s">
        <v>13416</v>
      </c>
      <c r="D1198" s="428" t="s">
        <v>19</v>
      </c>
    </row>
    <row r="1199" spans="1:4" ht="12.75">
      <c r="A1199" s="428" t="s">
        <v>3467</v>
      </c>
      <c r="B1199" s="431">
        <v>160605</v>
      </c>
      <c r="C1199" s="428" t="s">
        <v>13417</v>
      </c>
      <c r="D1199" s="428" t="s">
        <v>19</v>
      </c>
    </row>
    <row r="1200" spans="1:4" ht="12.75">
      <c r="A1200" s="428" t="s">
        <v>3490</v>
      </c>
      <c r="B1200" s="431">
        <v>140312</v>
      </c>
      <c r="C1200" s="428" t="s">
        <v>13418</v>
      </c>
      <c r="D1200" s="428" t="s">
        <v>19</v>
      </c>
    </row>
    <row r="1201" spans="1:4" ht="12.75">
      <c r="A1201" s="428" t="s">
        <v>3497</v>
      </c>
      <c r="B1201" s="431">
        <v>150605</v>
      </c>
      <c r="C1201" s="428" t="s">
        <v>13419</v>
      </c>
      <c r="D1201" s="428" t="s">
        <v>20</v>
      </c>
    </row>
    <row r="1202" spans="1:4" ht="12.75">
      <c r="A1202" s="428" t="s">
        <v>3577</v>
      </c>
      <c r="B1202" s="431">
        <v>160401</v>
      </c>
      <c r="C1202" s="428" t="s">
        <v>13420</v>
      </c>
      <c r="D1202" s="428" t="s">
        <v>19</v>
      </c>
    </row>
    <row r="1203" spans="1:4" ht="12.75">
      <c r="A1203" s="428" t="s">
        <v>3592</v>
      </c>
      <c r="B1203" s="431">
        <v>130502</v>
      </c>
      <c r="C1203" s="428" t="s">
        <v>13421</v>
      </c>
      <c r="D1203" s="428" t="s">
        <v>18</v>
      </c>
    </row>
    <row r="1204" spans="1:4" ht="12.75">
      <c r="A1204" s="428" t="s">
        <v>3597</v>
      </c>
      <c r="B1204" s="431" t="s">
        <v>9838</v>
      </c>
      <c r="C1204" s="428" t="s">
        <v>13422</v>
      </c>
      <c r="D1204" s="428" t="s">
        <v>19</v>
      </c>
    </row>
    <row r="1205" spans="1:4" ht="12.75">
      <c r="A1205" s="428" t="s">
        <v>3599</v>
      </c>
      <c r="B1205" s="431" t="s">
        <v>10832</v>
      </c>
      <c r="C1205" s="428" t="s">
        <v>13423</v>
      </c>
      <c r="D1205" s="428" t="s">
        <v>19</v>
      </c>
    </row>
    <row r="1206" spans="1:4" ht="12.75">
      <c r="A1206" s="428" t="s">
        <v>3607</v>
      </c>
      <c r="B1206" s="431" t="s">
        <v>9840</v>
      </c>
      <c r="C1206" s="428" t="s">
        <v>13424</v>
      </c>
      <c r="D1206" s="428" t="s">
        <v>19</v>
      </c>
    </row>
    <row r="1207" spans="1:4" ht="12.75">
      <c r="A1207" s="428" t="s">
        <v>3624</v>
      </c>
      <c r="B1207" s="431">
        <v>140107</v>
      </c>
      <c r="C1207" s="428" t="s">
        <v>13425</v>
      </c>
      <c r="D1207" s="428" t="s">
        <v>20</v>
      </c>
    </row>
    <row r="1208" spans="1:4" ht="12.75">
      <c r="A1208" s="428" t="s">
        <v>3635</v>
      </c>
      <c r="B1208" s="431">
        <v>160402</v>
      </c>
      <c r="C1208" s="428" t="s">
        <v>13426</v>
      </c>
      <c r="D1208" s="428" t="s">
        <v>19</v>
      </c>
    </row>
    <row r="1209" spans="1:4" ht="12.75">
      <c r="A1209" s="428" t="s">
        <v>3723</v>
      </c>
      <c r="B1209" s="431" t="s">
        <v>1202</v>
      </c>
      <c r="C1209" s="428" t="s">
        <v>13427</v>
      </c>
      <c r="D1209" s="428" t="s">
        <v>19</v>
      </c>
    </row>
    <row r="1210" spans="1:4" ht="12.75">
      <c r="A1210" s="428" t="s">
        <v>4411</v>
      </c>
      <c r="B1210" s="431" t="s">
        <v>668</v>
      </c>
      <c r="C1210" s="428" t="s">
        <v>13428</v>
      </c>
      <c r="D1210" s="428" t="s">
        <v>19</v>
      </c>
    </row>
    <row r="1211" spans="1:4" ht="12.75">
      <c r="A1211" s="428" t="s">
        <v>3754</v>
      </c>
      <c r="B1211" s="431">
        <v>160305</v>
      </c>
      <c r="C1211" s="428" t="s">
        <v>13429</v>
      </c>
      <c r="D1211" s="428" t="s">
        <v>19</v>
      </c>
    </row>
    <row r="1212" spans="1:4" ht="12.75">
      <c r="A1212" s="428" t="s">
        <v>3757</v>
      </c>
      <c r="B1212" s="431">
        <v>150811</v>
      </c>
      <c r="C1212" s="428" t="s">
        <v>12862</v>
      </c>
      <c r="D1212" s="428" t="s">
        <v>19</v>
      </c>
    </row>
    <row r="1213" spans="1:4" ht="12.75">
      <c r="A1213" s="428" t="s">
        <v>3775</v>
      </c>
      <c r="B1213" s="431">
        <v>150115</v>
      </c>
      <c r="C1213" s="428" t="s">
        <v>13430</v>
      </c>
      <c r="D1213" s="428" t="s">
        <v>18</v>
      </c>
    </row>
    <row r="1214" spans="1:4" ht="12.75">
      <c r="A1214" s="428" t="s">
        <v>3807</v>
      </c>
      <c r="B1214" s="431">
        <v>160301</v>
      </c>
      <c r="C1214" s="428" t="s">
        <v>13431</v>
      </c>
      <c r="D1214" s="428" t="s">
        <v>19</v>
      </c>
    </row>
    <row r="1215" spans="1:4" ht="12.75">
      <c r="A1215" s="428" t="s">
        <v>3817</v>
      </c>
      <c r="B1215" s="431" t="s">
        <v>10086</v>
      </c>
      <c r="C1215" s="428" t="s">
        <v>13432</v>
      </c>
      <c r="D1215" s="428" t="s">
        <v>20</v>
      </c>
    </row>
    <row r="1216" spans="1:4" ht="12.75">
      <c r="A1216" s="428" t="s">
        <v>3881</v>
      </c>
      <c r="B1216" s="431">
        <v>120414</v>
      </c>
      <c r="C1216" s="428" t="s">
        <v>13433</v>
      </c>
      <c r="D1216" s="428" t="s">
        <v>19</v>
      </c>
    </row>
    <row r="1217" spans="1:4" ht="12.75">
      <c r="A1217" s="428" t="s">
        <v>3915</v>
      </c>
      <c r="B1217" s="431">
        <v>110301</v>
      </c>
      <c r="C1217" s="428" t="s">
        <v>13434</v>
      </c>
      <c r="D1217" s="428" t="s">
        <v>20</v>
      </c>
    </row>
    <row r="1218" spans="1:4" ht="12.75">
      <c r="A1218" s="428" t="s">
        <v>3890</v>
      </c>
      <c r="B1218" s="431">
        <v>160601</v>
      </c>
      <c r="C1218" s="428" t="s">
        <v>13435</v>
      </c>
      <c r="D1218" s="428" t="s">
        <v>19</v>
      </c>
    </row>
    <row r="1219" spans="1:4" ht="12.75">
      <c r="A1219" s="428" t="s">
        <v>4033</v>
      </c>
      <c r="B1219" s="431" t="s">
        <v>887</v>
      </c>
      <c r="C1219" s="428" t="s">
        <v>12500</v>
      </c>
      <c r="D1219" s="428" t="s">
        <v>19</v>
      </c>
    </row>
    <row r="1220" spans="1:4" ht="12.75">
      <c r="A1220" s="428" t="s">
        <v>4083</v>
      </c>
      <c r="B1220" s="431">
        <v>190304</v>
      </c>
      <c r="C1220" s="428" t="s">
        <v>13436</v>
      </c>
      <c r="D1220" s="428" t="s">
        <v>19</v>
      </c>
    </row>
    <row r="1221" spans="1:4" ht="12.75">
      <c r="A1221" s="428" t="s">
        <v>6175</v>
      </c>
      <c r="B1221" s="431">
        <v>230104</v>
      </c>
      <c r="C1221" s="428" t="s">
        <v>13437</v>
      </c>
      <c r="D1221" s="428" t="s">
        <v>459</v>
      </c>
    </row>
    <row r="1222" spans="1:4" ht="12.75">
      <c r="A1222" s="428" t="s">
        <v>4175</v>
      </c>
      <c r="B1222" s="431" t="s">
        <v>2977</v>
      </c>
      <c r="C1222" s="428" t="s">
        <v>12819</v>
      </c>
      <c r="D1222" s="428" t="s">
        <v>19</v>
      </c>
    </row>
    <row r="1223" spans="1:4" ht="12.75">
      <c r="A1223" s="428" t="s">
        <v>4180</v>
      </c>
      <c r="B1223" s="431" t="s">
        <v>4181</v>
      </c>
      <c r="C1223" s="428" t="s">
        <v>12988</v>
      </c>
      <c r="D1223" s="428" t="s">
        <v>19</v>
      </c>
    </row>
    <row r="1224" spans="1:4" ht="12.75">
      <c r="A1224" s="428" t="s">
        <v>4186</v>
      </c>
      <c r="B1224" s="431" t="s">
        <v>10299</v>
      </c>
      <c r="C1224" s="428" t="s">
        <v>13438</v>
      </c>
      <c r="D1224" s="428" t="s">
        <v>20</v>
      </c>
    </row>
    <row r="1225" spans="1:4" ht="12.75">
      <c r="A1225" s="428" t="s">
        <v>4803</v>
      </c>
      <c r="B1225" s="431">
        <v>210114</v>
      </c>
      <c r="C1225" s="428" t="s">
        <v>13439</v>
      </c>
      <c r="D1225" s="428" t="s">
        <v>19</v>
      </c>
    </row>
    <row r="1226" spans="1:4" ht="12.75">
      <c r="A1226" s="428" t="s">
        <v>4265</v>
      </c>
      <c r="B1226" s="431">
        <v>250202</v>
      </c>
      <c r="C1226" s="428" t="s">
        <v>13440</v>
      </c>
      <c r="D1226" s="428" t="s">
        <v>18</v>
      </c>
    </row>
    <row r="1227" spans="1:4" ht="12.75">
      <c r="A1227" s="428" t="s">
        <v>4340</v>
      </c>
      <c r="B1227" s="431">
        <v>200408</v>
      </c>
      <c r="C1227" s="428" t="s">
        <v>13441</v>
      </c>
      <c r="D1227" s="428" t="s">
        <v>19</v>
      </c>
    </row>
    <row r="1228" spans="1:4" ht="12.75">
      <c r="A1228" s="428" t="s">
        <v>2648</v>
      </c>
      <c r="B1228" s="431">
        <v>160112</v>
      </c>
      <c r="C1228" s="428" t="s">
        <v>13442</v>
      </c>
      <c r="D1228" s="428" t="s">
        <v>18</v>
      </c>
    </row>
    <row r="1229" spans="1:4" ht="12.75">
      <c r="A1229" s="428" t="s">
        <v>4481</v>
      </c>
      <c r="B1229" s="431" t="s">
        <v>10709</v>
      </c>
      <c r="C1229" s="428" t="s">
        <v>4482</v>
      </c>
      <c r="D1229" s="428" t="s">
        <v>20</v>
      </c>
    </row>
    <row r="1230" spans="1:4" ht="12.75">
      <c r="A1230" s="428" t="s">
        <v>1795</v>
      </c>
      <c r="B1230" s="431" t="s">
        <v>10220</v>
      </c>
      <c r="C1230" s="428" t="s">
        <v>13443</v>
      </c>
      <c r="D1230" s="428" t="s">
        <v>19</v>
      </c>
    </row>
    <row r="1231" spans="1:4" ht="12.75">
      <c r="A1231" s="428" t="s">
        <v>4531</v>
      </c>
      <c r="B1231" s="431">
        <v>190107</v>
      </c>
      <c r="C1231" s="428" t="s">
        <v>13444</v>
      </c>
      <c r="D1231" s="428" t="s">
        <v>19</v>
      </c>
    </row>
    <row r="1232" spans="1:4" ht="12.75">
      <c r="A1232" s="428" t="s">
        <v>5797</v>
      </c>
      <c r="B1232" s="431" t="s">
        <v>10321</v>
      </c>
      <c r="C1232" s="428" t="s">
        <v>13445</v>
      </c>
      <c r="D1232" s="428" t="s">
        <v>18</v>
      </c>
    </row>
    <row r="1233" spans="1:4" ht="12.75">
      <c r="A1233" s="428" t="s">
        <v>6414</v>
      </c>
      <c r="B1233" s="431">
        <v>150105</v>
      </c>
      <c r="C1233" s="428" t="s">
        <v>13446</v>
      </c>
      <c r="D1233" s="428" t="s">
        <v>18</v>
      </c>
    </row>
    <row r="1234" spans="1:4" ht="12.75">
      <c r="A1234" s="428" t="s">
        <v>4615</v>
      </c>
      <c r="B1234" s="431" t="s">
        <v>407</v>
      </c>
      <c r="C1234" s="428" t="s">
        <v>13447</v>
      </c>
      <c r="D1234" s="428" t="s">
        <v>19</v>
      </c>
    </row>
    <row r="1235" spans="1:4" ht="12.75">
      <c r="A1235" s="428" t="s">
        <v>4687</v>
      </c>
      <c r="B1235" s="431" t="s">
        <v>1486</v>
      </c>
      <c r="C1235" s="428" t="s">
        <v>13448</v>
      </c>
      <c r="D1235" s="428" t="s">
        <v>18</v>
      </c>
    </row>
    <row r="1236" spans="1:4" ht="12.75">
      <c r="A1236" s="428" t="s">
        <v>4791</v>
      </c>
      <c r="B1236" s="431">
        <v>160702</v>
      </c>
      <c r="C1236" s="428" t="s">
        <v>13449</v>
      </c>
      <c r="D1236" s="428" t="s">
        <v>19</v>
      </c>
    </row>
    <row r="1237" spans="1:4" ht="12.75">
      <c r="A1237" s="428" t="s">
        <v>11473</v>
      </c>
      <c r="B1237" s="431">
        <v>150140</v>
      </c>
      <c r="C1237" s="428" t="s">
        <v>13450</v>
      </c>
      <c r="D1237" s="428" t="s">
        <v>20</v>
      </c>
    </row>
    <row r="1238" spans="1:4" ht="12.75">
      <c r="A1238" s="428" t="s">
        <v>11474</v>
      </c>
      <c r="B1238" s="431" t="s">
        <v>413</v>
      </c>
      <c r="C1238" s="428" t="s">
        <v>13451</v>
      </c>
      <c r="D1238" s="428" t="s">
        <v>18</v>
      </c>
    </row>
    <row r="1239" spans="1:4" ht="12.75">
      <c r="A1239" s="428" t="s">
        <v>5378</v>
      </c>
      <c r="B1239" s="431">
        <v>180105</v>
      </c>
      <c r="C1239" s="428" t="s">
        <v>13452</v>
      </c>
      <c r="D1239" s="428" t="s">
        <v>20</v>
      </c>
    </row>
    <row r="1240" spans="1:4" ht="12.75">
      <c r="A1240" s="428" t="s">
        <v>4876</v>
      </c>
      <c r="B1240" s="431" t="s">
        <v>4488</v>
      </c>
      <c r="C1240" s="428" t="s">
        <v>13453</v>
      </c>
      <c r="D1240" s="428" t="s">
        <v>19</v>
      </c>
    </row>
    <row r="1241" spans="1:4" ht="12.75">
      <c r="A1241" s="428" t="s">
        <v>4977</v>
      </c>
      <c r="B1241" s="431">
        <v>100511</v>
      </c>
      <c r="C1241" s="428" t="s">
        <v>13454</v>
      </c>
      <c r="D1241" s="428" t="s">
        <v>20</v>
      </c>
    </row>
    <row r="1242" spans="1:4" ht="12.75">
      <c r="A1242" s="428" t="s">
        <v>11475</v>
      </c>
      <c r="B1242" s="431">
        <v>130201</v>
      </c>
      <c r="C1242" s="428" t="s">
        <v>13455</v>
      </c>
      <c r="D1242" s="428" t="s">
        <v>459</v>
      </c>
    </row>
    <row r="1243" spans="1:4" ht="12.75">
      <c r="A1243" s="428" t="s">
        <v>5037</v>
      </c>
      <c r="B1243" s="431">
        <v>130105</v>
      </c>
      <c r="C1243" s="428" t="s">
        <v>12403</v>
      </c>
      <c r="D1243" s="428" t="s">
        <v>18</v>
      </c>
    </row>
    <row r="1244" spans="1:4" ht="12.75">
      <c r="A1244" s="428" t="s">
        <v>11476</v>
      </c>
      <c r="B1244" s="431">
        <v>150106</v>
      </c>
      <c r="C1244" s="428" t="s">
        <v>13456</v>
      </c>
      <c r="D1244" s="428" t="s">
        <v>18</v>
      </c>
    </row>
    <row r="1245" spans="1:4" ht="12.75">
      <c r="A1245" s="428" t="s">
        <v>5184</v>
      </c>
      <c r="B1245" s="431">
        <v>150711</v>
      </c>
      <c r="C1245" s="428" t="s">
        <v>13457</v>
      </c>
      <c r="D1245" s="428" t="s">
        <v>18</v>
      </c>
    </row>
    <row r="1246" spans="1:4" ht="12.75">
      <c r="A1246" s="428" t="s">
        <v>5188</v>
      </c>
      <c r="B1246" s="431">
        <v>230301</v>
      </c>
      <c r="C1246" s="428" t="s">
        <v>13458</v>
      </c>
      <c r="D1246" s="428" t="s">
        <v>18</v>
      </c>
    </row>
    <row r="1247" spans="1:4" ht="12.75">
      <c r="A1247" s="428" t="s">
        <v>5214</v>
      </c>
      <c r="B1247" s="431">
        <v>120101</v>
      </c>
      <c r="C1247" s="428" t="s">
        <v>13444</v>
      </c>
      <c r="D1247" s="428" t="s">
        <v>19</v>
      </c>
    </row>
    <row r="1248" spans="1:4" ht="12.75">
      <c r="A1248" s="428" t="s">
        <v>5216</v>
      </c>
      <c r="B1248" s="431">
        <v>150610</v>
      </c>
      <c r="C1248" s="428" t="s">
        <v>13459</v>
      </c>
      <c r="D1248" s="428" t="s">
        <v>19</v>
      </c>
    </row>
    <row r="1249" spans="1:4" ht="12.75">
      <c r="A1249" s="428" t="s">
        <v>11477</v>
      </c>
      <c r="B1249" s="431">
        <v>190111</v>
      </c>
      <c r="C1249" s="428" t="s">
        <v>13460</v>
      </c>
      <c r="D1249" s="428" t="s">
        <v>18</v>
      </c>
    </row>
    <row r="1250" spans="1:4" ht="12.75">
      <c r="A1250" s="428" t="s">
        <v>5266</v>
      </c>
      <c r="B1250" s="431">
        <v>150204</v>
      </c>
      <c r="C1250" s="428" t="s">
        <v>13461</v>
      </c>
      <c r="D1250" s="428" t="s">
        <v>19</v>
      </c>
    </row>
    <row r="1251" spans="1:4" ht="12.75">
      <c r="A1251" s="428" t="s">
        <v>5288</v>
      </c>
      <c r="B1251" s="431">
        <v>150512</v>
      </c>
      <c r="C1251" s="428" t="s">
        <v>13462</v>
      </c>
      <c r="D1251" s="428" t="s">
        <v>459</v>
      </c>
    </row>
    <row r="1252" spans="1:4" ht="12.75">
      <c r="A1252" s="428" t="s">
        <v>5330</v>
      </c>
      <c r="B1252" s="431">
        <v>150709</v>
      </c>
      <c r="C1252" s="428" t="s">
        <v>13463</v>
      </c>
      <c r="D1252" s="428" t="s">
        <v>19</v>
      </c>
    </row>
    <row r="1253" spans="1:4" ht="12.75">
      <c r="A1253" s="428" t="s">
        <v>5347</v>
      </c>
      <c r="B1253" s="431">
        <v>150111</v>
      </c>
      <c r="C1253" s="428" t="s">
        <v>13464</v>
      </c>
      <c r="D1253" s="428" t="s">
        <v>18</v>
      </c>
    </row>
    <row r="1254" spans="1:4" ht="12.75">
      <c r="A1254" s="428" t="s">
        <v>5355</v>
      </c>
      <c r="B1254" s="431">
        <v>120601</v>
      </c>
      <c r="C1254" s="428" t="s">
        <v>13465</v>
      </c>
      <c r="D1254" s="428" t="s">
        <v>19</v>
      </c>
    </row>
    <row r="1255" spans="1:4" ht="12.75">
      <c r="A1255" s="428" t="s">
        <v>5376</v>
      </c>
      <c r="B1255" s="431">
        <v>150708</v>
      </c>
      <c r="C1255" s="428" t="s">
        <v>13466</v>
      </c>
      <c r="D1255" s="428" t="s">
        <v>19</v>
      </c>
    </row>
    <row r="1256" spans="1:4" ht="12.75">
      <c r="A1256" s="428" t="s">
        <v>5404</v>
      </c>
      <c r="B1256" s="431">
        <v>180207</v>
      </c>
      <c r="C1256" s="428" t="s">
        <v>13467</v>
      </c>
      <c r="D1256" s="428" t="s">
        <v>20</v>
      </c>
    </row>
    <row r="1257" spans="1:4" ht="12.75">
      <c r="A1257" s="428" t="s">
        <v>5426</v>
      </c>
      <c r="B1257" s="431">
        <v>151001</v>
      </c>
      <c r="C1257" s="428" t="s">
        <v>13468</v>
      </c>
      <c r="D1257" s="428" t="s">
        <v>20</v>
      </c>
    </row>
    <row r="1258" spans="1:4" ht="12.75">
      <c r="A1258" s="428" t="s">
        <v>6354</v>
      </c>
      <c r="B1258" s="431" t="s">
        <v>10893</v>
      </c>
      <c r="C1258" s="428" t="s">
        <v>13469</v>
      </c>
      <c r="D1258" s="428" t="s">
        <v>20</v>
      </c>
    </row>
    <row r="1259" spans="1:4" ht="12.75">
      <c r="A1259" s="428" t="s">
        <v>8379</v>
      </c>
      <c r="B1259" s="431">
        <v>200301</v>
      </c>
      <c r="C1259" s="428" t="s">
        <v>13470</v>
      </c>
      <c r="D1259" s="428" t="s">
        <v>20</v>
      </c>
    </row>
    <row r="1260" spans="1:4" ht="12.75">
      <c r="A1260" s="428" t="s">
        <v>5469</v>
      </c>
      <c r="B1260" s="431">
        <v>150118</v>
      </c>
      <c r="C1260" s="428" t="s">
        <v>13471</v>
      </c>
      <c r="D1260" s="428" t="s">
        <v>18</v>
      </c>
    </row>
    <row r="1261" spans="1:4" ht="12.75">
      <c r="A1261" s="428" t="s">
        <v>5476</v>
      </c>
      <c r="B1261" s="431">
        <v>140105</v>
      </c>
      <c r="C1261" s="428" t="s">
        <v>13472</v>
      </c>
      <c r="D1261" s="428" t="s">
        <v>20</v>
      </c>
    </row>
    <row r="1262" spans="1:4" ht="12.75">
      <c r="A1262" s="428" t="s">
        <v>5484</v>
      </c>
      <c r="B1262" s="431">
        <v>120602</v>
      </c>
      <c r="C1262" s="428" t="s">
        <v>13052</v>
      </c>
      <c r="D1262" s="428" t="s">
        <v>19</v>
      </c>
    </row>
    <row r="1263" spans="1:4" ht="12.75">
      <c r="A1263" s="428" t="s">
        <v>5499</v>
      </c>
      <c r="B1263" s="431">
        <v>150201</v>
      </c>
      <c r="C1263" s="428" t="s">
        <v>13473</v>
      </c>
      <c r="D1263" s="428" t="s">
        <v>19</v>
      </c>
    </row>
    <row r="1264" spans="1:4" ht="12.75">
      <c r="A1264" s="428" t="s">
        <v>5541</v>
      </c>
      <c r="B1264" s="431" t="s">
        <v>1953</v>
      </c>
      <c r="C1264" s="428" t="s">
        <v>13474</v>
      </c>
      <c r="D1264" s="428" t="s">
        <v>20</v>
      </c>
    </row>
    <row r="1265" spans="1:4" ht="12.75">
      <c r="A1265" s="428" t="s">
        <v>11478</v>
      </c>
      <c r="B1265" s="431" t="s">
        <v>5561</v>
      </c>
      <c r="C1265" s="428" t="s">
        <v>13475</v>
      </c>
      <c r="D1265" s="428" t="s">
        <v>459</v>
      </c>
    </row>
    <row r="1266" spans="1:4" ht="12.75">
      <c r="A1266" s="428" t="s">
        <v>5576</v>
      </c>
      <c r="B1266" s="431">
        <v>250201</v>
      </c>
      <c r="C1266" s="428" t="s">
        <v>13476</v>
      </c>
      <c r="D1266" s="428" t="s">
        <v>19</v>
      </c>
    </row>
    <row r="1267" spans="1:4" ht="12.75">
      <c r="A1267" s="428" t="s">
        <v>5614</v>
      </c>
      <c r="B1267" s="431">
        <v>240104</v>
      </c>
      <c r="C1267" s="428" t="s">
        <v>13477</v>
      </c>
      <c r="D1267" s="428" t="s">
        <v>19</v>
      </c>
    </row>
    <row r="1268" spans="1:4" ht="12.75">
      <c r="A1268" s="428" t="s">
        <v>5623</v>
      </c>
      <c r="B1268" s="431">
        <v>220401</v>
      </c>
      <c r="C1268" s="428" t="s">
        <v>13478</v>
      </c>
      <c r="D1268" s="428" t="s">
        <v>19</v>
      </c>
    </row>
    <row r="1269" spans="1:4" ht="12.75">
      <c r="A1269" s="428" t="s">
        <v>5700</v>
      </c>
      <c r="B1269" s="431" t="s">
        <v>10350</v>
      </c>
      <c r="C1269" s="428" t="s">
        <v>13479</v>
      </c>
      <c r="D1269" s="428" t="s">
        <v>19</v>
      </c>
    </row>
    <row r="1270" spans="1:4" ht="12.75">
      <c r="A1270" s="428" t="s">
        <v>5709</v>
      </c>
      <c r="B1270" s="431" t="s">
        <v>10366</v>
      </c>
      <c r="C1270" s="428" t="s">
        <v>13480</v>
      </c>
      <c r="D1270" s="428" t="s">
        <v>18</v>
      </c>
    </row>
    <row r="1271" spans="1:4" ht="12.75">
      <c r="A1271" s="428" t="s">
        <v>5754</v>
      </c>
      <c r="B1271" s="431">
        <v>150607</v>
      </c>
      <c r="C1271" s="428" t="s">
        <v>13481</v>
      </c>
      <c r="D1271" s="428" t="s">
        <v>19</v>
      </c>
    </row>
    <row r="1272" spans="1:4" ht="12.75">
      <c r="A1272" s="428" t="s">
        <v>603</v>
      </c>
      <c r="B1272" s="431" t="s">
        <v>10501</v>
      </c>
      <c r="C1272" s="428" t="s">
        <v>13482</v>
      </c>
      <c r="D1272" s="428" t="s">
        <v>19</v>
      </c>
    </row>
    <row r="1273" spans="1:4" ht="12.75">
      <c r="A1273" s="428" t="s">
        <v>11479</v>
      </c>
      <c r="B1273" s="431">
        <v>120607</v>
      </c>
      <c r="C1273" s="428" t="s">
        <v>13483</v>
      </c>
      <c r="D1273" s="428" t="s">
        <v>459</v>
      </c>
    </row>
    <row r="1274" spans="1:4" ht="12.75">
      <c r="A1274" s="428" t="s">
        <v>5955</v>
      </c>
      <c r="B1274" s="431" t="s">
        <v>514</v>
      </c>
      <c r="C1274" s="428" t="s">
        <v>13484</v>
      </c>
      <c r="D1274" s="428" t="s">
        <v>19</v>
      </c>
    </row>
    <row r="1275" spans="1:4" ht="12.75">
      <c r="A1275" s="428" t="s">
        <v>8529</v>
      </c>
      <c r="B1275" s="431">
        <v>200604</v>
      </c>
      <c r="C1275" s="428" t="s">
        <v>13485</v>
      </c>
      <c r="D1275" s="428" t="s">
        <v>18</v>
      </c>
    </row>
    <row r="1276" spans="1:4" ht="12.75">
      <c r="A1276" s="428" t="s">
        <v>6025</v>
      </c>
      <c r="B1276" s="431">
        <v>250106</v>
      </c>
      <c r="C1276" s="428" t="s">
        <v>13486</v>
      </c>
      <c r="D1276" s="428" t="s">
        <v>19</v>
      </c>
    </row>
    <row r="1277" spans="1:4" ht="12.75">
      <c r="A1277" s="428" t="s">
        <v>6072</v>
      </c>
      <c r="B1277" s="431" t="s">
        <v>431</v>
      </c>
      <c r="C1277" s="428" t="s">
        <v>13487</v>
      </c>
      <c r="D1277" s="428" t="s">
        <v>19</v>
      </c>
    </row>
    <row r="1278" spans="1:4" ht="12.75">
      <c r="A1278" s="428" t="s">
        <v>6078</v>
      </c>
      <c r="B1278" s="431">
        <v>200205</v>
      </c>
      <c r="C1278" s="428" t="s">
        <v>13488</v>
      </c>
      <c r="D1278" s="428" t="s">
        <v>19</v>
      </c>
    </row>
    <row r="1279" spans="1:4" ht="12.75">
      <c r="A1279" s="428" t="s">
        <v>11480</v>
      </c>
      <c r="B1279" s="431">
        <v>220101</v>
      </c>
      <c r="C1279" s="428" t="s">
        <v>13489</v>
      </c>
      <c r="D1279" s="428" t="s">
        <v>19</v>
      </c>
    </row>
    <row r="1280" spans="1:4" ht="12.75">
      <c r="A1280" s="428" t="s">
        <v>6134</v>
      </c>
      <c r="B1280" s="431">
        <v>240101</v>
      </c>
      <c r="C1280" s="428" t="s">
        <v>13490</v>
      </c>
      <c r="D1280" s="428" t="s">
        <v>18</v>
      </c>
    </row>
    <row r="1281" spans="1:4" ht="12.75">
      <c r="A1281" s="428" t="s">
        <v>6185</v>
      </c>
      <c r="B1281" s="431">
        <v>150110</v>
      </c>
      <c r="C1281" s="428" t="s">
        <v>13491</v>
      </c>
      <c r="D1281" s="428" t="s">
        <v>18</v>
      </c>
    </row>
    <row r="1282" spans="1:4" ht="12.75">
      <c r="A1282" s="428" t="s">
        <v>6166</v>
      </c>
      <c r="B1282" s="431">
        <v>150106</v>
      </c>
      <c r="C1282" s="428" t="s">
        <v>13492</v>
      </c>
      <c r="D1282" s="428" t="s">
        <v>20</v>
      </c>
    </row>
    <row r="1283" spans="1:4" ht="12.75">
      <c r="A1283" s="428" t="s">
        <v>4090</v>
      </c>
      <c r="B1283" s="431">
        <v>100201</v>
      </c>
      <c r="C1283" s="428" t="s">
        <v>13493</v>
      </c>
      <c r="D1283" s="428" t="s">
        <v>18</v>
      </c>
    </row>
    <row r="1284" spans="1:4" ht="12.75">
      <c r="A1284" s="428" t="s">
        <v>6171</v>
      </c>
      <c r="B1284" s="431">
        <v>230106</v>
      </c>
      <c r="C1284" s="428" t="s">
        <v>13494</v>
      </c>
      <c r="D1284" s="428" t="s">
        <v>20</v>
      </c>
    </row>
    <row r="1285" spans="1:4" ht="12.75">
      <c r="A1285" s="428" t="s">
        <v>7655</v>
      </c>
      <c r="B1285" s="431" t="s">
        <v>10751</v>
      </c>
      <c r="C1285" s="428" t="s">
        <v>13495</v>
      </c>
      <c r="D1285" s="428" t="s">
        <v>19</v>
      </c>
    </row>
    <row r="1286" spans="1:4" ht="12.75">
      <c r="A1286" s="428" t="s">
        <v>6222</v>
      </c>
      <c r="B1286" s="431" t="s">
        <v>10301</v>
      </c>
      <c r="C1286" s="428" t="s">
        <v>13496</v>
      </c>
      <c r="D1286" s="428" t="s">
        <v>18</v>
      </c>
    </row>
    <row r="1287" spans="1:4" ht="12.75">
      <c r="A1287" s="428" t="s">
        <v>1803</v>
      </c>
      <c r="B1287" s="431">
        <v>110112</v>
      </c>
      <c r="C1287" s="428" t="s">
        <v>13497</v>
      </c>
      <c r="D1287" s="428" t="s">
        <v>18</v>
      </c>
    </row>
    <row r="1288" spans="1:4" ht="12.75">
      <c r="A1288" s="428" t="s">
        <v>6279</v>
      </c>
      <c r="B1288" s="431" t="s">
        <v>10903</v>
      </c>
      <c r="C1288" s="428" t="s">
        <v>13498</v>
      </c>
      <c r="D1288" s="428" t="s">
        <v>19</v>
      </c>
    </row>
    <row r="1289" spans="1:4" ht="12.75">
      <c r="A1289" s="428" t="s">
        <v>6298</v>
      </c>
      <c r="B1289" s="431" t="s">
        <v>10865</v>
      </c>
      <c r="C1289" s="428" t="s">
        <v>13499</v>
      </c>
      <c r="D1289" s="428" t="s">
        <v>19</v>
      </c>
    </row>
    <row r="1290" spans="1:4" ht="12.75">
      <c r="A1290" s="428" t="s">
        <v>7696</v>
      </c>
      <c r="B1290" s="431" t="s">
        <v>10889</v>
      </c>
      <c r="C1290" s="428" t="s">
        <v>13500</v>
      </c>
      <c r="D1290" s="428" t="s">
        <v>19</v>
      </c>
    </row>
    <row r="1291" spans="1:4" ht="12.75">
      <c r="A1291" s="428" t="s">
        <v>6404</v>
      </c>
      <c r="B1291" s="431">
        <v>220203</v>
      </c>
      <c r="C1291" s="428" t="s">
        <v>13501</v>
      </c>
      <c r="D1291" s="428" t="s">
        <v>459</v>
      </c>
    </row>
    <row r="1292" spans="1:4" ht="12.75">
      <c r="A1292" s="428" t="s">
        <v>4179</v>
      </c>
      <c r="B1292" s="431">
        <v>220505</v>
      </c>
      <c r="C1292" s="428" t="s">
        <v>13502</v>
      </c>
      <c r="D1292" s="428" t="s">
        <v>18</v>
      </c>
    </row>
    <row r="1293" spans="1:4" ht="12.75">
      <c r="A1293" s="428" t="s">
        <v>6421</v>
      </c>
      <c r="B1293" s="431">
        <v>220502</v>
      </c>
      <c r="C1293" s="428" t="s">
        <v>13503</v>
      </c>
      <c r="D1293" s="428" t="s">
        <v>18</v>
      </c>
    </row>
    <row r="1294" spans="1:4" ht="12.75">
      <c r="A1294" s="428" t="s">
        <v>963</v>
      </c>
      <c r="B1294" s="431">
        <v>120432</v>
      </c>
      <c r="C1294" s="428" t="s">
        <v>13504</v>
      </c>
      <c r="D1294" s="428" t="s">
        <v>19</v>
      </c>
    </row>
    <row r="1295" spans="1:4" ht="12.75">
      <c r="A1295" s="428" t="s">
        <v>6432</v>
      </c>
      <c r="B1295" s="431">
        <v>110403</v>
      </c>
      <c r="C1295" s="428" t="s">
        <v>13505</v>
      </c>
      <c r="D1295" s="428" t="s">
        <v>20</v>
      </c>
    </row>
    <row r="1296" spans="1:4" ht="12.75">
      <c r="A1296" s="428" t="s">
        <v>6433</v>
      </c>
      <c r="B1296" s="431">
        <v>230101</v>
      </c>
      <c r="C1296" s="428" t="s">
        <v>13506</v>
      </c>
      <c r="D1296" s="428" t="s">
        <v>18</v>
      </c>
    </row>
    <row r="1297" spans="1:4" ht="12.75">
      <c r="A1297" s="428" t="s">
        <v>6441</v>
      </c>
      <c r="B1297" s="431">
        <v>230407</v>
      </c>
      <c r="C1297" s="428" t="s">
        <v>13507</v>
      </c>
      <c r="D1297" s="428" t="s">
        <v>20</v>
      </c>
    </row>
    <row r="1298" spans="1:4" ht="12.75">
      <c r="A1298" s="428" t="s">
        <v>6452</v>
      </c>
      <c r="B1298" s="431">
        <v>200601</v>
      </c>
      <c r="C1298" s="428" t="s">
        <v>13508</v>
      </c>
      <c r="D1298" s="428" t="s">
        <v>19</v>
      </c>
    </row>
    <row r="1299" spans="1:4" ht="12.75">
      <c r="A1299" s="428" t="s">
        <v>6468</v>
      </c>
      <c r="B1299" s="431">
        <v>220404</v>
      </c>
      <c r="C1299" s="428" t="s">
        <v>13509</v>
      </c>
      <c r="D1299" s="428" t="s">
        <v>19</v>
      </c>
    </row>
    <row r="1300" spans="1:4" ht="12.75">
      <c r="A1300" s="428" t="s">
        <v>6494</v>
      </c>
      <c r="B1300" s="431">
        <v>101001</v>
      </c>
      <c r="C1300" s="428" t="s">
        <v>6495</v>
      </c>
      <c r="D1300" s="428" t="s">
        <v>18</v>
      </c>
    </row>
    <row r="1301" spans="1:4" ht="12.75">
      <c r="A1301" s="428" t="s">
        <v>6501</v>
      </c>
      <c r="B1301" s="431">
        <v>100321</v>
      </c>
      <c r="C1301" s="428" t="s">
        <v>13510</v>
      </c>
      <c r="D1301" s="428" t="s">
        <v>20</v>
      </c>
    </row>
    <row r="1302" spans="1:4" ht="12.75">
      <c r="A1302" s="428" t="s">
        <v>6505</v>
      </c>
      <c r="B1302" s="431">
        <v>220201</v>
      </c>
      <c r="C1302" s="428" t="s">
        <v>13511</v>
      </c>
      <c r="D1302" s="428" t="s">
        <v>20</v>
      </c>
    </row>
    <row r="1303" spans="1:4" ht="12.75">
      <c r="A1303" s="428" t="s">
        <v>2442</v>
      </c>
      <c r="B1303" s="431">
        <v>220101</v>
      </c>
      <c r="C1303" s="428" t="s">
        <v>13512</v>
      </c>
      <c r="D1303" s="428" t="s">
        <v>19</v>
      </c>
    </row>
    <row r="1304" spans="1:4" ht="12.75">
      <c r="A1304" s="428" t="s">
        <v>6517</v>
      </c>
      <c r="B1304" s="431">
        <v>220301</v>
      </c>
      <c r="C1304" s="428" t="s">
        <v>13513</v>
      </c>
      <c r="D1304" s="428" t="s">
        <v>459</v>
      </c>
    </row>
    <row r="1305" spans="1:4" ht="12.75">
      <c r="A1305" s="428" t="s">
        <v>6374</v>
      </c>
      <c r="B1305" s="431">
        <v>220401</v>
      </c>
      <c r="C1305" s="428" t="s">
        <v>12761</v>
      </c>
      <c r="D1305" s="428" t="s">
        <v>18</v>
      </c>
    </row>
    <row r="1306" spans="1:4" ht="12.75">
      <c r="A1306" s="428" t="s">
        <v>6546</v>
      </c>
      <c r="B1306" s="431">
        <v>221003</v>
      </c>
      <c r="C1306" s="428" t="s">
        <v>13514</v>
      </c>
      <c r="D1306" s="428" t="s">
        <v>19</v>
      </c>
    </row>
    <row r="1307" spans="1:4" ht="12.75">
      <c r="A1307" s="428" t="s">
        <v>11481</v>
      </c>
      <c r="B1307" s="431" t="s">
        <v>560</v>
      </c>
      <c r="C1307" s="428" t="s">
        <v>13515</v>
      </c>
      <c r="D1307" s="428" t="s">
        <v>20</v>
      </c>
    </row>
    <row r="1308" spans="1:4" ht="12.75">
      <c r="A1308" s="428" t="s">
        <v>6594</v>
      </c>
      <c r="B1308" s="431">
        <v>220101</v>
      </c>
      <c r="C1308" s="428" t="s">
        <v>13516</v>
      </c>
      <c r="D1308" s="428" t="s">
        <v>18</v>
      </c>
    </row>
    <row r="1309" spans="1:4" ht="12.75">
      <c r="A1309" s="428" t="s">
        <v>6499</v>
      </c>
      <c r="B1309" s="431">
        <v>100602</v>
      </c>
      <c r="C1309" s="428" t="s">
        <v>12999</v>
      </c>
      <c r="D1309" s="428" t="s">
        <v>19</v>
      </c>
    </row>
    <row r="1310" spans="1:4" ht="12.75">
      <c r="A1310" s="428" t="s">
        <v>6622</v>
      </c>
      <c r="B1310" s="431">
        <v>100903</v>
      </c>
      <c r="C1310" s="428" t="s">
        <v>13517</v>
      </c>
      <c r="D1310" s="428" t="s">
        <v>19</v>
      </c>
    </row>
    <row r="1311" spans="1:4" ht="12.75">
      <c r="A1311" s="428" t="s">
        <v>6647</v>
      </c>
      <c r="B1311" s="431">
        <v>100402</v>
      </c>
      <c r="C1311" s="428" t="s">
        <v>13518</v>
      </c>
      <c r="D1311" s="428" t="s">
        <v>18</v>
      </c>
    </row>
    <row r="1312" spans="1:4" ht="12.75">
      <c r="A1312" s="428" t="s">
        <v>6656</v>
      </c>
      <c r="B1312" s="431" t="s">
        <v>9928</v>
      </c>
      <c r="C1312" s="428" t="s">
        <v>13519</v>
      </c>
      <c r="D1312" s="428" t="s">
        <v>18</v>
      </c>
    </row>
    <row r="1313" spans="1:4" ht="12.75">
      <c r="A1313" s="428" t="s">
        <v>6657</v>
      </c>
      <c r="B1313" s="431" t="s">
        <v>9937</v>
      </c>
      <c r="C1313" s="428" t="s">
        <v>13520</v>
      </c>
      <c r="D1313" s="428" t="s">
        <v>19</v>
      </c>
    </row>
    <row r="1314" spans="1:4" ht="12.75">
      <c r="A1314" s="428" t="s">
        <v>6677</v>
      </c>
      <c r="B1314" s="431" t="s">
        <v>9845</v>
      </c>
      <c r="C1314" s="428" t="s">
        <v>13521</v>
      </c>
      <c r="D1314" s="428" t="s">
        <v>19</v>
      </c>
    </row>
    <row r="1315" spans="1:4" ht="12.75">
      <c r="A1315" s="428" t="s">
        <v>7365</v>
      </c>
      <c r="B1315" s="431">
        <v>130111</v>
      </c>
      <c r="C1315" s="428" t="s">
        <v>13522</v>
      </c>
      <c r="D1315" s="428" t="s">
        <v>18</v>
      </c>
    </row>
    <row r="1316" spans="1:4" ht="12.75">
      <c r="A1316" s="428" t="s">
        <v>6706</v>
      </c>
      <c r="B1316" s="431" t="s">
        <v>9838</v>
      </c>
      <c r="C1316" s="428" t="s">
        <v>13523</v>
      </c>
      <c r="D1316" s="428" t="s">
        <v>20</v>
      </c>
    </row>
    <row r="1317" spans="1:4" ht="12.75">
      <c r="A1317" s="428" t="s">
        <v>6732</v>
      </c>
      <c r="B1317" s="431">
        <v>200105</v>
      </c>
      <c r="C1317" s="428" t="s">
        <v>13524</v>
      </c>
      <c r="D1317" s="428" t="s">
        <v>19</v>
      </c>
    </row>
    <row r="1318" spans="1:4" ht="12.75">
      <c r="A1318" s="428" t="s">
        <v>6733</v>
      </c>
      <c r="B1318" s="431">
        <v>230106</v>
      </c>
      <c r="C1318" s="428" t="s">
        <v>13525</v>
      </c>
      <c r="D1318" s="428" t="s">
        <v>19</v>
      </c>
    </row>
    <row r="1319" spans="1:4" ht="12.75">
      <c r="A1319" s="428" t="s">
        <v>6742</v>
      </c>
      <c r="B1319" s="431">
        <v>130614</v>
      </c>
      <c r="C1319" s="428" t="s">
        <v>13526</v>
      </c>
      <c r="D1319" s="428" t="s">
        <v>20</v>
      </c>
    </row>
    <row r="1320" spans="1:4" ht="12.75">
      <c r="A1320" s="428" t="s">
        <v>6761</v>
      </c>
      <c r="B1320" s="431" t="s">
        <v>672</v>
      </c>
      <c r="C1320" s="428" t="s">
        <v>13527</v>
      </c>
      <c r="D1320" s="428" t="s">
        <v>19</v>
      </c>
    </row>
    <row r="1321" spans="1:4" ht="12.75">
      <c r="A1321" s="428" t="s">
        <v>6785</v>
      </c>
      <c r="B1321" s="431" t="s">
        <v>869</v>
      </c>
      <c r="C1321" s="428" t="s">
        <v>13528</v>
      </c>
      <c r="D1321" s="428" t="s">
        <v>459</v>
      </c>
    </row>
    <row r="1322" spans="1:4" ht="12.75">
      <c r="A1322" s="428" t="s">
        <v>6798</v>
      </c>
      <c r="B1322" s="431" t="s">
        <v>10057</v>
      </c>
      <c r="C1322" s="428" t="s">
        <v>13529</v>
      </c>
      <c r="D1322" s="428" t="s">
        <v>19</v>
      </c>
    </row>
    <row r="1323" spans="1:4" ht="12.75">
      <c r="A1323" s="428" t="s">
        <v>6801</v>
      </c>
      <c r="B1323" s="431" t="s">
        <v>9784</v>
      </c>
      <c r="C1323" s="428" t="s">
        <v>13530</v>
      </c>
      <c r="D1323" s="428" t="s">
        <v>20</v>
      </c>
    </row>
    <row r="1324" spans="1:4" ht="12.75">
      <c r="A1324" s="428" t="s">
        <v>6819</v>
      </c>
      <c r="B1324" s="431">
        <v>150108</v>
      </c>
      <c r="C1324" s="428" t="s">
        <v>13531</v>
      </c>
      <c r="D1324" s="428" t="s">
        <v>18</v>
      </c>
    </row>
    <row r="1325" spans="1:4" ht="12.75">
      <c r="A1325" s="428" t="s">
        <v>6847</v>
      </c>
      <c r="B1325" s="431" t="s">
        <v>3177</v>
      </c>
      <c r="C1325" s="428" t="s">
        <v>13532</v>
      </c>
      <c r="D1325" s="428" t="s">
        <v>19</v>
      </c>
    </row>
    <row r="1326" spans="1:4" ht="12.75">
      <c r="A1326" s="428" t="s">
        <v>6892</v>
      </c>
      <c r="B1326" s="431" t="s">
        <v>10751</v>
      </c>
      <c r="C1326" s="428" t="s">
        <v>13533</v>
      </c>
      <c r="D1326" s="428" t="s">
        <v>18</v>
      </c>
    </row>
    <row r="1327" spans="1:4" ht="12.75">
      <c r="A1327" s="428" t="s">
        <v>6898</v>
      </c>
      <c r="B1327" s="431">
        <v>120114</v>
      </c>
      <c r="C1327" s="428" t="s">
        <v>13534</v>
      </c>
      <c r="D1327" s="428" t="s">
        <v>19</v>
      </c>
    </row>
    <row r="1328" spans="1:4" ht="12.75">
      <c r="A1328" s="428" t="s">
        <v>6909</v>
      </c>
      <c r="B1328" s="431">
        <v>190112</v>
      </c>
      <c r="C1328" s="428" t="s">
        <v>13535</v>
      </c>
      <c r="D1328" s="428" t="s">
        <v>19</v>
      </c>
    </row>
    <row r="1329" spans="1:4" ht="12.75">
      <c r="A1329" s="428" t="s">
        <v>6911</v>
      </c>
      <c r="B1329" s="431">
        <v>190104</v>
      </c>
      <c r="C1329" s="428" t="s">
        <v>13536</v>
      </c>
      <c r="D1329" s="428" t="s">
        <v>18</v>
      </c>
    </row>
    <row r="1330" spans="1:4" ht="12.75">
      <c r="A1330" s="428" t="s">
        <v>6913</v>
      </c>
      <c r="B1330" s="431" t="s">
        <v>9923</v>
      </c>
      <c r="C1330" s="428" t="s">
        <v>13537</v>
      </c>
      <c r="D1330" s="428" t="s">
        <v>19</v>
      </c>
    </row>
    <row r="1331" spans="1:4" ht="12.75">
      <c r="A1331" s="428" t="s">
        <v>6957</v>
      </c>
      <c r="B1331" s="431" t="s">
        <v>9847</v>
      </c>
      <c r="C1331" s="428" t="s">
        <v>13538</v>
      </c>
      <c r="D1331" s="428" t="s">
        <v>19</v>
      </c>
    </row>
    <row r="1332" spans="1:4" ht="12.75">
      <c r="A1332" s="428" t="s">
        <v>6961</v>
      </c>
      <c r="B1332" s="431" t="s">
        <v>9822</v>
      </c>
      <c r="C1332" s="428" t="s">
        <v>13539</v>
      </c>
      <c r="D1332" s="428" t="s">
        <v>19</v>
      </c>
    </row>
    <row r="1333" spans="1:4" ht="12.75">
      <c r="A1333" s="428" t="s">
        <v>1926</v>
      </c>
      <c r="B1333" s="431">
        <v>101004</v>
      </c>
      <c r="C1333" s="428" t="s">
        <v>13540</v>
      </c>
      <c r="D1333" s="428" t="s">
        <v>20</v>
      </c>
    </row>
    <row r="1334" spans="1:4" ht="12.75">
      <c r="A1334" s="428" t="s">
        <v>7031</v>
      </c>
      <c r="B1334" s="431" t="s">
        <v>9752</v>
      </c>
      <c r="C1334" s="428" t="s">
        <v>13541</v>
      </c>
      <c r="D1334" s="428" t="s">
        <v>19</v>
      </c>
    </row>
    <row r="1335" spans="1:4" ht="12.75">
      <c r="A1335" s="428" t="s">
        <v>7087</v>
      </c>
      <c r="B1335" s="431" t="s">
        <v>9950</v>
      </c>
      <c r="C1335" s="428" t="s">
        <v>13542</v>
      </c>
      <c r="D1335" s="428" t="s">
        <v>19</v>
      </c>
    </row>
    <row r="1336" spans="1:4" ht="12.75">
      <c r="A1336" s="428" t="s">
        <v>7089</v>
      </c>
      <c r="B1336" s="431" t="s">
        <v>10057</v>
      </c>
      <c r="C1336" s="428" t="s">
        <v>13543</v>
      </c>
      <c r="D1336" s="428" t="s">
        <v>19</v>
      </c>
    </row>
    <row r="1337" spans="1:4" ht="12.75">
      <c r="A1337" s="428" t="s">
        <v>7145</v>
      </c>
      <c r="B1337" s="431" t="s">
        <v>9833</v>
      </c>
      <c r="C1337" s="428" t="s">
        <v>13544</v>
      </c>
      <c r="D1337" s="428" t="s">
        <v>19</v>
      </c>
    </row>
    <row r="1338" spans="1:4" ht="12.75">
      <c r="A1338" s="428" t="s">
        <v>7150</v>
      </c>
      <c r="B1338" s="431" t="s">
        <v>10023</v>
      </c>
      <c r="C1338" s="428" t="s">
        <v>13545</v>
      </c>
      <c r="D1338" s="428" t="s">
        <v>19</v>
      </c>
    </row>
    <row r="1339" spans="1:4" ht="12.75">
      <c r="A1339" s="428" t="s">
        <v>5753</v>
      </c>
      <c r="B1339" s="431">
        <v>240102</v>
      </c>
      <c r="C1339" s="428" t="s">
        <v>13546</v>
      </c>
      <c r="D1339" s="428" t="s">
        <v>459</v>
      </c>
    </row>
    <row r="1340" spans="1:4" ht="12.75">
      <c r="A1340" s="428" t="s">
        <v>7177</v>
      </c>
      <c r="B1340" s="431">
        <v>130803</v>
      </c>
      <c r="C1340" s="428" t="s">
        <v>13547</v>
      </c>
      <c r="D1340" s="428" t="s">
        <v>18</v>
      </c>
    </row>
    <row r="1341" spans="1:4" ht="12.75">
      <c r="A1341" s="428" t="s">
        <v>7386</v>
      </c>
      <c r="B1341" s="431">
        <v>100206</v>
      </c>
      <c r="C1341" s="428" t="s">
        <v>13548</v>
      </c>
      <c r="D1341" s="428" t="s">
        <v>20</v>
      </c>
    </row>
    <row r="1342" spans="1:4" ht="12.75">
      <c r="A1342" s="428" t="s">
        <v>7195</v>
      </c>
      <c r="B1342" s="431" t="s">
        <v>7196</v>
      </c>
      <c r="C1342" s="428" t="s">
        <v>13549</v>
      </c>
      <c r="D1342" s="428" t="s">
        <v>19</v>
      </c>
    </row>
    <row r="1343" spans="1:4" ht="12.75">
      <c r="A1343" s="428" t="s">
        <v>7236</v>
      </c>
      <c r="B1343" s="431" t="s">
        <v>10029</v>
      </c>
      <c r="C1343" s="428" t="s">
        <v>13550</v>
      </c>
      <c r="D1343" s="428" t="s">
        <v>20</v>
      </c>
    </row>
    <row r="1344" spans="1:4" ht="12.75">
      <c r="A1344" s="428" t="s">
        <v>7246</v>
      </c>
      <c r="B1344" s="431" t="s">
        <v>7232</v>
      </c>
      <c r="C1344" s="428" t="s">
        <v>13551</v>
      </c>
      <c r="D1344" s="428" t="s">
        <v>19</v>
      </c>
    </row>
    <row r="1345" spans="1:4" ht="12.75">
      <c r="A1345" s="428" t="s">
        <v>7268</v>
      </c>
      <c r="B1345" s="431" t="s">
        <v>10042</v>
      </c>
      <c r="C1345" s="428" t="s">
        <v>13552</v>
      </c>
      <c r="D1345" s="428" t="s">
        <v>20</v>
      </c>
    </row>
    <row r="1346" spans="1:4" ht="12.75">
      <c r="A1346" s="428" t="s">
        <v>7285</v>
      </c>
      <c r="B1346" s="431" t="s">
        <v>1189</v>
      </c>
      <c r="C1346" s="428" t="s">
        <v>12696</v>
      </c>
      <c r="D1346" s="428" t="s">
        <v>20</v>
      </c>
    </row>
    <row r="1347" spans="1:4" ht="12.75">
      <c r="A1347" s="428" t="s">
        <v>7305</v>
      </c>
      <c r="B1347" s="431" t="s">
        <v>9015</v>
      </c>
      <c r="C1347" s="428" t="s">
        <v>13553</v>
      </c>
      <c r="D1347" s="428" t="s">
        <v>19</v>
      </c>
    </row>
    <row r="1348" spans="1:4" ht="12.75">
      <c r="A1348" s="428" t="s">
        <v>7355</v>
      </c>
      <c r="B1348" s="431">
        <v>100504</v>
      </c>
      <c r="C1348" s="428" t="s">
        <v>13554</v>
      </c>
      <c r="D1348" s="428" t="s">
        <v>20</v>
      </c>
    </row>
    <row r="1349" spans="1:4" ht="12.75">
      <c r="A1349" s="428" t="s">
        <v>953</v>
      </c>
      <c r="B1349" s="431">
        <v>100604</v>
      </c>
      <c r="C1349" s="428" t="s">
        <v>12307</v>
      </c>
      <c r="D1349" s="428" t="s">
        <v>19</v>
      </c>
    </row>
    <row r="1350" spans="1:4" ht="12.75">
      <c r="A1350" s="428" t="s">
        <v>7373</v>
      </c>
      <c r="B1350" s="431">
        <v>120209</v>
      </c>
      <c r="C1350" s="428" t="s">
        <v>13555</v>
      </c>
      <c r="D1350" s="428" t="s">
        <v>20</v>
      </c>
    </row>
    <row r="1351" spans="1:4" ht="12.75">
      <c r="A1351" s="428" t="s">
        <v>7379</v>
      </c>
      <c r="B1351" s="431">
        <v>100902</v>
      </c>
      <c r="C1351" s="428" t="s">
        <v>13556</v>
      </c>
      <c r="D1351" s="428" t="s">
        <v>19</v>
      </c>
    </row>
    <row r="1352" spans="1:4" ht="12.75">
      <c r="A1352" s="428" t="s">
        <v>7470</v>
      </c>
      <c r="B1352" s="431" t="s">
        <v>4444</v>
      </c>
      <c r="C1352" s="428" t="s">
        <v>13557</v>
      </c>
      <c r="D1352" s="428" t="s">
        <v>20</v>
      </c>
    </row>
    <row r="1353" spans="1:4" ht="12.75">
      <c r="A1353" s="428" t="s">
        <v>7083</v>
      </c>
      <c r="B1353" s="431">
        <v>130101</v>
      </c>
      <c r="C1353" s="428" t="s">
        <v>13558</v>
      </c>
      <c r="D1353" s="428" t="s">
        <v>18</v>
      </c>
    </row>
    <row r="1354" spans="1:4" ht="12.75">
      <c r="A1354" s="428" t="s">
        <v>4016</v>
      </c>
      <c r="B1354" s="431">
        <v>150143</v>
      </c>
      <c r="C1354" s="428" t="s">
        <v>13559</v>
      </c>
      <c r="D1354" s="428" t="s">
        <v>20</v>
      </c>
    </row>
    <row r="1355" spans="1:4" ht="12.75">
      <c r="A1355" s="428" t="s">
        <v>7569</v>
      </c>
      <c r="B1355" s="431" t="s">
        <v>1251</v>
      </c>
      <c r="C1355" s="428" t="s">
        <v>13560</v>
      </c>
      <c r="D1355" s="428" t="s">
        <v>19</v>
      </c>
    </row>
    <row r="1356" spans="1:4" ht="12.75">
      <c r="A1356" s="428" t="s">
        <v>7591</v>
      </c>
      <c r="B1356" s="431" t="s">
        <v>10899</v>
      </c>
      <c r="C1356" s="428" t="s">
        <v>13561</v>
      </c>
      <c r="D1356" s="428" t="s">
        <v>19</v>
      </c>
    </row>
    <row r="1357" spans="1:4" ht="12.75">
      <c r="A1357" s="428" t="s">
        <v>7614</v>
      </c>
      <c r="B1357" s="431">
        <v>190304</v>
      </c>
      <c r="C1357" s="428" t="s">
        <v>13562</v>
      </c>
      <c r="D1357" s="428" t="s">
        <v>19</v>
      </c>
    </row>
    <row r="1358" spans="1:4" ht="12.75">
      <c r="A1358" s="428" t="s">
        <v>2277</v>
      </c>
      <c r="B1358" s="431">
        <v>130502</v>
      </c>
      <c r="C1358" s="428" t="s">
        <v>13563</v>
      </c>
      <c r="D1358" s="428" t="s">
        <v>459</v>
      </c>
    </row>
    <row r="1359" spans="1:4" ht="12.75">
      <c r="A1359" s="428" t="s">
        <v>7671</v>
      </c>
      <c r="B1359" s="431">
        <v>190303</v>
      </c>
      <c r="C1359" s="428" t="s">
        <v>13564</v>
      </c>
      <c r="D1359" s="428" t="s">
        <v>19</v>
      </c>
    </row>
    <row r="1360" spans="1:4" ht="12.75">
      <c r="A1360" s="428" t="s">
        <v>7679</v>
      </c>
      <c r="B1360" s="431" t="s">
        <v>491</v>
      </c>
      <c r="C1360" s="428" t="s">
        <v>12533</v>
      </c>
      <c r="D1360" s="428" t="s">
        <v>19</v>
      </c>
    </row>
    <row r="1361" spans="1:4" ht="12.75">
      <c r="A1361" s="428" t="s">
        <v>2907</v>
      </c>
      <c r="B1361" s="431">
        <v>100108</v>
      </c>
      <c r="C1361" s="428" t="s">
        <v>13565</v>
      </c>
      <c r="D1361" s="428" t="s">
        <v>20</v>
      </c>
    </row>
    <row r="1362" spans="1:4" ht="12.75">
      <c r="A1362" s="428" t="s">
        <v>7710</v>
      </c>
      <c r="B1362" s="431" t="s">
        <v>3360</v>
      </c>
      <c r="C1362" s="428" t="s">
        <v>13566</v>
      </c>
      <c r="D1362" s="428" t="s">
        <v>20</v>
      </c>
    </row>
    <row r="1363" spans="1:4" ht="12.75">
      <c r="A1363" s="428" t="s">
        <v>4695</v>
      </c>
      <c r="B1363" s="431">
        <v>100802</v>
      </c>
      <c r="C1363" s="428" t="s">
        <v>13567</v>
      </c>
      <c r="D1363" s="428" t="s">
        <v>20</v>
      </c>
    </row>
    <row r="1364" spans="1:4" ht="12.75">
      <c r="A1364" s="428" t="s">
        <v>11482</v>
      </c>
      <c r="B1364" s="431">
        <v>100109</v>
      </c>
      <c r="C1364" s="428" t="s">
        <v>13568</v>
      </c>
      <c r="D1364" s="428" t="s">
        <v>18</v>
      </c>
    </row>
    <row r="1365" spans="1:4" ht="12.75">
      <c r="A1365" s="428" t="s">
        <v>7813</v>
      </c>
      <c r="B1365" s="431" t="s">
        <v>10725</v>
      </c>
      <c r="C1365" s="428" t="s">
        <v>13569</v>
      </c>
      <c r="D1365" s="428" t="s">
        <v>19</v>
      </c>
    </row>
    <row r="1366" spans="1:4" ht="12.75">
      <c r="A1366" s="428" t="s">
        <v>7846</v>
      </c>
      <c r="B1366" s="431">
        <v>180104</v>
      </c>
      <c r="C1366" s="428" t="s">
        <v>7847</v>
      </c>
      <c r="D1366" s="428" t="s">
        <v>18</v>
      </c>
    </row>
    <row r="1367" spans="1:4" ht="12.75">
      <c r="A1367" s="428" t="s">
        <v>7871</v>
      </c>
      <c r="B1367" s="431" t="s">
        <v>10746</v>
      </c>
      <c r="C1367" s="428" t="s">
        <v>13570</v>
      </c>
      <c r="D1367" s="428" t="s">
        <v>19</v>
      </c>
    </row>
    <row r="1368" spans="1:4" ht="12.75">
      <c r="A1368" s="428" t="s">
        <v>4986</v>
      </c>
      <c r="B1368" s="431">
        <v>190113</v>
      </c>
      <c r="C1368" s="428" t="s">
        <v>408</v>
      </c>
      <c r="D1368" s="428" t="s">
        <v>20</v>
      </c>
    </row>
    <row r="1369" spans="1:4" ht="12.75">
      <c r="A1369" s="428" t="s">
        <v>4207</v>
      </c>
      <c r="B1369" s="431">
        <v>240101</v>
      </c>
      <c r="C1369" s="428" t="s">
        <v>13571</v>
      </c>
      <c r="D1369" s="428" t="s">
        <v>459</v>
      </c>
    </row>
    <row r="1370" spans="1:4" ht="12.75">
      <c r="A1370" s="428" t="s">
        <v>7952</v>
      </c>
      <c r="B1370" s="431">
        <v>250104</v>
      </c>
      <c r="C1370" s="428" t="s">
        <v>13572</v>
      </c>
      <c r="D1370" s="428" t="s">
        <v>20</v>
      </c>
    </row>
    <row r="1371" spans="1:4" ht="12.75">
      <c r="A1371" s="428" t="s">
        <v>11483</v>
      </c>
      <c r="B1371" s="431">
        <v>160110</v>
      </c>
      <c r="C1371" s="428" t="s">
        <v>13573</v>
      </c>
      <c r="D1371" s="428" t="s">
        <v>20</v>
      </c>
    </row>
    <row r="1372" spans="1:4" ht="12.75">
      <c r="A1372" s="428" t="s">
        <v>591</v>
      </c>
      <c r="B1372" s="431">
        <v>210402</v>
      </c>
      <c r="C1372" s="428" t="s">
        <v>13574</v>
      </c>
      <c r="D1372" s="428" t="s">
        <v>19</v>
      </c>
    </row>
    <row r="1373" spans="1:4" ht="12.75">
      <c r="A1373" s="428" t="s">
        <v>7991</v>
      </c>
      <c r="B1373" s="431">
        <v>250204</v>
      </c>
      <c r="C1373" s="428" t="s">
        <v>13575</v>
      </c>
      <c r="D1373" s="428" t="s">
        <v>19</v>
      </c>
    </row>
    <row r="1374" spans="1:4" ht="12.75">
      <c r="A1374" s="428" t="s">
        <v>8037</v>
      </c>
      <c r="B1374" s="431">
        <v>140306</v>
      </c>
      <c r="C1374" s="428" t="s">
        <v>13576</v>
      </c>
      <c r="D1374" s="428" t="s">
        <v>19</v>
      </c>
    </row>
    <row r="1375" spans="1:4" ht="12.75">
      <c r="A1375" s="428" t="s">
        <v>2839</v>
      </c>
      <c r="B1375" s="431">
        <v>150133</v>
      </c>
      <c r="C1375" s="428" t="s">
        <v>13577</v>
      </c>
      <c r="D1375" s="428" t="s">
        <v>20</v>
      </c>
    </row>
    <row r="1376" spans="1:4" ht="12.75">
      <c r="A1376" s="428" t="s">
        <v>8059</v>
      </c>
      <c r="B1376" s="431" t="s">
        <v>2977</v>
      </c>
      <c r="C1376" s="428" t="s">
        <v>13578</v>
      </c>
      <c r="D1376" s="428" t="s">
        <v>19</v>
      </c>
    </row>
    <row r="1377" spans="1:4" ht="12.75">
      <c r="A1377" s="428" t="s">
        <v>1103</v>
      </c>
      <c r="B1377" s="431" t="s">
        <v>10123</v>
      </c>
      <c r="C1377" s="428" t="s">
        <v>13579</v>
      </c>
      <c r="D1377" s="428" t="s">
        <v>20</v>
      </c>
    </row>
    <row r="1378" spans="1:4" ht="12.75">
      <c r="A1378" s="428" t="s">
        <v>3048</v>
      </c>
      <c r="B1378" s="431">
        <v>250302</v>
      </c>
      <c r="C1378" s="428" t="s">
        <v>13580</v>
      </c>
      <c r="D1378" s="428" t="s">
        <v>18</v>
      </c>
    </row>
    <row r="1379" spans="1:4" ht="12.75">
      <c r="A1379" s="428" t="s">
        <v>8101</v>
      </c>
      <c r="B1379" s="431">
        <v>200201</v>
      </c>
      <c r="C1379" s="428" t="s">
        <v>13581</v>
      </c>
      <c r="D1379" s="428" t="s">
        <v>19</v>
      </c>
    </row>
    <row r="1380" spans="1:4" ht="12.75">
      <c r="A1380" s="428" t="s">
        <v>8111</v>
      </c>
      <c r="B1380" s="431">
        <v>250101</v>
      </c>
      <c r="C1380" s="428" t="s">
        <v>13582</v>
      </c>
      <c r="D1380" s="428" t="s">
        <v>20</v>
      </c>
    </row>
    <row r="1381" spans="1:4" ht="12.75">
      <c r="A1381" s="428" t="s">
        <v>8112</v>
      </c>
      <c r="B1381" s="431">
        <v>140301</v>
      </c>
      <c r="C1381" s="428" t="s">
        <v>13583</v>
      </c>
      <c r="D1381" s="428" t="s">
        <v>19</v>
      </c>
    </row>
    <row r="1382" spans="1:4" ht="12.75">
      <c r="A1382" s="428" t="s">
        <v>8113</v>
      </c>
      <c r="B1382" s="431" t="s">
        <v>491</v>
      </c>
      <c r="C1382" s="428" t="s">
        <v>13584</v>
      </c>
      <c r="D1382" s="428" t="s">
        <v>18</v>
      </c>
    </row>
    <row r="1383" spans="1:4" ht="12.75">
      <c r="A1383" s="428" t="s">
        <v>2713</v>
      </c>
      <c r="B1383" s="431">
        <v>100317</v>
      </c>
      <c r="C1383" s="428" t="s">
        <v>12521</v>
      </c>
      <c r="D1383" s="428" t="s">
        <v>19</v>
      </c>
    </row>
    <row r="1384" spans="1:4" ht="12.75">
      <c r="A1384" s="428" t="s">
        <v>740</v>
      </c>
      <c r="B1384" s="431" t="s">
        <v>10238</v>
      </c>
      <c r="C1384" s="428" t="s">
        <v>13585</v>
      </c>
      <c r="D1384" s="428" t="s">
        <v>19</v>
      </c>
    </row>
    <row r="1385" spans="1:4" ht="12.75">
      <c r="A1385" s="428" t="s">
        <v>4562</v>
      </c>
      <c r="B1385" s="431" t="s">
        <v>10184</v>
      </c>
      <c r="C1385" s="428" t="s">
        <v>13586</v>
      </c>
      <c r="D1385" s="428" t="s">
        <v>19</v>
      </c>
    </row>
    <row r="1386" spans="1:4" ht="12.75">
      <c r="A1386" s="428" t="s">
        <v>8197</v>
      </c>
      <c r="B1386" s="431">
        <v>101101</v>
      </c>
      <c r="C1386" s="428" t="s">
        <v>13587</v>
      </c>
      <c r="D1386" s="428" t="s">
        <v>19</v>
      </c>
    </row>
    <row r="1387" spans="1:4" ht="12.75">
      <c r="A1387" s="428" t="s">
        <v>11484</v>
      </c>
      <c r="B1387" s="431">
        <v>100608</v>
      </c>
      <c r="C1387" s="428" t="s">
        <v>13588</v>
      </c>
      <c r="D1387" s="428" t="s">
        <v>20</v>
      </c>
    </row>
    <row r="1388" spans="1:4" ht="12.75">
      <c r="A1388" s="428" t="s">
        <v>11485</v>
      </c>
      <c r="B1388" s="431">
        <v>160113</v>
      </c>
      <c r="C1388" s="428" t="s">
        <v>13589</v>
      </c>
      <c r="D1388" s="428" t="s">
        <v>20</v>
      </c>
    </row>
    <row r="1389" spans="1:4" ht="12.75">
      <c r="A1389" s="428" t="s">
        <v>1506</v>
      </c>
      <c r="B1389" s="431">
        <v>200402</v>
      </c>
      <c r="C1389" s="428" t="s">
        <v>13590</v>
      </c>
      <c r="D1389" s="428" t="s">
        <v>459</v>
      </c>
    </row>
    <row r="1390" spans="1:4" ht="12.75">
      <c r="A1390" s="428" t="s">
        <v>11486</v>
      </c>
      <c r="B1390" s="431">
        <v>150102</v>
      </c>
      <c r="C1390" s="428" t="s">
        <v>13591</v>
      </c>
      <c r="D1390" s="428" t="s">
        <v>20</v>
      </c>
    </row>
    <row r="1391" spans="1:4" ht="12.75">
      <c r="A1391" s="428" t="s">
        <v>4648</v>
      </c>
      <c r="B1391" s="431" t="s">
        <v>10160</v>
      </c>
      <c r="C1391" s="428" t="s">
        <v>13592</v>
      </c>
      <c r="D1391" s="428" t="s">
        <v>20</v>
      </c>
    </row>
    <row r="1392" spans="1:4" ht="12.75">
      <c r="A1392" s="428" t="s">
        <v>8250</v>
      </c>
      <c r="B1392" s="431">
        <v>131007</v>
      </c>
      <c r="C1392" s="428" t="s">
        <v>13593</v>
      </c>
      <c r="D1392" s="428" t="s">
        <v>19</v>
      </c>
    </row>
    <row r="1393" spans="1:4" ht="12.75">
      <c r="A1393" s="428" t="s">
        <v>8256</v>
      </c>
      <c r="B1393" s="431">
        <v>101101</v>
      </c>
      <c r="C1393" s="428" t="s">
        <v>13594</v>
      </c>
      <c r="D1393" s="428" t="s">
        <v>19</v>
      </c>
    </row>
    <row r="1394" spans="1:4" ht="12.75">
      <c r="A1394" s="428" t="s">
        <v>11487</v>
      </c>
      <c r="B1394" s="431">
        <v>140101</v>
      </c>
      <c r="C1394" s="428" t="s">
        <v>13595</v>
      </c>
      <c r="D1394" s="428" t="s">
        <v>18</v>
      </c>
    </row>
    <row r="1395" spans="1:4" ht="12.75">
      <c r="A1395" s="428" t="s">
        <v>8281</v>
      </c>
      <c r="B1395" s="431">
        <v>250103</v>
      </c>
      <c r="C1395" s="428" t="s">
        <v>13596</v>
      </c>
      <c r="D1395" s="428" t="s">
        <v>19</v>
      </c>
    </row>
    <row r="1396" spans="1:4" ht="12.75">
      <c r="A1396" s="428" t="s">
        <v>8287</v>
      </c>
      <c r="B1396" s="431" t="s">
        <v>1414</v>
      </c>
      <c r="C1396" s="428" t="s">
        <v>13597</v>
      </c>
      <c r="D1396" s="428" t="s">
        <v>19</v>
      </c>
    </row>
    <row r="1397" spans="1:4" ht="12.75">
      <c r="A1397" s="428" t="s">
        <v>2068</v>
      </c>
      <c r="B1397" s="431" t="s">
        <v>10148</v>
      </c>
      <c r="C1397" s="428" t="s">
        <v>13598</v>
      </c>
      <c r="D1397" s="428" t="s">
        <v>19</v>
      </c>
    </row>
    <row r="1398" spans="1:4" ht="12.75">
      <c r="A1398" s="428" t="s">
        <v>11488</v>
      </c>
      <c r="B1398" s="431">
        <v>170101</v>
      </c>
      <c r="C1398" s="428" t="s">
        <v>13599</v>
      </c>
      <c r="D1398" s="428" t="s">
        <v>20</v>
      </c>
    </row>
    <row r="1399" spans="1:4" ht="12.75">
      <c r="A1399" s="428" t="s">
        <v>7734</v>
      </c>
      <c r="B1399" s="431" t="s">
        <v>2531</v>
      </c>
      <c r="C1399" s="428" t="s">
        <v>12500</v>
      </c>
      <c r="D1399" s="428" t="s">
        <v>18</v>
      </c>
    </row>
    <row r="1400" spans="1:4" ht="12.75">
      <c r="A1400" s="428" t="s">
        <v>11489</v>
      </c>
      <c r="B1400" s="431">
        <v>200301</v>
      </c>
      <c r="C1400" s="428" t="s">
        <v>13600</v>
      </c>
      <c r="D1400" s="428" t="s">
        <v>19</v>
      </c>
    </row>
    <row r="1401" spans="1:4" ht="12.75">
      <c r="A1401" s="428" t="s">
        <v>7777</v>
      </c>
      <c r="B1401" s="431" t="s">
        <v>1852</v>
      </c>
      <c r="C1401" s="428" t="s">
        <v>13601</v>
      </c>
      <c r="D1401" s="428" t="s">
        <v>19</v>
      </c>
    </row>
    <row r="1402" spans="1:4" ht="12.75">
      <c r="A1402" s="428" t="s">
        <v>1481</v>
      </c>
      <c r="B1402" s="431" t="s">
        <v>10550</v>
      </c>
      <c r="C1402" s="428" t="s">
        <v>13602</v>
      </c>
      <c r="D1402" s="428" t="s">
        <v>19</v>
      </c>
    </row>
    <row r="1403" spans="1:4" ht="12.75">
      <c r="A1403" s="428" t="s">
        <v>8375</v>
      </c>
      <c r="B1403" s="431">
        <v>190107</v>
      </c>
      <c r="C1403" s="428" t="s">
        <v>13603</v>
      </c>
      <c r="D1403" s="428" t="s">
        <v>20</v>
      </c>
    </row>
    <row r="1404" spans="1:4" ht="12.75">
      <c r="A1404" s="428" t="s">
        <v>8380</v>
      </c>
      <c r="B1404" s="431">
        <v>200301</v>
      </c>
      <c r="C1404" s="428" t="s">
        <v>13604</v>
      </c>
      <c r="D1404" s="428" t="s">
        <v>459</v>
      </c>
    </row>
    <row r="1405" spans="1:4" ht="12.75">
      <c r="A1405" s="428" t="s">
        <v>8444</v>
      </c>
      <c r="B1405" s="431">
        <v>220303</v>
      </c>
      <c r="C1405" s="428" t="s">
        <v>13605</v>
      </c>
      <c r="D1405" s="428" t="s">
        <v>19</v>
      </c>
    </row>
    <row r="1406" spans="1:4" ht="12.75">
      <c r="A1406" s="428" t="s">
        <v>8442</v>
      </c>
      <c r="B1406" s="431" t="s">
        <v>2292</v>
      </c>
      <c r="C1406" s="428" t="s">
        <v>13606</v>
      </c>
      <c r="D1406" s="428" t="s">
        <v>18</v>
      </c>
    </row>
    <row r="1407" spans="1:4" ht="12.75">
      <c r="A1407" s="428" t="s">
        <v>8452</v>
      </c>
      <c r="B1407" s="431">
        <v>150608</v>
      </c>
      <c r="C1407" s="428" t="s">
        <v>13607</v>
      </c>
      <c r="D1407" s="428" t="s">
        <v>18</v>
      </c>
    </row>
    <row r="1408" spans="1:4" ht="12.75">
      <c r="A1408" s="428" t="s">
        <v>548</v>
      </c>
      <c r="B1408" s="431" t="s">
        <v>512</v>
      </c>
      <c r="C1408" s="428" t="s">
        <v>13558</v>
      </c>
      <c r="D1408" s="428" t="s">
        <v>19</v>
      </c>
    </row>
    <row r="1409" spans="1:4" ht="12.75">
      <c r="A1409" s="428" t="s">
        <v>4132</v>
      </c>
      <c r="B1409" s="431">
        <v>150108</v>
      </c>
      <c r="C1409" s="428" t="s">
        <v>13608</v>
      </c>
      <c r="D1409" s="428" t="s">
        <v>20</v>
      </c>
    </row>
    <row r="1410" spans="1:4" ht="12.75">
      <c r="A1410" s="428" t="s">
        <v>3750</v>
      </c>
      <c r="B1410" s="431">
        <v>210401</v>
      </c>
      <c r="C1410" s="428" t="s">
        <v>13609</v>
      </c>
      <c r="D1410" s="428" t="s">
        <v>19</v>
      </c>
    </row>
    <row r="1411" spans="1:4" ht="12.75">
      <c r="A1411" s="428" t="s">
        <v>8472</v>
      </c>
      <c r="B1411" s="431" t="s">
        <v>890</v>
      </c>
      <c r="C1411" s="428" t="s">
        <v>13610</v>
      </c>
      <c r="D1411" s="428" t="s">
        <v>19</v>
      </c>
    </row>
    <row r="1412" spans="1:4" ht="12.75">
      <c r="A1412" s="428" t="s">
        <v>3021</v>
      </c>
      <c r="B1412" s="431">
        <v>210405</v>
      </c>
      <c r="C1412" s="428" t="s">
        <v>13611</v>
      </c>
      <c r="D1412" s="428" t="s">
        <v>19</v>
      </c>
    </row>
    <row r="1413" spans="1:4" ht="12.75">
      <c r="A1413" s="428" t="s">
        <v>8512</v>
      </c>
      <c r="B1413" s="431" t="s">
        <v>7553</v>
      </c>
      <c r="C1413" s="428" t="s">
        <v>13612</v>
      </c>
      <c r="D1413" s="428" t="s">
        <v>20</v>
      </c>
    </row>
    <row r="1414" spans="1:4" ht="12.75">
      <c r="A1414" s="428" t="s">
        <v>8391</v>
      </c>
      <c r="B1414" s="431">
        <v>250102</v>
      </c>
      <c r="C1414" s="428" t="s">
        <v>13613</v>
      </c>
      <c r="D1414" s="428" t="s">
        <v>19</v>
      </c>
    </row>
    <row r="1415" spans="1:4" ht="12.75">
      <c r="A1415" s="428" t="s">
        <v>11490</v>
      </c>
      <c r="B1415" s="431" t="s">
        <v>10549</v>
      </c>
      <c r="C1415" s="428" t="s">
        <v>13614</v>
      </c>
      <c r="D1415" s="428" t="s">
        <v>20</v>
      </c>
    </row>
    <row r="1416" spans="1:4" ht="12.75">
      <c r="A1416" s="428" t="s">
        <v>6275</v>
      </c>
      <c r="B1416" s="431">
        <v>110504</v>
      </c>
      <c r="C1416" s="428" t="s">
        <v>13615</v>
      </c>
      <c r="D1416" s="428" t="s">
        <v>20</v>
      </c>
    </row>
    <row r="1417" spans="1:4" ht="12.75">
      <c r="A1417" s="428" t="s">
        <v>5140</v>
      </c>
      <c r="B1417" s="431" t="s">
        <v>10428</v>
      </c>
      <c r="C1417" s="428" t="s">
        <v>13616</v>
      </c>
      <c r="D1417" s="428" t="s">
        <v>19</v>
      </c>
    </row>
    <row r="1418" spans="1:4" ht="12.75">
      <c r="A1418" s="428" t="s">
        <v>762</v>
      </c>
      <c r="B1418" s="431" t="s">
        <v>763</v>
      </c>
      <c r="C1418" s="428" t="s">
        <v>13617</v>
      </c>
      <c r="D1418" s="428" t="s">
        <v>19</v>
      </c>
    </row>
    <row r="1419" spans="1:4" ht="12.75">
      <c r="A1419" s="428" t="s">
        <v>4568</v>
      </c>
      <c r="B1419" s="431" t="s">
        <v>628</v>
      </c>
      <c r="C1419" s="428" t="s">
        <v>13618</v>
      </c>
      <c r="D1419" s="428" t="s">
        <v>19</v>
      </c>
    </row>
    <row r="1420" spans="1:4" ht="12.75">
      <c r="A1420" s="428" t="s">
        <v>7799</v>
      </c>
      <c r="B1420" s="431" t="s">
        <v>10751</v>
      </c>
      <c r="C1420" s="428" t="s">
        <v>13619</v>
      </c>
      <c r="D1420" s="428" t="s">
        <v>459</v>
      </c>
    </row>
    <row r="1421" spans="1:4" ht="12.75">
      <c r="A1421" s="428" t="s">
        <v>8566</v>
      </c>
      <c r="B1421" s="431">
        <v>250101</v>
      </c>
      <c r="C1421" s="428" t="s">
        <v>12345</v>
      </c>
      <c r="D1421" s="428" t="s">
        <v>19</v>
      </c>
    </row>
    <row r="1422" spans="1:4" ht="12.75">
      <c r="A1422" s="428" t="s">
        <v>8570</v>
      </c>
      <c r="B1422" s="431">
        <v>180101</v>
      </c>
      <c r="C1422" s="428" t="s">
        <v>13620</v>
      </c>
      <c r="D1422" s="428" t="s">
        <v>18</v>
      </c>
    </row>
    <row r="1423" spans="1:4" ht="12.75">
      <c r="A1423" s="428" t="s">
        <v>3459</v>
      </c>
      <c r="B1423" s="431" t="s">
        <v>628</v>
      </c>
      <c r="C1423" s="428" t="s">
        <v>12533</v>
      </c>
      <c r="D1423" s="428" t="s">
        <v>19</v>
      </c>
    </row>
    <row r="1424" spans="1:4" ht="12.75">
      <c r="A1424" s="428" t="s">
        <v>8587</v>
      </c>
      <c r="B1424" s="431" t="s">
        <v>869</v>
      </c>
      <c r="C1424" s="428" t="s">
        <v>13621</v>
      </c>
      <c r="D1424" s="428" t="s">
        <v>19</v>
      </c>
    </row>
    <row r="1425" spans="1:4" ht="12.75">
      <c r="A1425" s="428" t="s">
        <v>4496</v>
      </c>
      <c r="B1425" s="431" t="s">
        <v>628</v>
      </c>
      <c r="C1425" s="428" t="s">
        <v>13622</v>
      </c>
      <c r="D1425" s="428" t="s">
        <v>20</v>
      </c>
    </row>
    <row r="1426" spans="1:4" ht="12.75">
      <c r="A1426" s="428" t="s">
        <v>8620</v>
      </c>
      <c r="B1426" s="431" t="s">
        <v>854</v>
      </c>
      <c r="C1426" s="428" t="s">
        <v>12884</v>
      </c>
      <c r="D1426" s="428" t="s">
        <v>19</v>
      </c>
    </row>
    <row r="1427" spans="1:4" ht="12.75">
      <c r="A1427" s="428" t="s">
        <v>1499</v>
      </c>
      <c r="B1427" s="431" t="s">
        <v>1260</v>
      </c>
      <c r="C1427" s="428" t="s">
        <v>13623</v>
      </c>
      <c r="D1427" s="428" t="s">
        <v>19</v>
      </c>
    </row>
    <row r="1428" spans="1:4" ht="12.75">
      <c r="A1428" s="428" t="s">
        <v>8614</v>
      </c>
      <c r="B1428" s="431">
        <v>100404</v>
      </c>
      <c r="C1428" s="428" t="s">
        <v>13624</v>
      </c>
      <c r="D1428" s="428" t="s">
        <v>20</v>
      </c>
    </row>
    <row r="1429" spans="1:4" ht="12.75">
      <c r="A1429" s="428" t="s">
        <v>4626</v>
      </c>
      <c r="B1429" s="431">
        <v>250101</v>
      </c>
      <c r="C1429" s="428" t="s">
        <v>12403</v>
      </c>
      <c r="D1429" s="428" t="s">
        <v>18</v>
      </c>
    </row>
    <row r="1430" spans="1:4" ht="12.75">
      <c r="A1430" s="428" t="s">
        <v>2881</v>
      </c>
      <c r="B1430" s="431" t="s">
        <v>763</v>
      </c>
      <c r="C1430" s="428" t="s">
        <v>13625</v>
      </c>
      <c r="D1430" s="428" t="s">
        <v>19</v>
      </c>
    </row>
    <row r="1431" spans="1:4" ht="12.75">
      <c r="A1431" s="428" t="s">
        <v>8625</v>
      </c>
      <c r="B1431" s="431">
        <v>200114</v>
      </c>
      <c r="C1431" s="428" t="s">
        <v>13626</v>
      </c>
      <c r="D1431" s="428" t="s">
        <v>19</v>
      </c>
    </row>
    <row r="1432" spans="1:4" ht="12.75">
      <c r="A1432" s="428" t="s">
        <v>1541</v>
      </c>
      <c r="B1432" s="431" t="s">
        <v>10126</v>
      </c>
      <c r="C1432" s="428" t="s">
        <v>13627</v>
      </c>
      <c r="D1432" s="428" t="s">
        <v>19</v>
      </c>
    </row>
    <row r="1433" spans="1:4" ht="12.75">
      <c r="A1433" s="428" t="s">
        <v>4225</v>
      </c>
      <c r="B1433" s="431" t="s">
        <v>854</v>
      </c>
      <c r="C1433" s="428" t="s">
        <v>13628</v>
      </c>
      <c r="D1433" s="428" t="s">
        <v>19</v>
      </c>
    </row>
    <row r="1434" spans="1:4" ht="12.75">
      <c r="A1434" s="428" t="s">
        <v>11491</v>
      </c>
      <c r="B1434" s="431">
        <v>150135</v>
      </c>
      <c r="C1434" s="428" t="s">
        <v>13629</v>
      </c>
      <c r="D1434" s="428" t="s">
        <v>18</v>
      </c>
    </row>
    <row r="1435" spans="1:4" ht="12.75">
      <c r="A1435" s="428" t="s">
        <v>2572</v>
      </c>
      <c r="B1435" s="431" t="s">
        <v>10709</v>
      </c>
      <c r="C1435" s="428" t="s">
        <v>5516</v>
      </c>
      <c r="D1435" s="428" t="s">
        <v>20</v>
      </c>
    </row>
    <row r="1436" spans="1:4" ht="12.75">
      <c r="A1436" s="428" t="s">
        <v>3288</v>
      </c>
      <c r="B1436" s="431">
        <v>150501</v>
      </c>
      <c r="C1436" s="428" t="s">
        <v>13630</v>
      </c>
      <c r="D1436" s="428" t="s">
        <v>20</v>
      </c>
    </row>
    <row r="1437" spans="1:4" ht="12.75">
      <c r="A1437" s="428" t="s">
        <v>7115</v>
      </c>
      <c r="B1437" s="431" t="s">
        <v>9752</v>
      </c>
      <c r="C1437" s="428" t="s">
        <v>13631</v>
      </c>
      <c r="D1437" s="428" t="s">
        <v>18</v>
      </c>
    </row>
    <row r="1438" spans="1:4" ht="12.75">
      <c r="A1438" s="428" t="s">
        <v>11492</v>
      </c>
      <c r="B1438" s="431">
        <v>100607</v>
      </c>
      <c r="C1438" s="428" t="s">
        <v>13632</v>
      </c>
      <c r="D1438" s="428" t="s">
        <v>19</v>
      </c>
    </row>
    <row r="1439" spans="1:4" ht="12.75">
      <c r="A1439" s="428" t="s">
        <v>1436</v>
      </c>
      <c r="B1439" s="431">
        <v>211201</v>
      </c>
      <c r="C1439" s="428" t="s">
        <v>13633</v>
      </c>
      <c r="D1439" s="428" t="s">
        <v>19</v>
      </c>
    </row>
    <row r="1440" spans="1:4" ht="12.75">
      <c r="A1440" s="428" t="s">
        <v>2046</v>
      </c>
      <c r="B1440" s="431" t="s">
        <v>854</v>
      </c>
      <c r="C1440" s="428" t="s">
        <v>13634</v>
      </c>
      <c r="D1440" s="428" t="s">
        <v>19</v>
      </c>
    </row>
    <row r="1441" spans="1:4" ht="12.75">
      <c r="A1441" s="428" t="s">
        <v>1310</v>
      </c>
      <c r="B1441" s="431" t="s">
        <v>10092</v>
      </c>
      <c r="C1441" s="428" t="s">
        <v>13635</v>
      </c>
      <c r="D1441" s="428" t="s">
        <v>19</v>
      </c>
    </row>
    <row r="1442" spans="1:4" ht="12.75">
      <c r="A1442" s="428" t="s">
        <v>5993</v>
      </c>
      <c r="B1442" s="431" t="s">
        <v>4398</v>
      </c>
      <c r="C1442" s="428" t="s">
        <v>13636</v>
      </c>
      <c r="D1442" s="428" t="s">
        <v>18</v>
      </c>
    </row>
    <row r="1443" spans="1:4" ht="12.75">
      <c r="A1443" s="428" t="s">
        <v>5417</v>
      </c>
      <c r="B1443" s="431">
        <v>150510</v>
      </c>
      <c r="C1443" s="428" t="s">
        <v>13637</v>
      </c>
      <c r="D1443" s="428" t="s">
        <v>20</v>
      </c>
    </row>
    <row r="1444" spans="1:4" ht="12.75">
      <c r="A1444" s="428" t="s">
        <v>5899</v>
      </c>
      <c r="B1444" s="431" t="s">
        <v>517</v>
      </c>
      <c r="C1444" s="428" t="s">
        <v>13638</v>
      </c>
      <c r="D1444" s="428" t="s">
        <v>18</v>
      </c>
    </row>
    <row r="1445" spans="1:4" ht="12.75">
      <c r="A1445" s="428" t="s">
        <v>3560</v>
      </c>
      <c r="B1445" s="431">
        <v>200105</v>
      </c>
      <c r="C1445" s="428" t="s">
        <v>13639</v>
      </c>
      <c r="D1445" s="428" t="s">
        <v>20</v>
      </c>
    </row>
    <row r="1446" spans="1:4" ht="12.75">
      <c r="A1446" s="428" t="s">
        <v>2860</v>
      </c>
      <c r="B1446" s="431">
        <v>210106</v>
      </c>
      <c r="C1446" s="428" t="s">
        <v>13640</v>
      </c>
      <c r="D1446" s="428" t="s">
        <v>20</v>
      </c>
    </row>
    <row r="1447" spans="1:4" ht="12.75">
      <c r="A1447" s="428" t="s">
        <v>3802</v>
      </c>
      <c r="B1447" s="431">
        <v>210309</v>
      </c>
      <c r="C1447" s="428" t="s">
        <v>13641</v>
      </c>
      <c r="D1447" s="428" t="s">
        <v>20</v>
      </c>
    </row>
    <row r="1448" spans="1:4" ht="12.75">
      <c r="A1448" s="428" t="s">
        <v>1929</v>
      </c>
      <c r="B1448" s="431" t="s">
        <v>10299</v>
      </c>
      <c r="C1448" s="428" t="s">
        <v>13642</v>
      </c>
      <c r="D1448" s="428" t="s">
        <v>18</v>
      </c>
    </row>
    <row r="1449" spans="1:4" ht="12.75">
      <c r="A1449" s="428" t="s">
        <v>11493</v>
      </c>
      <c r="B1449" s="431">
        <v>150132</v>
      </c>
      <c r="C1449" s="428" t="s">
        <v>13643</v>
      </c>
      <c r="D1449" s="428" t="s">
        <v>18</v>
      </c>
    </row>
    <row r="1450" spans="1:4" ht="12.75">
      <c r="A1450" s="428" t="s">
        <v>2702</v>
      </c>
      <c r="B1450" s="431">
        <v>150402</v>
      </c>
      <c r="C1450" s="428" t="s">
        <v>13644</v>
      </c>
      <c r="D1450" s="428" t="s">
        <v>19</v>
      </c>
    </row>
    <row r="1451" spans="1:4" ht="12.75">
      <c r="A1451" s="428" t="s">
        <v>5183</v>
      </c>
      <c r="B1451" s="431">
        <v>150516</v>
      </c>
      <c r="C1451" s="428" t="s">
        <v>13645</v>
      </c>
      <c r="D1451" s="428" t="s">
        <v>20</v>
      </c>
    </row>
    <row r="1452" spans="1:4" ht="12.75">
      <c r="A1452" s="428" t="s">
        <v>6854</v>
      </c>
      <c r="B1452" s="431">
        <v>170301</v>
      </c>
      <c r="C1452" s="428" t="s">
        <v>13464</v>
      </c>
      <c r="D1452" s="428" t="s">
        <v>19</v>
      </c>
    </row>
    <row r="1453" spans="1:4" ht="12.75">
      <c r="A1453" s="428" t="s">
        <v>4589</v>
      </c>
      <c r="B1453" s="431">
        <v>210301</v>
      </c>
      <c r="C1453" s="428" t="s">
        <v>13646</v>
      </c>
      <c r="D1453" s="428" t="s">
        <v>19</v>
      </c>
    </row>
    <row r="1454" spans="1:4" ht="12.75">
      <c r="A1454" s="428" t="s">
        <v>1878</v>
      </c>
      <c r="B1454" s="431">
        <v>210102</v>
      </c>
      <c r="C1454" s="428" t="s">
        <v>13647</v>
      </c>
      <c r="D1454" s="428" t="s">
        <v>19</v>
      </c>
    </row>
    <row r="1455" spans="1:4" ht="12.75">
      <c r="A1455" s="428" t="s">
        <v>11494</v>
      </c>
      <c r="B1455" s="431" t="s">
        <v>10476</v>
      </c>
      <c r="C1455" s="428" t="s">
        <v>13649</v>
      </c>
      <c r="D1455" s="428" t="s">
        <v>19</v>
      </c>
    </row>
    <row r="1456" spans="1:4" ht="12.75">
      <c r="A1456" s="428" t="s">
        <v>4045</v>
      </c>
      <c r="B1456" s="431" t="s">
        <v>637</v>
      </c>
      <c r="C1456" s="428" t="s">
        <v>13650</v>
      </c>
      <c r="D1456" s="428" t="s">
        <v>18</v>
      </c>
    </row>
    <row r="1457" spans="1:4" ht="12.75">
      <c r="A1457" s="428" t="s">
        <v>1987</v>
      </c>
      <c r="B1457" s="431">
        <v>200111</v>
      </c>
      <c r="C1457" s="428" t="s">
        <v>13651</v>
      </c>
      <c r="D1457" s="428" t="s">
        <v>19</v>
      </c>
    </row>
    <row r="1458" spans="1:4" ht="12.75">
      <c r="A1458" s="428" t="s">
        <v>4533</v>
      </c>
      <c r="B1458" s="431" t="s">
        <v>10248</v>
      </c>
      <c r="C1458" s="428" t="s">
        <v>13652</v>
      </c>
      <c r="D1458" s="428" t="s">
        <v>18</v>
      </c>
    </row>
    <row r="1459" spans="1:4" ht="12.75">
      <c r="A1459" s="428" t="s">
        <v>1493</v>
      </c>
      <c r="B1459" s="431">
        <v>140101</v>
      </c>
      <c r="C1459" s="428" t="s">
        <v>12680</v>
      </c>
      <c r="D1459" s="428" t="s">
        <v>18</v>
      </c>
    </row>
    <row r="1460" spans="1:4" ht="12.75">
      <c r="A1460" s="428" t="s">
        <v>2817</v>
      </c>
      <c r="B1460" s="431" t="s">
        <v>10529</v>
      </c>
      <c r="C1460" s="428" t="s">
        <v>13653</v>
      </c>
      <c r="D1460" s="428" t="s">
        <v>20</v>
      </c>
    </row>
    <row r="1461" spans="1:4" ht="12.75">
      <c r="A1461" s="428" t="s">
        <v>11495</v>
      </c>
      <c r="B1461" s="431" t="s">
        <v>10336</v>
      </c>
      <c r="C1461" s="428" t="s">
        <v>13654</v>
      </c>
      <c r="D1461" s="428" t="s">
        <v>20</v>
      </c>
    </row>
    <row r="1462" spans="1:4" ht="12.75">
      <c r="A1462" s="428" t="s">
        <v>5144</v>
      </c>
      <c r="B1462" s="431" t="s">
        <v>10436</v>
      </c>
      <c r="C1462" s="428" t="s">
        <v>13655</v>
      </c>
      <c r="D1462" s="428" t="s">
        <v>20</v>
      </c>
    </row>
    <row r="1463" spans="1:4" ht="12.75">
      <c r="A1463" s="428" t="s">
        <v>8438</v>
      </c>
      <c r="B1463" s="431">
        <v>250301</v>
      </c>
      <c r="C1463" s="428" t="s">
        <v>13656</v>
      </c>
      <c r="D1463" s="428" t="s">
        <v>20</v>
      </c>
    </row>
    <row r="1464" spans="1:4" ht="12.75">
      <c r="A1464" s="428" t="s">
        <v>3000</v>
      </c>
      <c r="B1464" s="431" t="s">
        <v>10136</v>
      </c>
      <c r="C1464" s="428" t="s">
        <v>13657</v>
      </c>
      <c r="D1464" s="428" t="s">
        <v>459</v>
      </c>
    </row>
    <row r="1465" spans="1:4" ht="12.75">
      <c r="A1465" s="428" t="s">
        <v>5696</v>
      </c>
      <c r="B1465" s="431">
        <v>140115</v>
      </c>
      <c r="C1465" s="428" t="s">
        <v>13658</v>
      </c>
      <c r="D1465" s="428" t="s">
        <v>20</v>
      </c>
    </row>
    <row r="1466" spans="1:4" ht="12.75">
      <c r="A1466" s="428" t="s">
        <v>1433</v>
      </c>
      <c r="B1466" s="431">
        <v>200403</v>
      </c>
      <c r="C1466" s="428" t="s">
        <v>13659</v>
      </c>
      <c r="D1466" s="428" t="s">
        <v>20</v>
      </c>
    </row>
    <row r="1467" spans="1:4" ht="12.75">
      <c r="A1467" s="428" t="s">
        <v>11496</v>
      </c>
      <c r="B1467" s="431">
        <v>120810</v>
      </c>
      <c r="C1467" s="428" t="s">
        <v>13660</v>
      </c>
      <c r="D1467" s="428" t="s">
        <v>20</v>
      </c>
    </row>
    <row r="1468" spans="1:4" ht="12.75">
      <c r="A1468" s="428" t="s">
        <v>4906</v>
      </c>
      <c r="B1468" s="431" t="s">
        <v>10092</v>
      </c>
      <c r="C1468" s="428" t="s">
        <v>13661</v>
      </c>
      <c r="D1468" s="428" t="s">
        <v>19</v>
      </c>
    </row>
    <row r="1469" spans="1:4" ht="12.75">
      <c r="A1469" s="428" t="s">
        <v>3224</v>
      </c>
      <c r="B1469" s="431">
        <v>210504</v>
      </c>
      <c r="C1469" s="428" t="s">
        <v>13662</v>
      </c>
      <c r="D1469" s="428" t="s">
        <v>19</v>
      </c>
    </row>
    <row r="1470" spans="1:4" ht="12.75">
      <c r="A1470" s="428" t="s">
        <v>6212</v>
      </c>
      <c r="B1470" s="431">
        <v>120214</v>
      </c>
      <c r="C1470" s="428" t="s">
        <v>13663</v>
      </c>
      <c r="D1470" s="428" t="s">
        <v>19</v>
      </c>
    </row>
    <row r="1471" spans="1:4" ht="12.75">
      <c r="A1471" s="428" t="s">
        <v>3484</v>
      </c>
      <c r="B1471" s="431">
        <v>210107</v>
      </c>
      <c r="C1471" s="428" t="s">
        <v>13664</v>
      </c>
      <c r="D1471" s="428" t="s">
        <v>18</v>
      </c>
    </row>
    <row r="1472" spans="1:4" ht="12.75">
      <c r="A1472" s="428" t="s">
        <v>7907</v>
      </c>
      <c r="B1472" s="431" t="s">
        <v>10895</v>
      </c>
      <c r="C1472" s="428" t="s">
        <v>13665</v>
      </c>
      <c r="D1472" s="428" t="s">
        <v>20</v>
      </c>
    </row>
    <row r="1473" spans="1:4" ht="12.75">
      <c r="A1473" s="428" t="s">
        <v>11497</v>
      </c>
      <c r="B1473" s="431">
        <v>150108</v>
      </c>
      <c r="C1473" s="428" t="s">
        <v>13666</v>
      </c>
      <c r="D1473" s="428" t="s">
        <v>19</v>
      </c>
    </row>
    <row r="1474" spans="1:4" ht="12.75">
      <c r="A1474" s="428" t="s">
        <v>4209</v>
      </c>
      <c r="B1474" s="431" t="s">
        <v>10535</v>
      </c>
      <c r="C1474" s="428" t="s">
        <v>13667</v>
      </c>
      <c r="D1474" s="428" t="s">
        <v>19</v>
      </c>
    </row>
    <row r="1475" spans="1:4" ht="12.75">
      <c r="A1475" s="428" t="s">
        <v>11498</v>
      </c>
      <c r="B1475" s="431" t="s">
        <v>10434</v>
      </c>
      <c r="C1475" s="428" t="s">
        <v>13668</v>
      </c>
      <c r="D1475" s="428" t="s">
        <v>20</v>
      </c>
    </row>
    <row r="1476" spans="1:4" ht="12.75">
      <c r="A1476" s="428" t="s">
        <v>11499</v>
      </c>
      <c r="B1476" s="431">
        <v>200105</v>
      </c>
      <c r="C1476" s="428" t="s">
        <v>13669</v>
      </c>
      <c r="D1476" s="428" t="s">
        <v>18</v>
      </c>
    </row>
    <row r="1477" spans="1:4" ht="12.75">
      <c r="A1477" s="428" t="s">
        <v>5532</v>
      </c>
      <c r="B1477" s="431">
        <v>210108</v>
      </c>
      <c r="C1477" s="428" t="s">
        <v>13670</v>
      </c>
      <c r="D1477" s="428" t="s">
        <v>20</v>
      </c>
    </row>
    <row r="1478" spans="1:4" ht="12.75">
      <c r="A1478" s="428" t="s">
        <v>4170</v>
      </c>
      <c r="B1478" s="431" t="s">
        <v>10660</v>
      </c>
      <c r="C1478" s="428" t="s">
        <v>13671</v>
      </c>
      <c r="D1478" s="428" t="s">
        <v>19</v>
      </c>
    </row>
    <row r="1479" spans="1:4" ht="12.75">
      <c r="A1479" s="428" t="s">
        <v>4020</v>
      </c>
      <c r="B1479" s="431" t="s">
        <v>10703</v>
      </c>
      <c r="C1479" s="428" t="s">
        <v>13672</v>
      </c>
      <c r="D1479" s="428" t="s">
        <v>19</v>
      </c>
    </row>
    <row r="1480" spans="1:4" ht="12.75">
      <c r="A1480" s="428" t="s">
        <v>3293</v>
      </c>
      <c r="B1480" s="431" t="s">
        <v>10165</v>
      </c>
      <c r="C1480" s="428" t="s">
        <v>13673</v>
      </c>
      <c r="D1480" s="428" t="s">
        <v>19</v>
      </c>
    </row>
    <row r="1481" spans="1:4" ht="12.75">
      <c r="A1481" s="428" t="s">
        <v>4326</v>
      </c>
      <c r="B1481" s="431" t="s">
        <v>10703</v>
      </c>
      <c r="C1481" s="428" t="s">
        <v>13674</v>
      </c>
      <c r="D1481" s="428" t="s">
        <v>19</v>
      </c>
    </row>
    <row r="1482" spans="1:4" ht="12.75">
      <c r="A1482" s="428" t="s">
        <v>8127</v>
      </c>
      <c r="B1482" s="431">
        <v>140311</v>
      </c>
      <c r="C1482" s="428" t="s">
        <v>13675</v>
      </c>
      <c r="D1482" s="428" t="s">
        <v>19</v>
      </c>
    </row>
    <row r="1483" spans="1:4" ht="12.75">
      <c r="A1483" s="428" t="s">
        <v>657</v>
      </c>
      <c r="B1483" s="431">
        <v>200601</v>
      </c>
      <c r="C1483" s="428" t="s">
        <v>13676</v>
      </c>
      <c r="D1483" s="428" t="s">
        <v>18</v>
      </c>
    </row>
    <row r="1484" spans="1:4" ht="12.75">
      <c r="A1484" s="428" t="s">
        <v>4336</v>
      </c>
      <c r="B1484" s="431">
        <v>210807</v>
      </c>
      <c r="C1484" s="428" t="s">
        <v>13677</v>
      </c>
      <c r="D1484" s="428" t="s">
        <v>19</v>
      </c>
    </row>
    <row r="1485" spans="1:4" ht="12.75">
      <c r="A1485" s="428" t="s">
        <v>1159</v>
      </c>
      <c r="B1485" s="431" t="s">
        <v>10197</v>
      </c>
      <c r="C1485" s="428" t="s">
        <v>13678</v>
      </c>
      <c r="D1485" s="428" t="s">
        <v>19</v>
      </c>
    </row>
    <row r="1486" spans="1:4" ht="12.75">
      <c r="A1486" s="428" t="s">
        <v>7466</v>
      </c>
      <c r="B1486" s="431" t="s">
        <v>10733</v>
      </c>
      <c r="C1486" s="428" t="s">
        <v>13679</v>
      </c>
      <c r="D1486" s="428" t="s">
        <v>19</v>
      </c>
    </row>
    <row r="1487" spans="1:4" ht="12.75">
      <c r="A1487" s="428" t="s">
        <v>3415</v>
      </c>
      <c r="B1487" s="431" t="s">
        <v>10836</v>
      </c>
      <c r="C1487" s="428" t="s">
        <v>13680</v>
      </c>
      <c r="D1487" s="428" t="s">
        <v>19</v>
      </c>
    </row>
    <row r="1488" spans="1:4" ht="12.75">
      <c r="A1488" s="428" t="s">
        <v>11500</v>
      </c>
      <c r="B1488" s="431">
        <v>150111</v>
      </c>
      <c r="C1488" s="428" t="s">
        <v>13681</v>
      </c>
      <c r="D1488" s="428" t="s">
        <v>18</v>
      </c>
    </row>
    <row r="1489" spans="1:4" ht="12.75">
      <c r="A1489" s="428" t="s">
        <v>6303</v>
      </c>
      <c r="B1489" s="431" t="s">
        <v>10834</v>
      </c>
      <c r="C1489" s="428" t="s">
        <v>13682</v>
      </c>
      <c r="D1489" s="428" t="s">
        <v>19</v>
      </c>
    </row>
    <row r="1490" spans="1:4" ht="12.75">
      <c r="A1490" s="428" t="s">
        <v>531</v>
      </c>
      <c r="B1490" s="431" t="s">
        <v>532</v>
      </c>
      <c r="C1490" s="428" t="s">
        <v>13683</v>
      </c>
      <c r="D1490" s="428" t="s">
        <v>19</v>
      </c>
    </row>
    <row r="1491" spans="1:4" ht="12.75">
      <c r="A1491" s="428" t="s">
        <v>7027</v>
      </c>
      <c r="B1491" s="431" t="s">
        <v>7028</v>
      </c>
      <c r="C1491" s="428" t="s">
        <v>12446</v>
      </c>
      <c r="D1491" s="428" t="s">
        <v>20</v>
      </c>
    </row>
    <row r="1492" spans="1:4" ht="12.75">
      <c r="A1492" s="428" t="s">
        <v>11501</v>
      </c>
      <c r="B1492" s="431">
        <v>140312</v>
      </c>
      <c r="C1492" s="428" t="s">
        <v>13684</v>
      </c>
      <c r="D1492" s="428" t="s">
        <v>20</v>
      </c>
    </row>
    <row r="1493" spans="1:4" ht="12.75">
      <c r="A1493" s="428" t="s">
        <v>4201</v>
      </c>
      <c r="B1493" s="431">
        <v>200304</v>
      </c>
      <c r="C1493" s="428" t="s">
        <v>13685</v>
      </c>
      <c r="D1493" s="428" t="s">
        <v>19</v>
      </c>
    </row>
    <row r="1494" spans="1:4" ht="12.75">
      <c r="A1494" s="428" t="s">
        <v>11502</v>
      </c>
      <c r="B1494" s="431">
        <v>120608</v>
      </c>
      <c r="C1494" s="428" t="s">
        <v>13686</v>
      </c>
      <c r="D1494" s="428" t="s">
        <v>19</v>
      </c>
    </row>
    <row r="1495" spans="1:4" ht="12.75">
      <c r="A1495" s="428" t="s">
        <v>4315</v>
      </c>
      <c r="B1495" s="431" t="s">
        <v>1202</v>
      </c>
      <c r="C1495" s="428" t="s">
        <v>13687</v>
      </c>
      <c r="D1495" s="428" t="s">
        <v>19</v>
      </c>
    </row>
    <row r="1496" spans="1:4" ht="12.75">
      <c r="A1496" s="428" t="s">
        <v>1003</v>
      </c>
      <c r="B1496" s="431">
        <v>210209</v>
      </c>
      <c r="C1496" s="428" t="s">
        <v>13688</v>
      </c>
      <c r="D1496" s="428" t="s">
        <v>18</v>
      </c>
    </row>
    <row r="1497" spans="1:4" ht="12.75">
      <c r="A1497" s="428" t="s">
        <v>2094</v>
      </c>
      <c r="B1497" s="431">
        <v>210606</v>
      </c>
      <c r="C1497" s="428" t="s">
        <v>13689</v>
      </c>
      <c r="D1497" s="428" t="s">
        <v>19</v>
      </c>
    </row>
    <row r="1498" spans="1:4" ht="12.75">
      <c r="A1498" s="428" t="s">
        <v>3251</v>
      </c>
      <c r="B1498" s="431">
        <v>200502</v>
      </c>
      <c r="C1498" s="428" t="s">
        <v>13690</v>
      </c>
      <c r="D1498" s="428" t="s">
        <v>20</v>
      </c>
    </row>
    <row r="1499" spans="1:4" ht="12.75">
      <c r="A1499" s="428" t="s">
        <v>3250</v>
      </c>
      <c r="B1499" s="431">
        <v>210901</v>
      </c>
      <c r="C1499" s="428" t="s">
        <v>13691</v>
      </c>
      <c r="D1499" s="428" t="s">
        <v>459</v>
      </c>
    </row>
    <row r="1500" spans="1:4" ht="12.75">
      <c r="A1500" s="428" t="s">
        <v>608</v>
      </c>
      <c r="B1500" s="431" t="s">
        <v>10163</v>
      </c>
      <c r="C1500" s="428" t="s">
        <v>13692</v>
      </c>
      <c r="D1500" s="428" t="s">
        <v>18</v>
      </c>
    </row>
    <row r="1501" spans="1:4" ht="12.75">
      <c r="A1501" s="428" t="s">
        <v>1686</v>
      </c>
      <c r="B1501" s="431">
        <v>211101</v>
      </c>
      <c r="C1501" s="428" t="s">
        <v>13693</v>
      </c>
      <c r="D1501" s="428" t="s">
        <v>20</v>
      </c>
    </row>
    <row r="1502" spans="1:4" ht="12.75">
      <c r="A1502" s="428" t="s">
        <v>11503</v>
      </c>
      <c r="B1502" s="431" t="s">
        <v>823</v>
      </c>
      <c r="C1502" s="428" t="s">
        <v>13694</v>
      </c>
      <c r="D1502" s="428" t="s">
        <v>19</v>
      </c>
    </row>
    <row r="1503" spans="1:4" ht="12.75">
      <c r="A1503" s="428" t="s">
        <v>4698</v>
      </c>
      <c r="B1503" s="431">
        <v>160801</v>
      </c>
      <c r="C1503" s="428" t="s">
        <v>13695</v>
      </c>
      <c r="D1503" s="428" t="s">
        <v>19</v>
      </c>
    </row>
    <row r="1504" spans="1:4" ht="12.75">
      <c r="A1504" s="428" t="s">
        <v>2664</v>
      </c>
      <c r="B1504" s="431">
        <v>210310</v>
      </c>
      <c r="C1504" s="428" t="s">
        <v>13696</v>
      </c>
      <c r="D1504" s="428" t="s">
        <v>18</v>
      </c>
    </row>
    <row r="1505" spans="1:4" ht="12.75">
      <c r="A1505" s="428" t="s">
        <v>2903</v>
      </c>
      <c r="B1505" s="431" t="s">
        <v>690</v>
      </c>
      <c r="C1505" s="428" t="s">
        <v>13697</v>
      </c>
      <c r="D1505" s="428" t="s">
        <v>20</v>
      </c>
    </row>
    <row r="1506" spans="1:4" ht="12.75">
      <c r="A1506" s="428" t="s">
        <v>3239</v>
      </c>
      <c r="B1506" s="431">
        <v>210503</v>
      </c>
      <c r="C1506" s="428" t="s">
        <v>13698</v>
      </c>
      <c r="D1506" s="428" t="s">
        <v>18</v>
      </c>
    </row>
    <row r="1507" spans="1:4" ht="12.75">
      <c r="A1507" s="428" t="s">
        <v>6291</v>
      </c>
      <c r="B1507" s="431" t="s">
        <v>10725</v>
      </c>
      <c r="C1507" s="428" t="s">
        <v>13699</v>
      </c>
      <c r="D1507" s="428" t="s">
        <v>19</v>
      </c>
    </row>
    <row r="1508" spans="1:4" ht="12.75">
      <c r="A1508" s="428" t="s">
        <v>7588</v>
      </c>
      <c r="B1508" s="431">
        <v>190306</v>
      </c>
      <c r="C1508" s="428" t="s">
        <v>13700</v>
      </c>
      <c r="D1508" s="428" t="s">
        <v>19</v>
      </c>
    </row>
    <row r="1509" spans="1:4" ht="12.75">
      <c r="A1509" s="428" t="s">
        <v>6037</v>
      </c>
      <c r="B1509" s="431" t="s">
        <v>1202</v>
      </c>
      <c r="C1509" s="428" t="s">
        <v>13701</v>
      </c>
      <c r="D1509" s="428" t="s">
        <v>19</v>
      </c>
    </row>
    <row r="1510" spans="1:4" ht="12.75">
      <c r="A1510" s="428" t="s">
        <v>3238</v>
      </c>
      <c r="B1510" s="431">
        <v>210501</v>
      </c>
      <c r="C1510" s="428" t="s">
        <v>13702</v>
      </c>
      <c r="D1510" s="428" t="s">
        <v>20</v>
      </c>
    </row>
    <row r="1511" spans="1:4" ht="12.75">
      <c r="A1511" s="428" t="s">
        <v>2736</v>
      </c>
      <c r="B1511" s="431" t="s">
        <v>835</v>
      </c>
      <c r="C1511" s="428" t="s">
        <v>13703</v>
      </c>
      <c r="D1511" s="428" t="s">
        <v>20</v>
      </c>
    </row>
    <row r="1512" spans="1:4" ht="12.75">
      <c r="A1512" s="428" t="s">
        <v>3488</v>
      </c>
      <c r="B1512" s="431" t="s">
        <v>391</v>
      </c>
      <c r="C1512" s="428" t="s">
        <v>13704</v>
      </c>
      <c r="D1512" s="428" t="s">
        <v>20</v>
      </c>
    </row>
    <row r="1513" spans="1:4" ht="12.75">
      <c r="A1513" s="428" t="s">
        <v>4598</v>
      </c>
      <c r="B1513" s="431" t="s">
        <v>1924</v>
      </c>
      <c r="C1513" s="428" t="s">
        <v>13705</v>
      </c>
      <c r="D1513" s="428" t="s">
        <v>18</v>
      </c>
    </row>
    <row r="1514" spans="1:4" ht="12.75">
      <c r="A1514" s="428" t="s">
        <v>2490</v>
      </c>
      <c r="B1514" s="431">
        <v>211001</v>
      </c>
      <c r="C1514" s="428" t="s">
        <v>13706</v>
      </c>
      <c r="D1514" s="428" t="s">
        <v>19</v>
      </c>
    </row>
    <row r="1515" spans="1:4" ht="12.75">
      <c r="A1515" s="428" t="s">
        <v>4035</v>
      </c>
      <c r="B1515" s="431">
        <v>211301</v>
      </c>
      <c r="C1515" s="428" t="s">
        <v>13707</v>
      </c>
      <c r="D1515" s="428" t="s">
        <v>18</v>
      </c>
    </row>
    <row r="1516" spans="1:4" ht="12.75">
      <c r="A1516" s="428" t="s">
        <v>457</v>
      </c>
      <c r="B1516" s="431">
        <v>210214</v>
      </c>
      <c r="C1516" s="428" t="s">
        <v>13708</v>
      </c>
      <c r="D1516" s="428" t="s">
        <v>19</v>
      </c>
    </row>
    <row r="1517" spans="1:4" ht="12.75">
      <c r="A1517" s="428" t="s">
        <v>4739</v>
      </c>
      <c r="B1517" s="431">
        <v>210304</v>
      </c>
      <c r="C1517" s="428" t="s">
        <v>13709</v>
      </c>
      <c r="D1517" s="428" t="s">
        <v>19</v>
      </c>
    </row>
    <row r="1518" spans="1:4" ht="12.75">
      <c r="A1518" s="428" t="s">
        <v>4504</v>
      </c>
      <c r="B1518" s="431">
        <v>210501</v>
      </c>
      <c r="C1518" s="428" t="s">
        <v>13710</v>
      </c>
      <c r="D1518" s="428" t="s">
        <v>18</v>
      </c>
    </row>
    <row r="1519" spans="1:4" ht="12.75">
      <c r="A1519" s="428" t="s">
        <v>3298</v>
      </c>
      <c r="B1519" s="431">
        <v>210608</v>
      </c>
      <c r="C1519" s="428" t="s">
        <v>13711</v>
      </c>
      <c r="D1519" s="428" t="s">
        <v>19</v>
      </c>
    </row>
    <row r="1520" spans="1:4" ht="12.75">
      <c r="A1520" s="428" t="s">
        <v>7819</v>
      </c>
      <c r="B1520" s="431" t="s">
        <v>10805</v>
      </c>
      <c r="C1520" s="428" t="s">
        <v>13712</v>
      </c>
      <c r="D1520" s="428" t="s">
        <v>20</v>
      </c>
    </row>
    <row r="1521" spans="1:4" ht="12.75">
      <c r="A1521" s="428" t="s">
        <v>3649</v>
      </c>
      <c r="B1521" s="431" t="s">
        <v>2071</v>
      </c>
      <c r="C1521" s="428" t="s">
        <v>13713</v>
      </c>
      <c r="D1521" s="428" t="s">
        <v>19</v>
      </c>
    </row>
    <row r="1522" spans="1:4" ht="12.75">
      <c r="A1522" s="428" t="s">
        <v>1996</v>
      </c>
      <c r="B1522" s="431">
        <v>160507</v>
      </c>
      <c r="C1522" s="428" t="s">
        <v>13714</v>
      </c>
      <c r="D1522" s="428" t="s">
        <v>19</v>
      </c>
    </row>
    <row r="1523" spans="1:4" ht="12.75">
      <c r="A1523" s="428" t="s">
        <v>1073</v>
      </c>
      <c r="B1523" s="431" t="s">
        <v>1074</v>
      </c>
      <c r="C1523" s="428" t="s">
        <v>13715</v>
      </c>
      <c r="D1523" s="428" t="s">
        <v>19</v>
      </c>
    </row>
    <row r="1524" spans="1:4" ht="12.75">
      <c r="A1524" s="428" t="s">
        <v>1968</v>
      </c>
      <c r="B1524" s="431" t="s">
        <v>10188</v>
      </c>
      <c r="C1524" s="428" t="s">
        <v>13716</v>
      </c>
      <c r="D1524" s="428" t="s">
        <v>19</v>
      </c>
    </row>
    <row r="1525" spans="1:4" ht="12.75">
      <c r="A1525" s="428" t="s">
        <v>1042</v>
      </c>
      <c r="B1525" s="431" t="s">
        <v>10113</v>
      </c>
      <c r="C1525" s="428" t="s">
        <v>13717</v>
      </c>
      <c r="D1525" s="428" t="s">
        <v>20</v>
      </c>
    </row>
    <row r="1526" spans="1:4" ht="12.75">
      <c r="A1526" s="428" t="s">
        <v>1654</v>
      </c>
      <c r="B1526" s="431" t="s">
        <v>10751</v>
      </c>
      <c r="C1526" s="428" t="s">
        <v>13718</v>
      </c>
      <c r="D1526" s="428" t="s">
        <v>19</v>
      </c>
    </row>
    <row r="1527" spans="1:4" ht="12.75">
      <c r="A1527" s="428" t="s">
        <v>1537</v>
      </c>
      <c r="B1527" s="431">
        <v>160701</v>
      </c>
      <c r="C1527" s="428" t="s">
        <v>13719</v>
      </c>
      <c r="D1527" s="428" t="s">
        <v>19</v>
      </c>
    </row>
    <row r="1528" spans="1:4" ht="12.75">
      <c r="A1528" s="428" t="s">
        <v>2885</v>
      </c>
      <c r="B1528" s="431" t="s">
        <v>543</v>
      </c>
      <c r="C1528" s="428" t="s">
        <v>13720</v>
      </c>
      <c r="D1528" s="428" t="s">
        <v>20</v>
      </c>
    </row>
    <row r="1529" spans="1:4" ht="12.75">
      <c r="A1529" s="428" t="s">
        <v>4842</v>
      </c>
      <c r="B1529" s="431" t="s">
        <v>887</v>
      </c>
      <c r="C1529" s="428" t="s">
        <v>13721</v>
      </c>
      <c r="D1529" s="428" t="s">
        <v>19</v>
      </c>
    </row>
    <row r="1530" spans="1:4" ht="12.75">
      <c r="A1530" s="428" t="s">
        <v>4387</v>
      </c>
      <c r="B1530" s="431">
        <v>160505</v>
      </c>
      <c r="C1530" s="428" t="s">
        <v>13722</v>
      </c>
      <c r="D1530" s="428" t="s">
        <v>19</v>
      </c>
    </row>
    <row r="1531" spans="1:4" ht="12.75">
      <c r="A1531" s="428" t="s">
        <v>3420</v>
      </c>
      <c r="B1531" s="431" t="s">
        <v>10088</v>
      </c>
      <c r="C1531" s="428" t="s">
        <v>13723</v>
      </c>
      <c r="D1531" s="428" t="s">
        <v>18</v>
      </c>
    </row>
    <row r="1532" spans="1:4" ht="12.75">
      <c r="A1532" s="428" t="s">
        <v>2053</v>
      </c>
      <c r="B1532" s="431" t="s">
        <v>9724</v>
      </c>
      <c r="C1532" s="428" t="s">
        <v>13724</v>
      </c>
      <c r="D1532" s="428" t="s">
        <v>18</v>
      </c>
    </row>
    <row r="1533" spans="1:4" ht="12.75">
      <c r="A1533" s="428" t="s">
        <v>3387</v>
      </c>
      <c r="B1533" s="431" t="s">
        <v>10632</v>
      </c>
      <c r="C1533" s="428" t="s">
        <v>13725</v>
      </c>
      <c r="D1533" s="428" t="s">
        <v>18</v>
      </c>
    </row>
    <row r="1534" spans="1:4" ht="12.75">
      <c r="A1534" s="428" t="s">
        <v>567</v>
      </c>
      <c r="B1534" s="431" t="s">
        <v>10630</v>
      </c>
      <c r="C1534" s="428" t="s">
        <v>13726</v>
      </c>
      <c r="D1534" s="428" t="s">
        <v>20</v>
      </c>
    </row>
    <row r="1535" spans="1:4" ht="12.75">
      <c r="A1535" s="428" t="s">
        <v>1349</v>
      </c>
      <c r="B1535" s="431" t="s">
        <v>1350</v>
      </c>
      <c r="C1535" s="428" t="s">
        <v>13727</v>
      </c>
      <c r="D1535" s="428" t="s">
        <v>20</v>
      </c>
    </row>
    <row r="1536" spans="1:4" ht="12.75">
      <c r="A1536" s="428" t="s">
        <v>11504</v>
      </c>
      <c r="B1536" s="431" t="s">
        <v>1390</v>
      </c>
      <c r="C1536" s="428" t="s">
        <v>13728</v>
      </c>
      <c r="D1536" s="428" t="s">
        <v>19</v>
      </c>
    </row>
    <row r="1537" spans="1:4" ht="12.75">
      <c r="A1537" s="428" t="s">
        <v>3054</v>
      </c>
      <c r="B1537" s="431" t="s">
        <v>10537</v>
      </c>
      <c r="C1537" s="428" t="s">
        <v>13729</v>
      </c>
      <c r="D1537" s="428" t="s">
        <v>19</v>
      </c>
    </row>
    <row r="1538" spans="1:4" ht="12.75">
      <c r="A1538" s="428" t="s">
        <v>905</v>
      </c>
      <c r="B1538" s="431" t="s">
        <v>10508</v>
      </c>
      <c r="C1538" s="428" t="s">
        <v>13730</v>
      </c>
      <c r="D1538" s="428" t="s">
        <v>19</v>
      </c>
    </row>
    <row r="1539" spans="1:4" ht="12.75">
      <c r="A1539" s="428" t="s">
        <v>2024</v>
      </c>
      <c r="B1539" s="431" t="s">
        <v>9724</v>
      </c>
      <c r="C1539" s="428" t="s">
        <v>13731</v>
      </c>
      <c r="D1539" s="428" t="s">
        <v>18</v>
      </c>
    </row>
    <row r="1540" spans="1:4" ht="12.75">
      <c r="A1540" s="428" t="s">
        <v>1992</v>
      </c>
      <c r="B1540" s="431" t="s">
        <v>10709</v>
      </c>
      <c r="C1540" s="428" t="s">
        <v>1993</v>
      </c>
      <c r="D1540" s="428" t="s">
        <v>20</v>
      </c>
    </row>
    <row r="1541" spans="1:4" ht="12.75">
      <c r="A1541" s="428" t="s">
        <v>11505</v>
      </c>
      <c r="B1541" s="431" t="s">
        <v>10417</v>
      </c>
      <c r="C1541" s="428" t="s">
        <v>13732</v>
      </c>
      <c r="D1541" s="428" t="s">
        <v>20</v>
      </c>
    </row>
    <row r="1542" spans="1:4" ht="12.75">
      <c r="A1542" s="428" t="s">
        <v>728</v>
      </c>
      <c r="B1542" s="431" t="s">
        <v>10479</v>
      </c>
      <c r="C1542" s="428" t="s">
        <v>13733</v>
      </c>
      <c r="D1542" s="428" t="s">
        <v>18</v>
      </c>
    </row>
    <row r="1543" spans="1:4" ht="12.75">
      <c r="A1543" s="428" t="s">
        <v>4137</v>
      </c>
      <c r="B1543" s="431" t="s">
        <v>2207</v>
      </c>
      <c r="C1543" s="428" t="s">
        <v>13734</v>
      </c>
      <c r="D1543" s="428" t="s">
        <v>18</v>
      </c>
    </row>
    <row r="1544" spans="1:4" ht="12.75">
      <c r="A1544" s="428" t="s">
        <v>3973</v>
      </c>
      <c r="B1544" s="431">
        <v>160103</v>
      </c>
      <c r="C1544" s="428" t="s">
        <v>13735</v>
      </c>
      <c r="D1544" s="428" t="s">
        <v>19</v>
      </c>
    </row>
    <row r="1545" spans="1:4" ht="12.75">
      <c r="A1545" s="428" t="s">
        <v>6309</v>
      </c>
      <c r="B1545" s="431" t="s">
        <v>10758</v>
      </c>
      <c r="C1545" s="428" t="s">
        <v>13736</v>
      </c>
      <c r="D1545" s="428" t="s">
        <v>19</v>
      </c>
    </row>
    <row r="1546" spans="1:4" ht="12.75">
      <c r="A1546" s="428" t="s">
        <v>2159</v>
      </c>
      <c r="B1546" s="431" t="s">
        <v>10191</v>
      </c>
      <c r="C1546" s="428" t="s">
        <v>13737</v>
      </c>
      <c r="D1546" s="428" t="s">
        <v>20</v>
      </c>
    </row>
    <row r="1547" spans="1:4" ht="12.75">
      <c r="A1547" s="428" t="s">
        <v>784</v>
      </c>
      <c r="B1547" s="431">
        <v>160704</v>
      </c>
      <c r="C1547" s="428" t="s">
        <v>13738</v>
      </c>
      <c r="D1547" s="428" t="s">
        <v>19</v>
      </c>
    </row>
    <row r="1548" spans="1:4" ht="12.75">
      <c r="A1548" s="428" t="s">
        <v>2407</v>
      </c>
      <c r="B1548" s="431" t="s">
        <v>10197</v>
      </c>
      <c r="C1548" s="428" t="s">
        <v>13739</v>
      </c>
      <c r="D1548" s="428" t="s">
        <v>19</v>
      </c>
    </row>
    <row r="1549" spans="1:4" ht="12.75">
      <c r="A1549" s="428" t="s">
        <v>1337</v>
      </c>
      <c r="B1549" s="431" t="s">
        <v>760</v>
      </c>
      <c r="C1549" s="428" t="s">
        <v>12842</v>
      </c>
      <c r="D1549" s="428" t="s">
        <v>19</v>
      </c>
    </row>
    <row r="1550" spans="1:4" ht="12.75">
      <c r="A1550" s="428" t="s">
        <v>1031</v>
      </c>
      <c r="B1550" s="431" t="s">
        <v>10766</v>
      </c>
      <c r="C1550" s="428" t="s">
        <v>13740</v>
      </c>
      <c r="D1550" s="428" t="s">
        <v>19</v>
      </c>
    </row>
    <row r="1551" spans="1:4" ht="12.75">
      <c r="A1551" s="428" t="s">
        <v>7733</v>
      </c>
      <c r="B1551" s="431" t="s">
        <v>466</v>
      </c>
      <c r="C1551" s="428" t="s">
        <v>13741</v>
      </c>
      <c r="D1551" s="428" t="s">
        <v>459</v>
      </c>
    </row>
    <row r="1552" spans="1:4" ht="12.75">
      <c r="A1552" s="428" t="s">
        <v>2739</v>
      </c>
      <c r="B1552" s="431">
        <v>160103</v>
      </c>
      <c r="C1552" s="428" t="s">
        <v>13742</v>
      </c>
      <c r="D1552" s="428" t="s">
        <v>19</v>
      </c>
    </row>
    <row r="1553" spans="1:4" ht="12.75">
      <c r="A1553" s="428" t="s">
        <v>7272</v>
      </c>
      <c r="B1553" s="431" t="s">
        <v>2687</v>
      </c>
      <c r="C1553" s="428" t="s">
        <v>13743</v>
      </c>
      <c r="D1553" s="428" t="s">
        <v>20</v>
      </c>
    </row>
    <row r="1554" spans="1:4" ht="12.75">
      <c r="A1554" s="428" t="s">
        <v>1625</v>
      </c>
      <c r="B1554" s="431">
        <v>160201</v>
      </c>
      <c r="C1554" s="428" t="s">
        <v>13744</v>
      </c>
      <c r="D1554" s="428" t="s">
        <v>19</v>
      </c>
    </row>
    <row r="1555" spans="1:4" ht="12.75">
      <c r="A1555" s="428" t="s">
        <v>6322</v>
      </c>
      <c r="B1555" s="431">
        <v>140205</v>
      </c>
      <c r="C1555" s="428" t="s">
        <v>13745</v>
      </c>
      <c r="D1555" s="428" t="s">
        <v>20</v>
      </c>
    </row>
    <row r="1556" spans="1:4" ht="12.75">
      <c r="A1556" s="428" t="s">
        <v>2128</v>
      </c>
      <c r="B1556" s="431">
        <v>200409</v>
      </c>
      <c r="C1556" s="428" t="s">
        <v>13746</v>
      </c>
      <c r="D1556" s="428" t="s">
        <v>19</v>
      </c>
    </row>
    <row r="1557" spans="1:4" ht="12.75">
      <c r="A1557" s="428" t="s">
        <v>11506</v>
      </c>
      <c r="B1557" s="431" t="s">
        <v>844</v>
      </c>
      <c r="C1557" s="428" t="s">
        <v>12880</v>
      </c>
      <c r="D1557" s="428" t="s">
        <v>19</v>
      </c>
    </row>
    <row r="1558" spans="1:4" ht="12.75">
      <c r="A1558" s="428" t="s">
        <v>3486</v>
      </c>
      <c r="B1558" s="431" t="s">
        <v>10202</v>
      </c>
      <c r="C1558" s="428" t="s">
        <v>13747</v>
      </c>
      <c r="D1558" s="428" t="s">
        <v>459</v>
      </c>
    </row>
    <row r="1559" spans="1:4" ht="12.75">
      <c r="A1559" s="428" t="s">
        <v>5950</v>
      </c>
      <c r="B1559" s="431" t="s">
        <v>403</v>
      </c>
      <c r="C1559" s="428" t="s">
        <v>13748</v>
      </c>
      <c r="D1559" s="428" t="s">
        <v>20</v>
      </c>
    </row>
    <row r="1560" spans="1:4" ht="12.75">
      <c r="A1560" s="428" t="s">
        <v>2905</v>
      </c>
      <c r="B1560" s="431">
        <v>150135</v>
      </c>
      <c r="C1560" s="428" t="s">
        <v>13749</v>
      </c>
      <c r="D1560" s="428" t="s">
        <v>18</v>
      </c>
    </row>
    <row r="1561" spans="1:4" ht="12.75">
      <c r="A1561" s="428" t="s">
        <v>945</v>
      </c>
      <c r="B1561" s="431" t="s">
        <v>413</v>
      </c>
      <c r="C1561" s="428" t="s">
        <v>13750</v>
      </c>
      <c r="D1561" s="428" t="s">
        <v>19</v>
      </c>
    </row>
    <row r="1562" spans="1:4" ht="12.75">
      <c r="A1562" s="428" t="s">
        <v>1659</v>
      </c>
      <c r="B1562" s="431" t="s">
        <v>10213</v>
      </c>
      <c r="C1562" s="428" t="s">
        <v>13751</v>
      </c>
      <c r="D1562" s="428" t="s">
        <v>18</v>
      </c>
    </row>
    <row r="1563" spans="1:4" ht="12.75">
      <c r="A1563" s="428" t="s">
        <v>11507</v>
      </c>
      <c r="B1563" s="431" t="s">
        <v>2913</v>
      </c>
      <c r="C1563" s="428" t="s">
        <v>13752</v>
      </c>
      <c r="D1563" s="428" t="s">
        <v>20</v>
      </c>
    </row>
    <row r="1564" spans="1:4" ht="12.75">
      <c r="A1564" s="428" t="s">
        <v>7945</v>
      </c>
      <c r="B1564" s="431">
        <v>140307</v>
      </c>
      <c r="C1564" s="428" t="s">
        <v>13753</v>
      </c>
      <c r="D1564" s="428" t="s">
        <v>19</v>
      </c>
    </row>
    <row r="1565" spans="1:4" ht="12.75">
      <c r="A1565" s="428" t="s">
        <v>449</v>
      </c>
      <c r="B1565" s="431" t="s">
        <v>450</v>
      </c>
      <c r="C1565" s="428" t="s">
        <v>13754</v>
      </c>
      <c r="D1565" s="428" t="s">
        <v>19</v>
      </c>
    </row>
    <row r="1566" spans="1:4" ht="12.75">
      <c r="A1566" s="428" t="s">
        <v>4576</v>
      </c>
      <c r="B1566" s="431">
        <v>160605</v>
      </c>
      <c r="C1566" s="428" t="s">
        <v>12974</v>
      </c>
      <c r="D1566" s="428" t="s">
        <v>19</v>
      </c>
    </row>
    <row r="1567" spans="1:4" ht="12.75">
      <c r="A1567" s="428" t="s">
        <v>11508</v>
      </c>
      <c r="B1567" s="431">
        <v>250102</v>
      </c>
      <c r="C1567" s="428" t="s">
        <v>13755</v>
      </c>
      <c r="D1567" s="428" t="s">
        <v>19</v>
      </c>
    </row>
    <row r="1568" spans="1:4" ht="12.75">
      <c r="A1568" s="428" t="s">
        <v>3042</v>
      </c>
      <c r="B1568" s="431" t="s">
        <v>1165</v>
      </c>
      <c r="C1568" s="428" t="s">
        <v>13756</v>
      </c>
      <c r="D1568" s="428" t="s">
        <v>20</v>
      </c>
    </row>
    <row r="1569" spans="1:4" ht="12.75">
      <c r="A1569" s="428" t="s">
        <v>954</v>
      </c>
      <c r="B1569" s="431" t="s">
        <v>955</v>
      </c>
      <c r="C1569" s="428" t="s">
        <v>13757</v>
      </c>
      <c r="D1569" s="428" t="s">
        <v>18</v>
      </c>
    </row>
    <row r="1570" spans="1:4" ht="12.75">
      <c r="A1570" s="428" t="s">
        <v>2247</v>
      </c>
      <c r="B1570" s="431">
        <v>150132</v>
      </c>
      <c r="C1570" s="428" t="s">
        <v>13758</v>
      </c>
      <c r="D1570" s="428" t="s">
        <v>20</v>
      </c>
    </row>
    <row r="1571" spans="1:4" ht="12.75">
      <c r="A1571" s="428" t="s">
        <v>1084</v>
      </c>
      <c r="B1571" s="431" t="s">
        <v>1085</v>
      </c>
      <c r="C1571" s="428" t="s">
        <v>13759</v>
      </c>
      <c r="D1571" s="428" t="s">
        <v>19</v>
      </c>
    </row>
    <row r="1572" spans="1:4" ht="12.75">
      <c r="A1572" s="428" t="s">
        <v>899</v>
      </c>
      <c r="B1572" s="431">
        <v>160705</v>
      </c>
      <c r="C1572" s="428" t="s">
        <v>13760</v>
      </c>
      <c r="D1572" s="428" t="s">
        <v>20</v>
      </c>
    </row>
    <row r="1573" spans="1:4" ht="12.75">
      <c r="A1573" s="428" t="s">
        <v>3409</v>
      </c>
      <c r="B1573" s="431" t="s">
        <v>10508</v>
      </c>
      <c r="C1573" s="428" t="s">
        <v>13761</v>
      </c>
      <c r="D1573" s="428" t="s">
        <v>20</v>
      </c>
    </row>
    <row r="1574" spans="1:4" ht="12.75">
      <c r="A1574" s="428" t="s">
        <v>681</v>
      </c>
      <c r="B1574" s="431">
        <v>190201</v>
      </c>
      <c r="C1574" s="428" t="s">
        <v>13762</v>
      </c>
      <c r="D1574" s="428" t="s">
        <v>19</v>
      </c>
    </row>
    <row r="1575" spans="1:4" ht="12.75">
      <c r="A1575" s="428" t="s">
        <v>1665</v>
      </c>
      <c r="B1575" s="431" t="s">
        <v>1314</v>
      </c>
      <c r="C1575" s="428" t="s">
        <v>13763</v>
      </c>
      <c r="D1575" s="428" t="s">
        <v>20</v>
      </c>
    </row>
    <row r="1576" spans="1:4" ht="12.75">
      <c r="A1576" s="428" t="s">
        <v>11509</v>
      </c>
      <c r="B1576" s="431" t="s">
        <v>452</v>
      </c>
      <c r="C1576" s="428" t="s">
        <v>13764</v>
      </c>
      <c r="D1576" s="428" t="s">
        <v>19</v>
      </c>
    </row>
    <row r="1577" spans="1:4" ht="12.75">
      <c r="A1577" s="428" t="s">
        <v>11510</v>
      </c>
      <c r="B1577" s="431" t="s">
        <v>637</v>
      </c>
      <c r="C1577" s="428" t="s">
        <v>13765</v>
      </c>
      <c r="D1577" s="428" t="s">
        <v>18</v>
      </c>
    </row>
    <row r="1578" spans="1:4" ht="12.75">
      <c r="A1578" s="428" t="s">
        <v>8436</v>
      </c>
      <c r="B1578" s="431">
        <v>190206</v>
      </c>
      <c r="C1578" s="428" t="s">
        <v>13766</v>
      </c>
      <c r="D1578" s="428" t="s">
        <v>20</v>
      </c>
    </row>
    <row r="1579" spans="1:4" ht="12.75">
      <c r="A1579" s="428" t="s">
        <v>8060</v>
      </c>
      <c r="B1579" s="431">
        <v>190204</v>
      </c>
      <c r="C1579" s="428" t="s">
        <v>13767</v>
      </c>
      <c r="D1579" s="428" t="s">
        <v>19</v>
      </c>
    </row>
    <row r="1580" spans="1:4" ht="12.75">
      <c r="A1580" s="428" t="s">
        <v>11511</v>
      </c>
      <c r="B1580" s="431">
        <v>130801</v>
      </c>
      <c r="C1580" s="428" t="s">
        <v>13768</v>
      </c>
      <c r="D1580" s="428" t="s">
        <v>18</v>
      </c>
    </row>
    <row r="1581" spans="1:4" ht="12.75">
      <c r="A1581" s="428" t="s">
        <v>6250</v>
      </c>
      <c r="B1581" s="431" t="s">
        <v>10797</v>
      </c>
      <c r="C1581" s="428" t="s">
        <v>13769</v>
      </c>
      <c r="D1581" s="428" t="s">
        <v>19</v>
      </c>
    </row>
    <row r="1582" spans="1:4" ht="12.75">
      <c r="A1582" s="428" t="s">
        <v>1269</v>
      </c>
      <c r="B1582" s="431">
        <v>140308</v>
      </c>
      <c r="C1582" s="428" t="s">
        <v>13770</v>
      </c>
      <c r="D1582" s="428" t="s">
        <v>19</v>
      </c>
    </row>
    <row r="1583" spans="1:4" ht="12.75">
      <c r="A1583" s="428" t="s">
        <v>7380</v>
      </c>
      <c r="B1583" s="431" t="s">
        <v>9899</v>
      </c>
      <c r="C1583" s="428" t="s">
        <v>13771</v>
      </c>
      <c r="D1583" s="428" t="s">
        <v>19</v>
      </c>
    </row>
    <row r="1584" spans="1:4" ht="12.75">
      <c r="A1584" s="428" t="s">
        <v>6431</v>
      </c>
      <c r="B1584" s="431">
        <v>221004</v>
      </c>
      <c r="C1584" s="428" t="s">
        <v>13772</v>
      </c>
      <c r="D1584" s="428" t="s">
        <v>20</v>
      </c>
    </row>
    <row r="1585" spans="1:4" ht="12.75">
      <c r="A1585" s="428" t="s">
        <v>11512</v>
      </c>
      <c r="B1585" s="431" t="s">
        <v>10324</v>
      </c>
      <c r="C1585" s="428" t="s">
        <v>13773</v>
      </c>
      <c r="D1585" s="428" t="s">
        <v>20</v>
      </c>
    </row>
    <row r="1586" spans="1:4" ht="12.75">
      <c r="A1586" s="428" t="s">
        <v>6259</v>
      </c>
      <c r="B1586" s="431" t="s">
        <v>10901</v>
      </c>
      <c r="C1586" s="428" t="s">
        <v>13774</v>
      </c>
      <c r="D1586" s="428" t="s">
        <v>19</v>
      </c>
    </row>
    <row r="1587" spans="1:4" ht="12.75">
      <c r="A1587" s="428" t="s">
        <v>4905</v>
      </c>
      <c r="B1587" s="431">
        <v>150116</v>
      </c>
      <c r="C1587" s="428" t="s">
        <v>13775</v>
      </c>
      <c r="D1587" s="428" t="s">
        <v>18</v>
      </c>
    </row>
    <row r="1588" spans="1:4" ht="12.75">
      <c r="A1588" s="428" t="s">
        <v>3308</v>
      </c>
      <c r="B1588" s="431" t="s">
        <v>10101</v>
      </c>
      <c r="C1588" s="428" t="s">
        <v>13776</v>
      </c>
      <c r="D1588" s="428" t="s">
        <v>19</v>
      </c>
    </row>
    <row r="1589" spans="1:4" ht="12.75">
      <c r="A1589" s="428" t="s">
        <v>2246</v>
      </c>
      <c r="B1589" s="431">
        <v>150132</v>
      </c>
      <c r="C1589" s="428" t="s">
        <v>13777</v>
      </c>
      <c r="D1589" s="428" t="s">
        <v>18</v>
      </c>
    </row>
    <row r="1590" spans="1:4" ht="12.75">
      <c r="A1590" s="428" t="s">
        <v>1488</v>
      </c>
      <c r="B1590" s="431">
        <v>150141</v>
      </c>
      <c r="C1590" s="428" t="s">
        <v>13779</v>
      </c>
      <c r="D1590" s="428" t="s">
        <v>459</v>
      </c>
    </row>
    <row r="1591" spans="1:4" ht="12.75">
      <c r="A1591" s="428" t="s">
        <v>11513</v>
      </c>
      <c r="B1591" s="431" t="s">
        <v>10524</v>
      </c>
      <c r="C1591" s="428" t="s">
        <v>13780</v>
      </c>
      <c r="D1591" s="428" t="s">
        <v>18</v>
      </c>
    </row>
    <row r="1592" spans="1:4" ht="12.75">
      <c r="A1592" s="428" t="s">
        <v>6979</v>
      </c>
      <c r="B1592" s="431" t="s">
        <v>6682</v>
      </c>
      <c r="C1592" s="428" t="s">
        <v>13781</v>
      </c>
      <c r="D1592" s="428" t="s">
        <v>20</v>
      </c>
    </row>
    <row r="1593" spans="1:4" ht="12.75">
      <c r="A1593" s="428" t="s">
        <v>8123</v>
      </c>
      <c r="B1593" s="431">
        <v>200201</v>
      </c>
      <c r="C1593" s="428" t="s">
        <v>13782</v>
      </c>
      <c r="D1593" s="428" t="s">
        <v>20</v>
      </c>
    </row>
    <row r="1594" spans="1:4" ht="12.75">
      <c r="A1594" s="428" t="s">
        <v>11514</v>
      </c>
      <c r="B1594" s="431">
        <v>221005</v>
      </c>
      <c r="C1594" s="428" t="s">
        <v>13783</v>
      </c>
      <c r="D1594" s="428" t="s">
        <v>20</v>
      </c>
    </row>
    <row r="1595" spans="1:4" ht="12.75">
      <c r="A1595" s="428" t="s">
        <v>11515</v>
      </c>
      <c r="B1595" s="431" t="s">
        <v>10178</v>
      </c>
      <c r="C1595" s="428" t="s">
        <v>13784</v>
      </c>
      <c r="D1595" s="428" t="s">
        <v>19</v>
      </c>
    </row>
    <row r="1596" spans="1:4" ht="12.75">
      <c r="A1596" s="428" t="s">
        <v>5781</v>
      </c>
      <c r="B1596" s="431" t="s">
        <v>10273</v>
      </c>
      <c r="C1596" s="428" t="s">
        <v>13785</v>
      </c>
      <c r="D1596" s="428" t="s">
        <v>20</v>
      </c>
    </row>
    <row r="1597" spans="1:4" ht="12.75">
      <c r="A1597" s="428" t="s">
        <v>11516</v>
      </c>
      <c r="B1597" s="431">
        <v>160801</v>
      </c>
      <c r="C1597" s="428" t="s">
        <v>13786</v>
      </c>
      <c r="D1597" s="428" t="s">
        <v>20</v>
      </c>
    </row>
    <row r="1598" spans="1:4" ht="12.75">
      <c r="A1598" s="428" t="s">
        <v>6650</v>
      </c>
      <c r="B1598" s="431">
        <v>170103</v>
      </c>
      <c r="C1598" s="428" t="s">
        <v>13787</v>
      </c>
      <c r="D1598" s="428" t="s">
        <v>19</v>
      </c>
    </row>
    <row r="1599" spans="1:4" ht="12.75">
      <c r="A1599" s="428" t="s">
        <v>6295</v>
      </c>
      <c r="B1599" s="431">
        <v>150106</v>
      </c>
      <c r="C1599" s="428" t="s">
        <v>13788</v>
      </c>
      <c r="D1599" s="428" t="s">
        <v>20</v>
      </c>
    </row>
    <row r="1600" spans="1:4" ht="12.75">
      <c r="A1600" s="428" t="s">
        <v>4260</v>
      </c>
      <c r="B1600" s="431" t="s">
        <v>514</v>
      </c>
      <c r="C1600" s="428" t="s">
        <v>12500</v>
      </c>
      <c r="D1600" s="428" t="s">
        <v>19</v>
      </c>
    </row>
    <row r="1601" spans="1:4" ht="12.75">
      <c r="A1601" s="428" t="s">
        <v>3531</v>
      </c>
      <c r="B1601" s="431" t="s">
        <v>10770</v>
      </c>
      <c r="C1601" s="428" t="s">
        <v>13789</v>
      </c>
      <c r="D1601" s="428" t="s">
        <v>19</v>
      </c>
    </row>
    <row r="1602" spans="1:4" ht="12.75">
      <c r="A1602" s="428" t="s">
        <v>4443</v>
      </c>
      <c r="B1602" s="431" t="s">
        <v>4444</v>
      </c>
      <c r="C1602" s="428" t="s">
        <v>13790</v>
      </c>
      <c r="D1602" s="428" t="s">
        <v>20</v>
      </c>
    </row>
    <row r="1603" spans="1:4" ht="12.75">
      <c r="A1603" s="428" t="s">
        <v>5956</v>
      </c>
      <c r="B1603" s="431">
        <v>180205</v>
      </c>
      <c r="C1603" s="428" t="s">
        <v>5957</v>
      </c>
      <c r="D1603" s="428" t="s">
        <v>19</v>
      </c>
    </row>
    <row r="1604" spans="1:4" ht="12.75">
      <c r="A1604" s="428" t="s">
        <v>7135</v>
      </c>
      <c r="B1604" s="431">
        <v>190101</v>
      </c>
      <c r="C1604" s="428" t="s">
        <v>12307</v>
      </c>
      <c r="D1604" s="428" t="s">
        <v>18</v>
      </c>
    </row>
    <row r="1605" spans="1:4" ht="12.75">
      <c r="A1605" s="428" t="s">
        <v>6683</v>
      </c>
      <c r="B1605" s="431" t="s">
        <v>1274</v>
      </c>
      <c r="C1605" s="428" t="s">
        <v>13791</v>
      </c>
      <c r="D1605" s="428" t="s">
        <v>20</v>
      </c>
    </row>
    <row r="1606" spans="1:4" ht="12.75">
      <c r="A1606" s="428" t="s">
        <v>6224</v>
      </c>
      <c r="B1606" s="431">
        <v>180208</v>
      </c>
      <c r="C1606" s="428" t="s">
        <v>6225</v>
      </c>
      <c r="D1606" s="428" t="s">
        <v>19</v>
      </c>
    </row>
    <row r="1607" spans="1:4" ht="12.75">
      <c r="A1607" s="428" t="s">
        <v>11517</v>
      </c>
      <c r="B1607" s="431" t="s">
        <v>7059</v>
      </c>
      <c r="C1607" s="428" t="s">
        <v>13792</v>
      </c>
      <c r="D1607" s="428" t="s">
        <v>19</v>
      </c>
    </row>
    <row r="1608" spans="1:4" ht="12.75">
      <c r="A1608" s="428" t="s">
        <v>6840</v>
      </c>
      <c r="B1608" s="431">
        <v>131102</v>
      </c>
      <c r="C1608" s="428" t="s">
        <v>13793</v>
      </c>
      <c r="D1608" s="428" t="s">
        <v>19</v>
      </c>
    </row>
    <row r="1609" spans="1:4" ht="12.75">
      <c r="A1609" s="428" t="s">
        <v>11518</v>
      </c>
      <c r="B1609" s="431">
        <v>230301</v>
      </c>
      <c r="C1609" s="428" t="s">
        <v>13794</v>
      </c>
      <c r="D1609" s="428" t="s">
        <v>20</v>
      </c>
    </row>
    <row r="1610" spans="1:4" ht="12.75">
      <c r="A1610" s="428" t="s">
        <v>7966</v>
      </c>
      <c r="B1610" s="431" t="s">
        <v>10778</v>
      </c>
      <c r="C1610" s="428" t="s">
        <v>13795</v>
      </c>
      <c r="D1610" s="428" t="s">
        <v>19</v>
      </c>
    </row>
    <row r="1611" spans="1:4" ht="12.75">
      <c r="A1611" s="428" t="s">
        <v>6933</v>
      </c>
      <c r="B1611" s="431">
        <v>130903</v>
      </c>
      <c r="C1611" s="428" t="s">
        <v>13796</v>
      </c>
      <c r="D1611" s="428" t="s">
        <v>20</v>
      </c>
    </row>
    <row r="1612" spans="1:4" ht="12.75">
      <c r="A1612" s="428" t="s">
        <v>11519</v>
      </c>
      <c r="B1612" s="431" t="s">
        <v>10064</v>
      </c>
      <c r="C1612" s="428" t="s">
        <v>13797</v>
      </c>
      <c r="D1612" s="428" t="s">
        <v>20</v>
      </c>
    </row>
    <row r="1613" spans="1:4" ht="12.75">
      <c r="A1613" s="428" t="s">
        <v>1064</v>
      </c>
      <c r="B1613" s="431" t="s">
        <v>10757</v>
      </c>
      <c r="C1613" s="428" t="s">
        <v>13798</v>
      </c>
      <c r="D1613" s="428" t="s">
        <v>19</v>
      </c>
    </row>
    <row r="1614" spans="1:4" ht="12.75">
      <c r="A1614" s="428" t="s">
        <v>654</v>
      </c>
      <c r="B1614" s="431">
        <v>230106</v>
      </c>
      <c r="C1614" s="428" t="s">
        <v>13799</v>
      </c>
      <c r="D1614" s="428" t="s">
        <v>19</v>
      </c>
    </row>
    <row r="1615" spans="1:4" ht="12.75">
      <c r="A1615" s="428" t="s">
        <v>8045</v>
      </c>
      <c r="B1615" s="431">
        <v>130402</v>
      </c>
      <c r="C1615" s="428" t="s">
        <v>13800</v>
      </c>
      <c r="D1615" s="428" t="s">
        <v>18</v>
      </c>
    </row>
    <row r="1616" spans="1:4" ht="12.75">
      <c r="A1616" s="428" t="s">
        <v>11520</v>
      </c>
      <c r="B1616" s="431">
        <v>160601</v>
      </c>
      <c r="C1616" s="428" t="s">
        <v>13801</v>
      </c>
      <c r="D1616" s="428" t="s">
        <v>20</v>
      </c>
    </row>
    <row r="1617" spans="1:4" ht="12.75">
      <c r="A1617" s="428" t="s">
        <v>3762</v>
      </c>
      <c r="B1617" s="431" t="s">
        <v>697</v>
      </c>
      <c r="C1617" s="428" t="s">
        <v>13802</v>
      </c>
      <c r="D1617" s="428" t="s">
        <v>19</v>
      </c>
    </row>
    <row r="1618" spans="1:4" ht="12.75">
      <c r="A1618" s="428" t="s">
        <v>6184</v>
      </c>
      <c r="B1618" s="431">
        <v>120704</v>
      </c>
      <c r="C1618" s="428" t="s">
        <v>13803</v>
      </c>
      <c r="D1618" s="428" t="s">
        <v>19</v>
      </c>
    </row>
    <row r="1619" spans="1:4" ht="12.75">
      <c r="A1619" s="428" t="s">
        <v>3271</v>
      </c>
      <c r="B1619" s="431" t="s">
        <v>10109</v>
      </c>
      <c r="C1619" s="428" t="s">
        <v>13804</v>
      </c>
      <c r="D1619" s="428" t="s">
        <v>20</v>
      </c>
    </row>
    <row r="1620" spans="1:4" ht="12.75">
      <c r="A1620" s="428" t="s">
        <v>2646</v>
      </c>
      <c r="B1620" s="431" t="s">
        <v>10111</v>
      </c>
      <c r="C1620" s="428" t="s">
        <v>13805</v>
      </c>
      <c r="D1620" s="428" t="s">
        <v>20</v>
      </c>
    </row>
    <row r="1621" spans="1:4" ht="12.75">
      <c r="A1621" s="428" t="s">
        <v>2786</v>
      </c>
      <c r="B1621" s="431">
        <v>160110</v>
      </c>
      <c r="C1621" s="428" t="s">
        <v>13806</v>
      </c>
      <c r="D1621" s="428" t="s">
        <v>20</v>
      </c>
    </row>
    <row r="1622" spans="1:4" ht="12.75">
      <c r="A1622" s="428" t="s">
        <v>3281</v>
      </c>
      <c r="B1622" s="431">
        <v>220401</v>
      </c>
      <c r="C1622" s="428" t="s">
        <v>13807</v>
      </c>
      <c r="D1622" s="428" t="s">
        <v>19</v>
      </c>
    </row>
    <row r="1623" spans="1:4" ht="12.75">
      <c r="A1623" s="428" t="s">
        <v>2234</v>
      </c>
      <c r="B1623" s="431">
        <v>160206</v>
      </c>
      <c r="C1623" s="428" t="s">
        <v>13808</v>
      </c>
      <c r="D1623" s="428" t="s">
        <v>19</v>
      </c>
    </row>
    <row r="1624" spans="1:4" ht="12.75">
      <c r="A1624" s="428" t="s">
        <v>1760</v>
      </c>
      <c r="B1624" s="431">
        <v>200410</v>
      </c>
      <c r="C1624" s="428" t="s">
        <v>13809</v>
      </c>
      <c r="D1624" s="428" t="s">
        <v>19</v>
      </c>
    </row>
    <row r="1625" spans="1:4" ht="12.75">
      <c r="A1625" s="428" t="s">
        <v>2797</v>
      </c>
      <c r="B1625" s="431">
        <v>160701</v>
      </c>
      <c r="C1625" s="428" t="s">
        <v>13810</v>
      </c>
      <c r="D1625" s="428" t="s">
        <v>19</v>
      </c>
    </row>
    <row r="1626" spans="1:4" ht="12.75">
      <c r="A1626" s="428" t="s">
        <v>8110</v>
      </c>
      <c r="B1626" s="431">
        <v>131102</v>
      </c>
      <c r="C1626" s="428" t="s">
        <v>13811</v>
      </c>
      <c r="D1626" s="428" t="s">
        <v>20</v>
      </c>
    </row>
    <row r="1627" spans="1:4" ht="12.75">
      <c r="A1627" s="428" t="s">
        <v>7462</v>
      </c>
      <c r="B1627" s="431" t="s">
        <v>10754</v>
      </c>
      <c r="C1627" s="428" t="s">
        <v>13812</v>
      </c>
      <c r="D1627" s="428" t="s">
        <v>19</v>
      </c>
    </row>
    <row r="1628" spans="1:4" ht="12.75">
      <c r="A1628" s="428" t="s">
        <v>2511</v>
      </c>
      <c r="B1628" s="431" t="s">
        <v>1852</v>
      </c>
      <c r="C1628" s="428" t="s">
        <v>13813</v>
      </c>
      <c r="D1628" s="428" t="s">
        <v>20</v>
      </c>
    </row>
    <row r="1629" spans="1:4" ht="12.75">
      <c r="A1629" s="428" t="s">
        <v>4409</v>
      </c>
      <c r="B1629" s="431" t="s">
        <v>532</v>
      </c>
      <c r="C1629" s="428" t="s">
        <v>13814</v>
      </c>
      <c r="D1629" s="428" t="s">
        <v>19</v>
      </c>
    </row>
    <row r="1630" spans="1:4" ht="12.75">
      <c r="A1630" s="428" t="s">
        <v>5293</v>
      </c>
      <c r="B1630" s="431">
        <v>240203</v>
      </c>
      <c r="C1630" s="428" t="s">
        <v>13815</v>
      </c>
      <c r="D1630" s="428" t="s">
        <v>19</v>
      </c>
    </row>
    <row r="1631" spans="1:4" ht="12.75">
      <c r="A1631" s="428" t="s">
        <v>8134</v>
      </c>
      <c r="B1631" s="431">
        <v>120703</v>
      </c>
      <c r="C1631" s="428" t="s">
        <v>13816</v>
      </c>
      <c r="D1631" s="428" t="s">
        <v>20</v>
      </c>
    </row>
    <row r="1632" spans="1:4" ht="12.75">
      <c r="A1632" s="428" t="s">
        <v>3432</v>
      </c>
      <c r="B1632" s="431">
        <v>160113</v>
      </c>
      <c r="C1632" s="428" t="s">
        <v>13817</v>
      </c>
      <c r="D1632" s="428" t="s">
        <v>20</v>
      </c>
    </row>
    <row r="1633" spans="1:4" ht="12.75">
      <c r="A1633" s="428" t="s">
        <v>2188</v>
      </c>
      <c r="B1633" s="431">
        <v>120704</v>
      </c>
      <c r="C1633" s="428" t="s">
        <v>13818</v>
      </c>
      <c r="D1633" s="428" t="s">
        <v>19</v>
      </c>
    </row>
    <row r="1634" spans="1:4" ht="12.75">
      <c r="A1634" s="428" t="s">
        <v>4777</v>
      </c>
      <c r="B1634" s="431" t="s">
        <v>9889</v>
      </c>
      <c r="C1634" s="428" t="s">
        <v>13819</v>
      </c>
      <c r="D1634" s="428" t="s">
        <v>19</v>
      </c>
    </row>
    <row r="1635" spans="1:4" ht="12.75">
      <c r="A1635" s="428" t="s">
        <v>11521</v>
      </c>
      <c r="B1635" s="431">
        <v>120606</v>
      </c>
      <c r="C1635" s="428" t="s">
        <v>13820</v>
      </c>
      <c r="D1635" s="428" t="s">
        <v>19</v>
      </c>
    </row>
    <row r="1636" spans="1:4" ht="12.75">
      <c r="A1636" s="428" t="s">
        <v>11522</v>
      </c>
      <c r="B1636" s="431">
        <v>160703</v>
      </c>
      <c r="C1636" s="428" t="s">
        <v>13821</v>
      </c>
      <c r="D1636" s="428" t="s">
        <v>19</v>
      </c>
    </row>
    <row r="1637" spans="1:4" ht="12.75">
      <c r="A1637" s="428" t="s">
        <v>11523</v>
      </c>
      <c r="B1637" s="431">
        <v>160303</v>
      </c>
      <c r="C1637" s="428" t="s">
        <v>13822</v>
      </c>
      <c r="D1637" s="428" t="s">
        <v>19</v>
      </c>
    </row>
    <row r="1638" spans="1:4" ht="12.75">
      <c r="A1638" s="428" t="s">
        <v>11524</v>
      </c>
      <c r="B1638" s="431">
        <v>150104</v>
      </c>
      <c r="C1638" s="428" t="s">
        <v>13823</v>
      </c>
      <c r="D1638" s="428" t="s">
        <v>18</v>
      </c>
    </row>
    <row r="1639" spans="1:4" ht="12.75">
      <c r="A1639" s="428" t="s">
        <v>3427</v>
      </c>
      <c r="B1639" s="431">
        <v>160304</v>
      </c>
      <c r="C1639" s="428" t="s">
        <v>13824</v>
      </c>
      <c r="D1639" s="428" t="s">
        <v>20</v>
      </c>
    </row>
    <row r="1640" spans="1:4" ht="12.75">
      <c r="A1640" s="428" t="s">
        <v>2551</v>
      </c>
      <c r="B1640" s="431">
        <v>160304</v>
      </c>
      <c r="C1640" s="428" t="s">
        <v>13825</v>
      </c>
      <c r="D1640" s="428" t="s">
        <v>459</v>
      </c>
    </row>
    <row r="1641" spans="1:4" ht="12.75">
      <c r="A1641" s="428" t="s">
        <v>7754</v>
      </c>
      <c r="B1641" s="431" t="s">
        <v>904</v>
      </c>
      <c r="C1641" s="428" t="s">
        <v>13826</v>
      </c>
      <c r="D1641" s="428" t="s">
        <v>19</v>
      </c>
    </row>
    <row r="1642" spans="1:4" ht="12.75">
      <c r="A1642" s="428" t="s">
        <v>7574</v>
      </c>
      <c r="B1642" s="431" t="s">
        <v>1195</v>
      </c>
      <c r="C1642" s="428" t="s">
        <v>13827</v>
      </c>
      <c r="D1642" s="428" t="s">
        <v>19</v>
      </c>
    </row>
    <row r="1643" spans="1:4" ht="12.75">
      <c r="A1643" s="428" t="s">
        <v>4214</v>
      </c>
      <c r="B1643" s="431">
        <v>160107</v>
      </c>
      <c r="C1643" s="428" t="s">
        <v>13828</v>
      </c>
      <c r="D1643" s="428" t="s">
        <v>19</v>
      </c>
    </row>
    <row r="1644" spans="1:4" ht="12.75">
      <c r="A1644" s="428" t="s">
        <v>2420</v>
      </c>
      <c r="B1644" s="431">
        <v>150102</v>
      </c>
      <c r="C1644" s="428" t="s">
        <v>13829</v>
      </c>
      <c r="D1644" s="428" t="s">
        <v>20</v>
      </c>
    </row>
    <row r="1645" spans="1:4" ht="12.75">
      <c r="A1645" s="428" t="s">
        <v>7500</v>
      </c>
      <c r="B1645" s="431" t="s">
        <v>424</v>
      </c>
      <c r="C1645" s="428" t="s">
        <v>13830</v>
      </c>
      <c r="D1645" s="428" t="s">
        <v>20</v>
      </c>
    </row>
    <row r="1646" spans="1:4" ht="12.75">
      <c r="A1646" s="428" t="s">
        <v>7932</v>
      </c>
      <c r="B1646" s="431" t="s">
        <v>10882</v>
      </c>
      <c r="C1646" s="428" t="s">
        <v>13831</v>
      </c>
      <c r="D1646" s="428" t="s">
        <v>19</v>
      </c>
    </row>
    <row r="1647" spans="1:4" ht="12.75">
      <c r="A1647" s="428" t="s">
        <v>4704</v>
      </c>
      <c r="B1647" s="431" t="s">
        <v>424</v>
      </c>
      <c r="C1647" s="428" t="s">
        <v>12899</v>
      </c>
      <c r="D1647" s="428" t="s">
        <v>20</v>
      </c>
    </row>
    <row r="1648" spans="1:4" ht="12.75">
      <c r="A1648" s="428" t="s">
        <v>5860</v>
      </c>
      <c r="B1648" s="431">
        <v>250103</v>
      </c>
      <c r="C1648" s="428" t="s">
        <v>13832</v>
      </c>
      <c r="D1648" s="428" t="s">
        <v>19</v>
      </c>
    </row>
    <row r="1649" spans="1:4" ht="12.75">
      <c r="A1649" s="428" t="s">
        <v>11525</v>
      </c>
      <c r="B1649" s="431">
        <v>100101</v>
      </c>
      <c r="C1649" s="428" t="s">
        <v>13833</v>
      </c>
      <c r="D1649" s="428" t="s">
        <v>18</v>
      </c>
    </row>
    <row r="1650" spans="1:4" ht="12.75">
      <c r="A1650" s="428" t="s">
        <v>4824</v>
      </c>
      <c r="B1650" s="431">
        <v>100507</v>
      </c>
      <c r="C1650" s="428" t="s">
        <v>13834</v>
      </c>
      <c r="D1650" s="428" t="s">
        <v>19</v>
      </c>
    </row>
    <row r="1651" spans="1:4" ht="12.75">
      <c r="A1651" s="428" t="s">
        <v>11526</v>
      </c>
      <c r="B1651" s="431" t="s">
        <v>413</v>
      </c>
      <c r="C1651" s="428" t="s">
        <v>13835</v>
      </c>
      <c r="D1651" s="428" t="s">
        <v>18</v>
      </c>
    </row>
    <row r="1652" spans="1:4" ht="12.75">
      <c r="A1652" s="428" t="s">
        <v>6544</v>
      </c>
      <c r="B1652" s="431">
        <v>250102</v>
      </c>
      <c r="C1652" s="428" t="s">
        <v>13836</v>
      </c>
      <c r="D1652" s="428" t="s">
        <v>20</v>
      </c>
    </row>
    <row r="1653" spans="1:4" ht="12.75">
      <c r="A1653" s="428" t="s">
        <v>7367</v>
      </c>
      <c r="B1653" s="431">
        <v>100609</v>
      </c>
      <c r="C1653" s="428" t="s">
        <v>13837</v>
      </c>
      <c r="D1653" s="428" t="s">
        <v>19</v>
      </c>
    </row>
    <row r="1654" spans="1:4" ht="12.75">
      <c r="A1654" s="428" t="s">
        <v>1677</v>
      </c>
      <c r="B1654" s="431" t="s">
        <v>1678</v>
      </c>
      <c r="C1654" s="428" t="s">
        <v>13838</v>
      </c>
      <c r="D1654" s="428" t="s">
        <v>19</v>
      </c>
    </row>
    <row r="1655" spans="1:4" ht="12.75">
      <c r="A1655" s="428" t="s">
        <v>3673</v>
      </c>
      <c r="B1655" s="431" t="s">
        <v>413</v>
      </c>
      <c r="C1655" s="428" t="s">
        <v>13839</v>
      </c>
      <c r="D1655" s="428" t="s">
        <v>20</v>
      </c>
    </row>
    <row r="1656" spans="1:4" ht="12.75">
      <c r="A1656" s="428" t="s">
        <v>11527</v>
      </c>
      <c r="B1656" s="431" t="s">
        <v>593</v>
      </c>
      <c r="C1656" s="428" t="s">
        <v>13840</v>
      </c>
      <c r="D1656" s="428" t="s">
        <v>20</v>
      </c>
    </row>
    <row r="1657" spans="1:4" ht="12.75">
      <c r="A1657" s="428" t="s">
        <v>378</v>
      </c>
      <c r="B1657" s="431">
        <v>211301</v>
      </c>
      <c r="C1657" s="428" t="s">
        <v>13841</v>
      </c>
      <c r="D1657" s="428" t="s">
        <v>19</v>
      </c>
    </row>
    <row r="1658" spans="1:4" ht="12.75">
      <c r="A1658" s="428" t="s">
        <v>383</v>
      </c>
      <c r="B1658" s="431" t="s">
        <v>10265</v>
      </c>
      <c r="C1658" s="428" t="s">
        <v>13842</v>
      </c>
      <c r="D1658" s="428" t="s">
        <v>20</v>
      </c>
    </row>
    <row r="1659" spans="1:4" ht="12.75">
      <c r="A1659" s="428" t="s">
        <v>11528</v>
      </c>
      <c r="B1659" s="431">
        <v>150108</v>
      </c>
      <c r="C1659" s="428" t="s">
        <v>13843</v>
      </c>
      <c r="D1659" s="428" t="s">
        <v>20</v>
      </c>
    </row>
    <row r="1660" spans="1:4" ht="12.75">
      <c r="A1660" s="428" t="s">
        <v>11529</v>
      </c>
      <c r="B1660" s="431" t="s">
        <v>10874</v>
      </c>
      <c r="C1660" s="428" t="s">
        <v>13844</v>
      </c>
      <c r="D1660" s="428" t="s">
        <v>18</v>
      </c>
    </row>
    <row r="1661" spans="1:4" ht="12.75">
      <c r="A1661" s="428" t="s">
        <v>435</v>
      </c>
      <c r="B1661" s="431">
        <v>130702</v>
      </c>
      <c r="C1661" s="428" t="s">
        <v>13845</v>
      </c>
      <c r="D1661" s="428" t="s">
        <v>18</v>
      </c>
    </row>
    <row r="1662" spans="1:4" ht="12.75">
      <c r="A1662" s="428" t="s">
        <v>8357</v>
      </c>
      <c r="B1662" s="431" t="s">
        <v>890</v>
      </c>
      <c r="C1662" s="428" t="s">
        <v>13846</v>
      </c>
      <c r="D1662" s="428" t="s">
        <v>19</v>
      </c>
    </row>
    <row r="1663" spans="1:4" ht="12.75">
      <c r="A1663" s="428" t="s">
        <v>503</v>
      </c>
      <c r="B1663" s="431">
        <v>120211</v>
      </c>
      <c r="C1663" s="428" t="s">
        <v>13847</v>
      </c>
      <c r="D1663" s="428" t="s">
        <v>19</v>
      </c>
    </row>
    <row r="1664" spans="1:4" ht="12.75">
      <c r="A1664" s="428" t="s">
        <v>505</v>
      </c>
      <c r="B1664" s="431" t="s">
        <v>506</v>
      </c>
      <c r="C1664" s="428" t="s">
        <v>13516</v>
      </c>
      <c r="D1664" s="428" t="s">
        <v>19</v>
      </c>
    </row>
    <row r="1665" spans="1:4" ht="12.75">
      <c r="A1665" s="428" t="s">
        <v>527</v>
      </c>
      <c r="B1665" s="431">
        <v>130207</v>
      </c>
      <c r="C1665" s="428" t="s">
        <v>13848</v>
      </c>
      <c r="D1665" s="428" t="s">
        <v>20</v>
      </c>
    </row>
    <row r="1666" spans="1:4" ht="12.75">
      <c r="A1666" s="428" t="s">
        <v>539</v>
      </c>
      <c r="B1666" s="431">
        <v>131001</v>
      </c>
      <c r="C1666" s="428" t="s">
        <v>13849</v>
      </c>
      <c r="D1666" s="428" t="s">
        <v>20</v>
      </c>
    </row>
    <row r="1667" spans="1:4" ht="12.75">
      <c r="A1667" s="428" t="s">
        <v>542</v>
      </c>
      <c r="B1667" s="431" t="s">
        <v>543</v>
      </c>
      <c r="C1667" s="428" t="s">
        <v>13850</v>
      </c>
      <c r="D1667" s="428" t="s">
        <v>19</v>
      </c>
    </row>
    <row r="1668" spans="1:4" ht="12.75">
      <c r="A1668" s="428" t="s">
        <v>563</v>
      </c>
      <c r="B1668" s="431">
        <v>150808</v>
      </c>
      <c r="C1668" s="428" t="s">
        <v>13851</v>
      </c>
      <c r="D1668" s="428" t="s">
        <v>20</v>
      </c>
    </row>
    <row r="1669" spans="1:4" ht="12.75">
      <c r="A1669" s="428" t="s">
        <v>587</v>
      </c>
      <c r="B1669" s="431" t="s">
        <v>588</v>
      </c>
      <c r="C1669" s="428" t="s">
        <v>13852</v>
      </c>
      <c r="D1669" s="428" t="s">
        <v>19</v>
      </c>
    </row>
    <row r="1670" spans="1:4" ht="12.75">
      <c r="A1670" s="428" t="s">
        <v>640</v>
      </c>
      <c r="B1670" s="431">
        <v>150112</v>
      </c>
      <c r="C1670" s="428" t="s">
        <v>13853</v>
      </c>
      <c r="D1670" s="428" t="s">
        <v>20</v>
      </c>
    </row>
    <row r="1671" spans="1:4" ht="12.75">
      <c r="A1671" s="428" t="s">
        <v>686</v>
      </c>
      <c r="B1671" s="431">
        <v>150201</v>
      </c>
      <c r="C1671" s="428" t="s">
        <v>13854</v>
      </c>
      <c r="D1671" s="428" t="s">
        <v>19</v>
      </c>
    </row>
    <row r="1672" spans="1:4" ht="12.75">
      <c r="A1672" s="428" t="s">
        <v>7716</v>
      </c>
      <c r="B1672" s="431" t="s">
        <v>10899</v>
      </c>
      <c r="C1672" s="428" t="s">
        <v>13855</v>
      </c>
      <c r="D1672" s="428" t="s">
        <v>459</v>
      </c>
    </row>
    <row r="1673" spans="1:4" ht="12.75">
      <c r="A1673" s="428" t="s">
        <v>775</v>
      </c>
      <c r="B1673" s="431" t="s">
        <v>10195</v>
      </c>
      <c r="C1673" s="428" t="s">
        <v>13856</v>
      </c>
      <c r="D1673" s="428" t="s">
        <v>19</v>
      </c>
    </row>
    <row r="1674" spans="1:4" ht="12.75">
      <c r="A1674" s="428" t="s">
        <v>795</v>
      </c>
      <c r="B1674" s="431">
        <v>150726</v>
      </c>
      <c r="C1674" s="428" t="s">
        <v>13857</v>
      </c>
      <c r="D1674" s="428" t="s">
        <v>19</v>
      </c>
    </row>
    <row r="1675" spans="1:4" ht="12.75">
      <c r="A1675" s="428" t="s">
        <v>11530</v>
      </c>
      <c r="B1675" s="431">
        <v>110211</v>
      </c>
      <c r="C1675" s="428" t="s">
        <v>13858</v>
      </c>
      <c r="D1675" s="428" t="s">
        <v>18</v>
      </c>
    </row>
    <row r="1676" spans="1:4" ht="12.75">
      <c r="A1676" s="428" t="s">
        <v>805</v>
      </c>
      <c r="B1676" s="431">
        <v>160304</v>
      </c>
      <c r="C1676" s="428" t="s">
        <v>13859</v>
      </c>
      <c r="D1676" s="428" t="s">
        <v>19</v>
      </c>
    </row>
    <row r="1677" spans="1:4" ht="12.75">
      <c r="A1677" s="428" t="s">
        <v>832</v>
      </c>
      <c r="B1677" s="431">
        <v>140103</v>
      </c>
      <c r="C1677" s="428" t="s">
        <v>13860</v>
      </c>
      <c r="D1677" s="428" t="s">
        <v>18</v>
      </c>
    </row>
    <row r="1678" spans="1:4" ht="12.75">
      <c r="A1678" s="428" t="s">
        <v>843</v>
      </c>
      <c r="B1678" s="431" t="s">
        <v>844</v>
      </c>
      <c r="C1678" s="428" t="s">
        <v>13861</v>
      </c>
      <c r="D1678" s="428" t="s">
        <v>20</v>
      </c>
    </row>
    <row r="1679" spans="1:4" ht="12.75">
      <c r="A1679" s="428" t="s">
        <v>11531</v>
      </c>
      <c r="B1679" s="431">
        <v>150128</v>
      </c>
      <c r="C1679" s="428" t="s">
        <v>13862</v>
      </c>
      <c r="D1679" s="428" t="s">
        <v>459</v>
      </c>
    </row>
    <row r="1680" spans="1:4" ht="12.75">
      <c r="A1680" s="428" t="s">
        <v>915</v>
      </c>
      <c r="B1680" s="431">
        <v>220401</v>
      </c>
      <c r="C1680" s="428" t="s">
        <v>13863</v>
      </c>
      <c r="D1680" s="428" t="s">
        <v>19</v>
      </c>
    </row>
    <row r="1681" spans="1:4" ht="12.75">
      <c r="A1681" s="428" t="s">
        <v>943</v>
      </c>
      <c r="B1681" s="431" t="s">
        <v>10362</v>
      </c>
      <c r="C1681" s="428" t="s">
        <v>13864</v>
      </c>
      <c r="D1681" s="428" t="s">
        <v>20</v>
      </c>
    </row>
    <row r="1682" spans="1:4" ht="12.75">
      <c r="A1682" s="428" t="s">
        <v>11532</v>
      </c>
      <c r="B1682" s="431">
        <v>150143</v>
      </c>
      <c r="C1682" s="428" t="s">
        <v>13865</v>
      </c>
      <c r="D1682" s="428" t="s">
        <v>18</v>
      </c>
    </row>
    <row r="1683" spans="1:4" ht="12.75">
      <c r="A1683" s="428" t="s">
        <v>975</v>
      </c>
      <c r="B1683" s="431" t="s">
        <v>10163</v>
      </c>
      <c r="C1683" s="428" t="s">
        <v>13866</v>
      </c>
      <c r="D1683" s="428" t="s">
        <v>19</v>
      </c>
    </row>
    <row r="1684" spans="1:4" ht="12.75">
      <c r="A1684" s="428" t="s">
        <v>991</v>
      </c>
      <c r="B1684" s="431">
        <v>150108</v>
      </c>
      <c r="C1684" s="428" t="s">
        <v>13867</v>
      </c>
      <c r="D1684" s="428" t="s">
        <v>459</v>
      </c>
    </row>
    <row r="1685" spans="1:4" ht="12.75">
      <c r="A1685" s="428" t="s">
        <v>1028</v>
      </c>
      <c r="B1685" s="431">
        <v>200401</v>
      </c>
      <c r="C1685" s="428" t="s">
        <v>13868</v>
      </c>
      <c r="D1685" s="428" t="s">
        <v>18</v>
      </c>
    </row>
    <row r="1686" spans="1:4" ht="12.75">
      <c r="A1686" s="428" t="s">
        <v>1037</v>
      </c>
      <c r="B1686" s="431" t="s">
        <v>10691</v>
      </c>
      <c r="C1686" s="428" t="s">
        <v>13869</v>
      </c>
      <c r="D1686" s="428" t="s">
        <v>19</v>
      </c>
    </row>
    <row r="1687" spans="1:4" ht="12.75">
      <c r="A1687" s="428" t="s">
        <v>1146</v>
      </c>
      <c r="B1687" s="431" t="s">
        <v>10017</v>
      </c>
      <c r="C1687" s="428" t="s">
        <v>13870</v>
      </c>
      <c r="D1687" s="428" t="s">
        <v>19</v>
      </c>
    </row>
    <row r="1688" spans="1:4" ht="12.75">
      <c r="A1688" s="428" t="s">
        <v>1163</v>
      </c>
      <c r="B1688" s="431" t="s">
        <v>10220</v>
      </c>
      <c r="C1688" s="428" t="s">
        <v>13592</v>
      </c>
      <c r="D1688" s="428" t="s">
        <v>19</v>
      </c>
    </row>
    <row r="1689" spans="1:4" ht="12.75">
      <c r="A1689" s="428" t="s">
        <v>6361</v>
      </c>
      <c r="B1689" s="431" t="s">
        <v>10765</v>
      </c>
      <c r="C1689" s="428" t="s">
        <v>13871</v>
      </c>
      <c r="D1689" s="428" t="s">
        <v>18</v>
      </c>
    </row>
    <row r="1690" spans="1:4" ht="12.75">
      <c r="A1690" s="428" t="s">
        <v>1241</v>
      </c>
      <c r="B1690" s="431">
        <v>170302</v>
      </c>
      <c r="C1690" s="428" t="s">
        <v>13872</v>
      </c>
      <c r="D1690" s="428" t="s">
        <v>19</v>
      </c>
    </row>
    <row r="1691" spans="1:4" ht="12.75">
      <c r="A1691" s="428" t="s">
        <v>1268</v>
      </c>
      <c r="B1691" s="431">
        <v>140301</v>
      </c>
      <c r="C1691" s="428" t="s">
        <v>13873</v>
      </c>
      <c r="D1691" s="428" t="s">
        <v>459</v>
      </c>
    </row>
    <row r="1692" spans="1:4" ht="12.75">
      <c r="A1692" s="428" t="s">
        <v>3872</v>
      </c>
      <c r="B1692" s="431">
        <v>100605</v>
      </c>
      <c r="C1692" s="428" t="s">
        <v>13874</v>
      </c>
      <c r="D1692" s="428" t="s">
        <v>20</v>
      </c>
    </row>
    <row r="1693" spans="1:4" ht="12.75">
      <c r="A1693" s="428" t="s">
        <v>1286</v>
      </c>
      <c r="B1693" s="431">
        <v>200505</v>
      </c>
      <c r="C1693" s="428" t="s">
        <v>13875</v>
      </c>
      <c r="D1693" s="428" t="s">
        <v>20</v>
      </c>
    </row>
    <row r="1694" spans="1:4" ht="12.75">
      <c r="A1694" s="428" t="s">
        <v>1290</v>
      </c>
      <c r="B1694" s="431">
        <v>190201</v>
      </c>
      <c r="C1694" s="428" t="s">
        <v>13876</v>
      </c>
      <c r="D1694" s="428" t="s">
        <v>19</v>
      </c>
    </row>
    <row r="1695" spans="1:4" ht="12.75">
      <c r="A1695" s="428" t="s">
        <v>1316</v>
      </c>
      <c r="B1695" s="431">
        <v>120306</v>
      </c>
      <c r="C1695" s="428" t="s">
        <v>13877</v>
      </c>
      <c r="D1695" s="428" t="s">
        <v>19</v>
      </c>
    </row>
    <row r="1696" spans="1:4" ht="12.75">
      <c r="A1696" s="428" t="s">
        <v>11533</v>
      </c>
      <c r="B1696" s="431" t="s">
        <v>10332</v>
      </c>
      <c r="C1696" s="428" t="s">
        <v>13878</v>
      </c>
      <c r="D1696" s="428" t="s">
        <v>20</v>
      </c>
    </row>
    <row r="1697" spans="1:4" ht="12.75">
      <c r="A1697" s="428" t="s">
        <v>1529</v>
      </c>
      <c r="B1697" s="431" t="s">
        <v>10865</v>
      </c>
      <c r="C1697" s="428" t="s">
        <v>13879</v>
      </c>
      <c r="D1697" s="428" t="s">
        <v>19</v>
      </c>
    </row>
    <row r="1698" spans="1:4" ht="12.75">
      <c r="A1698" s="428" t="s">
        <v>11534</v>
      </c>
      <c r="B1698" s="431">
        <v>150108</v>
      </c>
      <c r="C1698" s="428" t="s">
        <v>13880</v>
      </c>
      <c r="D1698" s="428" t="s">
        <v>18</v>
      </c>
    </row>
    <row r="1699" spans="1:4" ht="12.75">
      <c r="A1699" s="428" t="s">
        <v>1601</v>
      </c>
      <c r="B1699" s="431" t="s">
        <v>1602</v>
      </c>
      <c r="C1699" s="428" t="s">
        <v>13881</v>
      </c>
      <c r="D1699" s="428" t="s">
        <v>19</v>
      </c>
    </row>
    <row r="1700" spans="1:4" ht="12.75">
      <c r="A1700" s="428" t="s">
        <v>7299</v>
      </c>
      <c r="B1700" s="431">
        <v>240102</v>
      </c>
      <c r="C1700" s="428" t="s">
        <v>13882</v>
      </c>
      <c r="D1700" s="428" t="s">
        <v>20</v>
      </c>
    </row>
    <row r="1701" spans="1:4" ht="12.75">
      <c r="A1701" s="428" t="s">
        <v>1640</v>
      </c>
      <c r="B1701" s="431">
        <v>150514</v>
      </c>
      <c r="C1701" s="428" t="s">
        <v>12414</v>
      </c>
      <c r="D1701" s="428" t="s">
        <v>19</v>
      </c>
    </row>
    <row r="1702" spans="1:4" ht="12.75">
      <c r="A1702" s="428" t="s">
        <v>11535</v>
      </c>
      <c r="B1702" s="431" t="s">
        <v>10267</v>
      </c>
      <c r="C1702" s="428" t="s">
        <v>13883</v>
      </c>
      <c r="D1702" s="428" t="s">
        <v>459</v>
      </c>
    </row>
    <row r="1703" spans="1:4" ht="12.75">
      <c r="A1703" s="428" t="s">
        <v>1722</v>
      </c>
      <c r="B1703" s="431">
        <v>200601</v>
      </c>
      <c r="C1703" s="428" t="s">
        <v>13884</v>
      </c>
      <c r="D1703" s="428" t="s">
        <v>19</v>
      </c>
    </row>
    <row r="1704" spans="1:4" ht="12.75">
      <c r="A1704" s="428" t="s">
        <v>1733</v>
      </c>
      <c r="B1704" s="431" t="s">
        <v>10123</v>
      </c>
      <c r="C1704" s="428" t="s">
        <v>13885</v>
      </c>
      <c r="D1704" s="428" t="s">
        <v>19</v>
      </c>
    </row>
    <row r="1705" spans="1:4" ht="12.75">
      <c r="A1705" s="428" t="s">
        <v>1798</v>
      </c>
      <c r="B1705" s="431">
        <v>200110</v>
      </c>
      <c r="C1705" s="428" t="s">
        <v>13886</v>
      </c>
      <c r="D1705" s="428" t="s">
        <v>19</v>
      </c>
    </row>
    <row r="1706" spans="1:4" ht="12.75">
      <c r="A1706" s="428" t="s">
        <v>1804</v>
      </c>
      <c r="B1706" s="431" t="s">
        <v>10578</v>
      </c>
      <c r="C1706" s="428" t="s">
        <v>13887</v>
      </c>
      <c r="D1706" s="428" t="s">
        <v>19</v>
      </c>
    </row>
    <row r="1707" spans="1:4" ht="12.75">
      <c r="A1707" s="428" t="s">
        <v>1811</v>
      </c>
      <c r="B1707" s="431">
        <v>190302</v>
      </c>
      <c r="C1707" s="428" t="s">
        <v>13888</v>
      </c>
      <c r="D1707" s="428" t="s">
        <v>20</v>
      </c>
    </row>
    <row r="1708" spans="1:4" ht="12.75">
      <c r="A1708" s="428" t="s">
        <v>1834</v>
      </c>
      <c r="B1708" s="431" t="s">
        <v>10489</v>
      </c>
      <c r="C1708" s="428" t="s">
        <v>12884</v>
      </c>
      <c r="D1708" s="428" t="s">
        <v>19</v>
      </c>
    </row>
    <row r="1709" spans="1:4" ht="12.75">
      <c r="A1709" s="428" t="s">
        <v>4245</v>
      </c>
      <c r="B1709" s="431" t="s">
        <v>10516</v>
      </c>
      <c r="C1709" s="428" t="s">
        <v>13889</v>
      </c>
      <c r="D1709" s="428" t="s">
        <v>20</v>
      </c>
    </row>
    <row r="1710" spans="1:4" ht="12.75">
      <c r="A1710" s="428" t="s">
        <v>1871</v>
      </c>
      <c r="B1710" s="431">
        <v>150143</v>
      </c>
      <c r="C1710" s="428" t="s">
        <v>13890</v>
      </c>
      <c r="D1710" s="428" t="s">
        <v>20</v>
      </c>
    </row>
    <row r="1711" spans="1:4" ht="12.75">
      <c r="A1711" s="428" t="s">
        <v>1874</v>
      </c>
      <c r="B1711" s="431" t="s">
        <v>9752</v>
      </c>
      <c r="C1711" s="428" t="s">
        <v>13891</v>
      </c>
      <c r="D1711" s="428" t="s">
        <v>19</v>
      </c>
    </row>
    <row r="1712" spans="1:4" ht="12.75">
      <c r="A1712" s="428" t="s">
        <v>1887</v>
      </c>
      <c r="B1712" s="431">
        <v>150132</v>
      </c>
      <c r="C1712" s="428" t="s">
        <v>13892</v>
      </c>
      <c r="D1712" s="428" t="s">
        <v>18</v>
      </c>
    </row>
    <row r="1713" spans="1:4" ht="12.75">
      <c r="A1713" s="428" t="s">
        <v>1821</v>
      </c>
      <c r="B1713" s="431">
        <v>160801</v>
      </c>
      <c r="C1713" s="428" t="s">
        <v>13893</v>
      </c>
      <c r="D1713" s="428" t="s">
        <v>19</v>
      </c>
    </row>
    <row r="1714" spans="1:4" ht="12.75">
      <c r="A1714" s="428" t="s">
        <v>5500</v>
      </c>
      <c r="B1714" s="431">
        <v>150202</v>
      </c>
      <c r="C1714" s="428" t="s">
        <v>13894</v>
      </c>
      <c r="D1714" s="428" t="s">
        <v>19</v>
      </c>
    </row>
    <row r="1715" spans="1:4" ht="12.75">
      <c r="A1715" s="428" t="s">
        <v>1997</v>
      </c>
      <c r="B1715" s="431">
        <v>150805</v>
      </c>
      <c r="C1715" s="428" t="s">
        <v>13895</v>
      </c>
      <c r="D1715" s="428" t="s">
        <v>18</v>
      </c>
    </row>
    <row r="1716" spans="1:4" ht="12.75">
      <c r="A1716" s="428" t="s">
        <v>2002</v>
      </c>
      <c r="B1716" s="431" t="s">
        <v>10584</v>
      </c>
      <c r="C1716" s="428" t="s">
        <v>13896</v>
      </c>
      <c r="D1716" s="428" t="s">
        <v>19</v>
      </c>
    </row>
    <row r="1717" spans="1:4" ht="12.75">
      <c r="A1717" s="428" t="s">
        <v>2008</v>
      </c>
      <c r="B1717" s="431">
        <v>150132</v>
      </c>
      <c r="C1717" s="428" t="s">
        <v>13897</v>
      </c>
      <c r="D1717" s="428" t="s">
        <v>18</v>
      </c>
    </row>
    <row r="1718" spans="1:4" ht="12.75">
      <c r="A1718" s="428" t="s">
        <v>2019</v>
      </c>
      <c r="B1718" s="431">
        <v>100110</v>
      </c>
      <c r="C1718" s="428" t="s">
        <v>13898</v>
      </c>
      <c r="D1718" s="428" t="s">
        <v>19</v>
      </c>
    </row>
    <row r="1719" spans="1:4" ht="12.75">
      <c r="A1719" s="428" t="s">
        <v>2069</v>
      </c>
      <c r="B1719" s="431">
        <v>131008</v>
      </c>
      <c r="C1719" s="428" t="s">
        <v>13899</v>
      </c>
      <c r="D1719" s="428" t="s">
        <v>19</v>
      </c>
    </row>
    <row r="1720" spans="1:4" ht="12.75">
      <c r="A1720" s="428" t="s">
        <v>2086</v>
      </c>
      <c r="B1720" s="431" t="s">
        <v>10643</v>
      </c>
      <c r="C1720" s="428" t="s">
        <v>13900</v>
      </c>
      <c r="D1720" s="428" t="s">
        <v>19</v>
      </c>
    </row>
    <row r="1721" spans="1:4" ht="12.75">
      <c r="A1721" s="428" t="s">
        <v>2116</v>
      </c>
      <c r="B1721" s="431">
        <v>110103</v>
      </c>
      <c r="C1721" s="428" t="s">
        <v>13901</v>
      </c>
      <c r="D1721" s="428" t="s">
        <v>18</v>
      </c>
    </row>
    <row r="1722" spans="1:4" ht="12.75">
      <c r="A1722" s="428" t="s">
        <v>2131</v>
      </c>
      <c r="B1722" s="431" t="s">
        <v>9930</v>
      </c>
      <c r="C1722" s="428" t="s">
        <v>13902</v>
      </c>
      <c r="D1722" s="428" t="s">
        <v>19</v>
      </c>
    </row>
    <row r="1723" spans="1:4" ht="12.75">
      <c r="A1723" s="428" t="s">
        <v>2161</v>
      </c>
      <c r="B1723" s="431" t="s">
        <v>2162</v>
      </c>
      <c r="C1723" s="428" t="s">
        <v>13903</v>
      </c>
      <c r="D1723" s="428" t="s">
        <v>459</v>
      </c>
    </row>
    <row r="1724" spans="1:4" ht="12.75">
      <c r="A1724" s="428" t="s">
        <v>2180</v>
      </c>
      <c r="B1724" s="431">
        <v>200607</v>
      </c>
      <c r="C1724" s="428" t="s">
        <v>13904</v>
      </c>
      <c r="D1724" s="428" t="s">
        <v>20</v>
      </c>
    </row>
    <row r="1725" spans="1:4" ht="12.75">
      <c r="A1725" s="428" t="s">
        <v>2204</v>
      </c>
      <c r="B1725" s="431" t="s">
        <v>403</v>
      </c>
      <c r="C1725" s="428" t="s">
        <v>13905</v>
      </c>
      <c r="D1725" s="428" t="s">
        <v>19</v>
      </c>
    </row>
    <row r="1726" spans="1:4" ht="12.75">
      <c r="A1726" s="428" t="s">
        <v>2210</v>
      </c>
      <c r="B1726" s="431">
        <v>150716</v>
      </c>
      <c r="C1726" s="428" t="s">
        <v>13906</v>
      </c>
      <c r="D1726" s="428" t="s">
        <v>20</v>
      </c>
    </row>
    <row r="1727" spans="1:4" ht="12.75">
      <c r="A1727" s="428" t="s">
        <v>11536</v>
      </c>
      <c r="B1727" s="431">
        <v>150128</v>
      </c>
      <c r="C1727" s="428" t="s">
        <v>13907</v>
      </c>
      <c r="D1727" s="428" t="s">
        <v>19</v>
      </c>
    </row>
    <row r="1728" spans="1:4" ht="12.75">
      <c r="A1728" s="428" t="s">
        <v>11537</v>
      </c>
      <c r="B1728" s="431" t="s">
        <v>9752</v>
      </c>
      <c r="C1728" s="428" t="s">
        <v>13908</v>
      </c>
      <c r="D1728" s="428" t="s">
        <v>18</v>
      </c>
    </row>
    <row r="1729" spans="1:4" ht="12.75">
      <c r="A1729" s="428" t="s">
        <v>2238</v>
      </c>
      <c r="B1729" s="431">
        <v>110107</v>
      </c>
      <c r="C1729" s="428" t="s">
        <v>13909</v>
      </c>
      <c r="D1729" s="428" t="s">
        <v>19</v>
      </c>
    </row>
    <row r="1730" spans="1:4" ht="12.75">
      <c r="A1730" s="428" t="s">
        <v>2291</v>
      </c>
      <c r="B1730" s="431" t="s">
        <v>2292</v>
      </c>
      <c r="C1730" s="428" t="s">
        <v>13910</v>
      </c>
      <c r="D1730" s="428" t="s">
        <v>19</v>
      </c>
    </row>
    <row r="1731" spans="1:4" ht="12.75">
      <c r="A1731" s="428" t="s">
        <v>2313</v>
      </c>
      <c r="B1731" s="431">
        <v>250103</v>
      </c>
      <c r="C1731" s="428" t="s">
        <v>13911</v>
      </c>
      <c r="D1731" s="428" t="s">
        <v>19</v>
      </c>
    </row>
    <row r="1732" spans="1:4" ht="12.75">
      <c r="A1732" s="428" t="s">
        <v>2314</v>
      </c>
      <c r="B1732" s="431" t="s">
        <v>2315</v>
      </c>
      <c r="C1732" s="428" t="s">
        <v>13912</v>
      </c>
      <c r="D1732" s="428" t="s">
        <v>19</v>
      </c>
    </row>
    <row r="1733" spans="1:4" ht="12.75">
      <c r="A1733" s="428" t="s">
        <v>2318</v>
      </c>
      <c r="B1733" s="431" t="s">
        <v>9765</v>
      </c>
      <c r="C1733" s="428" t="s">
        <v>13913</v>
      </c>
      <c r="D1733" s="428" t="s">
        <v>19</v>
      </c>
    </row>
    <row r="1734" spans="1:4" ht="12.75">
      <c r="A1734" s="428" t="s">
        <v>2344</v>
      </c>
      <c r="B1734" s="431" t="s">
        <v>446</v>
      </c>
      <c r="C1734" s="428" t="s">
        <v>13914</v>
      </c>
      <c r="D1734" s="428" t="s">
        <v>19</v>
      </c>
    </row>
    <row r="1735" spans="1:4" ht="12.75">
      <c r="A1735" s="428" t="s">
        <v>2381</v>
      </c>
      <c r="B1735" s="431" t="s">
        <v>9838</v>
      </c>
      <c r="C1735" s="428" t="s">
        <v>13915</v>
      </c>
      <c r="D1735" s="428" t="s">
        <v>18</v>
      </c>
    </row>
    <row r="1736" spans="1:4" ht="12.75">
      <c r="A1736" s="428" t="s">
        <v>2463</v>
      </c>
      <c r="B1736" s="431" t="s">
        <v>1411</v>
      </c>
      <c r="C1736" s="428" t="s">
        <v>13916</v>
      </c>
      <c r="D1736" s="428" t="s">
        <v>19</v>
      </c>
    </row>
    <row r="1737" spans="1:4" ht="12.75">
      <c r="A1737" s="428" t="s">
        <v>4926</v>
      </c>
      <c r="B1737" s="431" t="s">
        <v>10117</v>
      </c>
      <c r="C1737" s="428" t="s">
        <v>13917</v>
      </c>
      <c r="D1737" s="428" t="s">
        <v>459</v>
      </c>
    </row>
    <row r="1738" spans="1:4" ht="12.75">
      <c r="A1738" s="428" t="s">
        <v>2505</v>
      </c>
      <c r="B1738" s="431" t="s">
        <v>10766</v>
      </c>
      <c r="C1738" s="428" t="s">
        <v>13918</v>
      </c>
      <c r="D1738" s="428" t="s">
        <v>19</v>
      </c>
    </row>
    <row r="1739" spans="1:4" ht="12.75">
      <c r="A1739" s="428" t="s">
        <v>2539</v>
      </c>
      <c r="B1739" s="431">
        <v>230101</v>
      </c>
      <c r="C1739" s="428" t="s">
        <v>13919</v>
      </c>
      <c r="D1739" s="428" t="s">
        <v>18</v>
      </c>
    </row>
    <row r="1740" spans="1:4" ht="12.75">
      <c r="A1740" s="428" t="s">
        <v>11538</v>
      </c>
      <c r="B1740" s="431" t="s">
        <v>10267</v>
      </c>
      <c r="C1740" s="428" t="s">
        <v>13920</v>
      </c>
      <c r="D1740" s="428" t="s">
        <v>20</v>
      </c>
    </row>
    <row r="1741" spans="1:4" ht="12.75">
      <c r="A1741" s="428" t="s">
        <v>2675</v>
      </c>
      <c r="B1741" s="431" t="s">
        <v>9970</v>
      </c>
      <c r="C1741" s="428" t="s">
        <v>13921</v>
      </c>
      <c r="D1741" s="428" t="s">
        <v>19</v>
      </c>
    </row>
    <row r="1742" spans="1:4" ht="12.75">
      <c r="A1742" s="428" t="s">
        <v>2688</v>
      </c>
      <c r="B1742" s="431" t="s">
        <v>1945</v>
      </c>
      <c r="C1742" s="428" t="s">
        <v>13922</v>
      </c>
      <c r="D1742" s="428" t="s">
        <v>19</v>
      </c>
    </row>
    <row r="1743" spans="1:4" ht="12.75">
      <c r="A1743" s="428" t="s">
        <v>2756</v>
      </c>
      <c r="B1743" s="431">
        <v>150137</v>
      </c>
      <c r="C1743" s="428" t="s">
        <v>13923</v>
      </c>
      <c r="D1743" s="428" t="s">
        <v>18</v>
      </c>
    </row>
    <row r="1744" spans="1:4" ht="12.75">
      <c r="A1744" s="428" t="s">
        <v>2773</v>
      </c>
      <c r="B1744" s="431">
        <v>160703</v>
      </c>
      <c r="C1744" s="428" t="s">
        <v>13924</v>
      </c>
      <c r="D1744" s="428" t="s">
        <v>19</v>
      </c>
    </row>
    <row r="1745" spans="1:4" ht="12.75">
      <c r="A1745" s="428" t="s">
        <v>2789</v>
      </c>
      <c r="B1745" s="431">
        <v>150137</v>
      </c>
      <c r="C1745" s="428" t="s">
        <v>13675</v>
      </c>
      <c r="D1745" s="428" t="s">
        <v>18</v>
      </c>
    </row>
    <row r="1746" spans="1:4" ht="12.75">
      <c r="A1746" s="428" t="s">
        <v>2804</v>
      </c>
      <c r="B1746" s="431" t="s">
        <v>9765</v>
      </c>
      <c r="C1746" s="428" t="s">
        <v>13925</v>
      </c>
      <c r="D1746" s="428" t="s">
        <v>19</v>
      </c>
    </row>
    <row r="1747" spans="1:4" ht="12.75">
      <c r="A1747" s="428" t="s">
        <v>2810</v>
      </c>
      <c r="B1747" s="431" t="s">
        <v>1945</v>
      </c>
      <c r="C1747" s="428" t="s">
        <v>13926</v>
      </c>
      <c r="D1747" s="428" t="s">
        <v>19</v>
      </c>
    </row>
    <row r="1748" spans="1:4" ht="12.75">
      <c r="A1748" s="428" t="s">
        <v>2831</v>
      </c>
      <c r="B1748" s="431">
        <v>220304</v>
      </c>
      <c r="C1748" s="428" t="s">
        <v>12452</v>
      </c>
      <c r="D1748" s="428" t="s">
        <v>19</v>
      </c>
    </row>
    <row r="1749" spans="1:4" ht="12.75">
      <c r="A1749" s="428" t="s">
        <v>5990</v>
      </c>
      <c r="B1749" s="431">
        <v>150131</v>
      </c>
      <c r="C1749" s="428" t="s">
        <v>13927</v>
      </c>
      <c r="D1749" s="428" t="s">
        <v>18</v>
      </c>
    </row>
    <row r="1750" spans="1:4" ht="12.75">
      <c r="A1750" s="428" t="s">
        <v>2879</v>
      </c>
      <c r="B1750" s="431">
        <v>250102</v>
      </c>
      <c r="C1750" s="428" t="s">
        <v>12455</v>
      </c>
      <c r="D1750" s="428" t="s">
        <v>19</v>
      </c>
    </row>
    <row r="1751" spans="1:4" ht="12.75">
      <c r="A1751" s="428" t="s">
        <v>2938</v>
      </c>
      <c r="B1751" s="431" t="s">
        <v>848</v>
      </c>
      <c r="C1751" s="428" t="s">
        <v>13928</v>
      </c>
      <c r="D1751" s="428" t="s">
        <v>20</v>
      </c>
    </row>
    <row r="1752" spans="1:4" ht="12.75">
      <c r="A1752" s="428" t="s">
        <v>2966</v>
      </c>
      <c r="B1752" s="431" t="s">
        <v>10047</v>
      </c>
      <c r="C1752" s="428" t="s">
        <v>13011</v>
      </c>
      <c r="D1752" s="428" t="s">
        <v>19</v>
      </c>
    </row>
    <row r="1753" spans="1:4" ht="12.75">
      <c r="A1753" s="428" t="s">
        <v>2996</v>
      </c>
      <c r="B1753" s="431">
        <v>150133</v>
      </c>
      <c r="C1753" s="428" t="s">
        <v>13929</v>
      </c>
      <c r="D1753" s="428" t="s">
        <v>20</v>
      </c>
    </row>
    <row r="1754" spans="1:4" ht="12.75">
      <c r="A1754" s="428" t="s">
        <v>3011</v>
      </c>
      <c r="B1754" s="431" t="s">
        <v>9774</v>
      </c>
      <c r="C1754" s="428" t="s">
        <v>13930</v>
      </c>
      <c r="D1754" s="428" t="s">
        <v>19</v>
      </c>
    </row>
    <row r="1755" spans="1:4" ht="12.75">
      <c r="A1755" s="428" t="s">
        <v>3025</v>
      </c>
      <c r="B1755" s="431">
        <v>180101</v>
      </c>
      <c r="C1755" s="428" t="s">
        <v>3026</v>
      </c>
      <c r="D1755" s="428" t="s">
        <v>19</v>
      </c>
    </row>
    <row r="1756" spans="1:4" ht="12.75">
      <c r="A1756" s="428" t="s">
        <v>3029</v>
      </c>
      <c r="B1756" s="431">
        <v>150406</v>
      </c>
      <c r="C1756" s="428" t="s">
        <v>13614</v>
      </c>
      <c r="D1756" s="428" t="s">
        <v>19</v>
      </c>
    </row>
    <row r="1757" spans="1:4" ht="12.75">
      <c r="A1757" s="428" t="s">
        <v>3047</v>
      </c>
      <c r="B1757" s="431">
        <v>120608</v>
      </c>
      <c r="C1757" s="428" t="s">
        <v>13931</v>
      </c>
      <c r="D1757" s="428" t="s">
        <v>20</v>
      </c>
    </row>
    <row r="1758" spans="1:4" ht="12.75">
      <c r="A1758" s="428" t="s">
        <v>3391</v>
      </c>
      <c r="B1758" s="431" t="s">
        <v>10267</v>
      </c>
      <c r="C1758" s="428" t="s">
        <v>13932</v>
      </c>
      <c r="D1758" s="428" t="s">
        <v>20</v>
      </c>
    </row>
    <row r="1759" spans="1:4" ht="12.75">
      <c r="A1759" s="428" t="s">
        <v>3125</v>
      </c>
      <c r="B1759" s="431">
        <v>211102</v>
      </c>
      <c r="C1759" s="428" t="s">
        <v>13933</v>
      </c>
      <c r="D1759" s="428" t="s">
        <v>19</v>
      </c>
    </row>
    <row r="1760" spans="1:4" ht="12.75">
      <c r="A1760" s="428" t="s">
        <v>11539</v>
      </c>
      <c r="B1760" s="431" t="s">
        <v>3603</v>
      </c>
      <c r="C1760" s="428" t="s">
        <v>13934</v>
      </c>
      <c r="D1760" s="428" t="s">
        <v>459</v>
      </c>
    </row>
    <row r="1761" spans="1:4" ht="12.75">
      <c r="A1761" s="428" t="s">
        <v>3178</v>
      </c>
      <c r="B1761" s="431" t="s">
        <v>9723</v>
      </c>
      <c r="C1761" s="428" t="s">
        <v>13935</v>
      </c>
      <c r="D1761" s="428" t="s">
        <v>19</v>
      </c>
    </row>
    <row r="1762" spans="1:4" ht="12.75">
      <c r="A1762" s="428" t="s">
        <v>4276</v>
      </c>
      <c r="B1762" s="431">
        <v>200402</v>
      </c>
      <c r="C1762" s="428" t="s">
        <v>13936</v>
      </c>
      <c r="D1762" s="428" t="s">
        <v>19</v>
      </c>
    </row>
    <row r="1763" spans="1:4" ht="12.75">
      <c r="A1763" s="428" t="s">
        <v>3197</v>
      </c>
      <c r="B1763" s="431" t="s">
        <v>1690</v>
      </c>
      <c r="C1763" s="428" t="s">
        <v>13937</v>
      </c>
      <c r="D1763" s="428" t="s">
        <v>19</v>
      </c>
    </row>
    <row r="1764" spans="1:4" ht="12.75">
      <c r="A1764" s="428" t="s">
        <v>3203</v>
      </c>
      <c r="B1764" s="431" t="s">
        <v>1020</v>
      </c>
      <c r="C1764" s="428" t="s">
        <v>13938</v>
      </c>
      <c r="D1764" s="428" t="s">
        <v>19</v>
      </c>
    </row>
    <row r="1765" spans="1:4" ht="12.75">
      <c r="A1765" s="428" t="s">
        <v>3236</v>
      </c>
      <c r="B1765" s="431">
        <v>150101</v>
      </c>
      <c r="C1765" s="428" t="s">
        <v>13939</v>
      </c>
      <c r="D1765" s="428" t="s">
        <v>18</v>
      </c>
    </row>
    <row r="1766" spans="1:4" ht="12.75">
      <c r="A1766" s="428" t="s">
        <v>3267</v>
      </c>
      <c r="B1766" s="431">
        <v>100104</v>
      </c>
      <c r="C1766" s="428" t="s">
        <v>13940</v>
      </c>
      <c r="D1766" s="428" t="s">
        <v>19</v>
      </c>
    </row>
    <row r="1767" spans="1:4" ht="12.75">
      <c r="A1767" s="428" t="s">
        <v>3278</v>
      </c>
      <c r="B1767" s="431" t="s">
        <v>9997</v>
      </c>
      <c r="C1767" s="428" t="s">
        <v>13941</v>
      </c>
      <c r="D1767" s="428" t="s">
        <v>20</v>
      </c>
    </row>
    <row r="1768" spans="1:4" ht="12.75">
      <c r="A1768" s="428" t="s">
        <v>3282</v>
      </c>
      <c r="B1768" s="431" t="s">
        <v>1411</v>
      </c>
      <c r="C1768" s="428" t="s">
        <v>13942</v>
      </c>
      <c r="D1768" s="428" t="s">
        <v>19</v>
      </c>
    </row>
    <row r="1769" spans="1:4" ht="12.75">
      <c r="A1769" s="428" t="s">
        <v>3304</v>
      </c>
      <c r="B1769" s="431">
        <v>110508</v>
      </c>
      <c r="C1769" s="428" t="s">
        <v>12307</v>
      </c>
      <c r="D1769" s="428" t="s">
        <v>18</v>
      </c>
    </row>
    <row r="1770" spans="1:4" ht="12.75">
      <c r="A1770" s="428" t="s">
        <v>7317</v>
      </c>
      <c r="B1770" s="431" t="s">
        <v>9858</v>
      </c>
      <c r="C1770" s="428" t="s">
        <v>13943</v>
      </c>
      <c r="D1770" s="428" t="s">
        <v>20</v>
      </c>
    </row>
    <row r="1771" spans="1:4" ht="12.75">
      <c r="A1771" s="428" t="s">
        <v>3445</v>
      </c>
      <c r="B1771" s="431">
        <v>211203</v>
      </c>
      <c r="C1771" s="428" t="s">
        <v>13944</v>
      </c>
      <c r="D1771" s="428" t="s">
        <v>19</v>
      </c>
    </row>
    <row r="1772" spans="1:4" ht="12.75">
      <c r="A1772" s="428" t="s">
        <v>3446</v>
      </c>
      <c r="B1772" s="431">
        <v>200210</v>
      </c>
      <c r="C1772" s="428" t="s">
        <v>13945</v>
      </c>
      <c r="D1772" s="428" t="s">
        <v>19</v>
      </c>
    </row>
    <row r="1773" spans="1:4" ht="12.75">
      <c r="A1773" s="428" t="s">
        <v>3477</v>
      </c>
      <c r="B1773" s="431" t="s">
        <v>844</v>
      </c>
      <c r="C1773" s="428" t="s">
        <v>13946</v>
      </c>
      <c r="D1773" s="428" t="s">
        <v>19</v>
      </c>
    </row>
    <row r="1774" spans="1:4" ht="12.75">
      <c r="A1774" s="428" t="s">
        <v>1465</v>
      </c>
      <c r="B1774" s="431">
        <v>140303</v>
      </c>
      <c r="C1774" s="428" t="s">
        <v>13947</v>
      </c>
      <c r="D1774" s="428" t="s">
        <v>18</v>
      </c>
    </row>
    <row r="1775" spans="1:4" ht="12.75">
      <c r="A1775" s="428" t="s">
        <v>3539</v>
      </c>
      <c r="B1775" s="431" t="s">
        <v>424</v>
      </c>
      <c r="C1775" s="428" t="s">
        <v>13948</v>
      </c>
      <c r="D1775" s="428" t="s">
        <v>20</v>
      </c>
    </row>
    <row r="1776" spans="1:4" ht="12.75">
      <c r="A1776" s="428" t="s">
        <v>3589</v>
      </c>
      <c r="B1776" s="431" t="s">
        <v>10717</v>
      </c>
      <c r="C1776" s="428" t="s">
        <v>9561</v>
      </c>
      <c r="D1776" s="428" t="s">
        <v>459</v>
      </c>
    </row>
    <row r="1777" spans="1:4" ht="12.75">
      <c r="A1777" s="428" t="s">
        <v>3605</v>
      </c>
      <c r="B1777" s="431" t="s">
        <v>10561</v>
      </c>
      <c r="C1777" s="428" t="s">
        <v>13949</v>
      </c>
      <c r="D1777" s="428" t="s">
        <v>19</v>
      </c>
    </row>
    <row r="1778" spans="1:4" ht="12.75">
      <c r="A1778" s="428" t="s">
        <v>3621</v>
      </c>
      <c r="B1778" s="431">
        <v>160502</v>
      </c>
      <c r="C1778" s="428" t="s">
        <v>13950</v>
      </c>
      <c r="D1778" s="428" t="s">
        <v>19</v>
      </c>
    </row>
    <row r="1779" spans="1:4" ht="12.75">
      <c r="A1779" s="428" t="s">
        <v>3627</v>
      </c>
      <c r="B1779" s="431" t="s">
        <v>1924</v>
      </c>
      <c r="C1779" s="428" t="s">
        <v>13951</v>
      </c>
      <c r="D1779" s="428" t="s">
        <v>20</v>
      </c>
    </row>
    <row r="1780" spans="1:4" ht="12.75">
      <c r="A1780" s="428" t="s">
        <v>3670</v>
      </c>
      <c r="B1780" s="431" t="s">
        <v>10709</v>
      </c>
      <c r="C1780" s="428" t="s">
        <v>13952</v>
      </c>
      <c r="D1780" s="428" t="s">
        <v>20</v>
      </c>
    </row>
    <row r="1781" spans="1:4" ht="12.75">
      <c r="A1781" s="428" t="s">
        <v>3695</v>
      </c>
      <c r="B1781" s="431">
        <v>110502</v>
      </c>
      <c r="C1781" s="428" t="s">
        <v>13953</v>
      </c>
      <c r="D1781" s="428" t="s">
        <v>20</v>
      </c>
    </row>
    <row r="1782" spans="1:4" ht="12.75">
      <c r="A1782" s="428" t="s">
        <v>3798</v>
      </c>
      <c r="B1782" s="431">
        <v>150611</v>
      </c>
      <c r="C1782" s="428" t="s">
        <v>13954</v>
      </c>
      <c r="D1782" s="428" t="s">
        <v>19</v>
      </c>
    </row>
    <row r="1783" spans="1:4" ht="12.75">
      <c r="A1783" s="428" t="s">
        <v>3818</v>
      </c>
      <c r="B1783" s="431" t="s">
        <v>3819</v>
      </c>
      <c r="C1783" s="428" t="s">
        <v>13955</v>
      </c>
      <c r="D1783" s="428" t="s">
        <v>20</v>
      </c>
    </row>
    <row r="1784" spans="1:4" ht="12.75">
      <c r="A1784" s="428" t="s">
        <v>3254</v>
      </c>
      <c r="B1784" s="431">
        <v>150102</v>
      </c>
      <c r="C1784" s="428" t="s">
        <v>13956</v>
      </c>
      <c r="D1784" s="428" t="s">
        <v>459</v>
      </c>
    </row>
    <row r="1785" spans="1:4" ht="12.75">
      <c r="A1785" s="428" t="s">
        <v>8634</v>
      </c>
      <c r="B1785" s="431">
        <v>250102</v>
      </c>
      <c r="C1785" s="428" t="s">
        <v>13957</v>
      </c>
      <c r="D1785" s="428" t="s">
        <v>19</v>
      </c>
    </row>
    <row r="1786" spans="1:4" ht="12.75">
      <c r="A1786" s="428" t="s">
        <v>3891</v>
      </c>
      <c r="B1786" s="431">
        <v>190308</v>
      </c>
      <c r="C1786" s="428" t="s">
        <v>13958</v>
      </c>
      <c r="D1786" s="428" t="s">
        <v>19</v>
      </c>
    </row>
    <row r="1787" spans="1:4" ht="12.75">
      <c r="A1787" s="428" t="s">
        <v>3703</v>
      </c>
      <c r="B1787" s="431" t="s">
        <v>403</v>
      </c>
      <c r="C1787" s="428" t="s">
        <v>13959</v>
      </c>
      <c r="D1787" s="428" t="s">
        <v>19</v>
      </c>
    </row>
    <row r="1788" spans="1:4" ht="12.75">
      <c r="A1788" s="428" t="s">
        <v>3946</v>
      </c>
      <c r="B1788" s="431">
        <v>120606</v>
      </c>
      <c r="C1788" s="428" t="s">
        <v>13960</v>
      </c>
      <c r="D1788" s="428" t="s">
        <v>19</v>
      </c>
    </row>
    <row r="1789" spans="1:4" ht="12.75">
      <c r="A1789" s="428" t="s">
        <v>3978</v>
      </c>
      <c r="B1789" s="431">
        <v>120301</v>
      </c>
      <c r="C1789" s="428" t="s">
        <v>13961</v>
      </c>
      <c r="D1789" s="428" t="s">
        <v>19</v>
      </c>
    </row>
    <row r="1790" spans="1:4" ht="12.75">
      <c r="A1790" s="428" t="s">
        <v>4032</v>
      </c>
      <c r="B1790" s="431">
        <v>220101</v>
      </c>
      <c r="C1790" s="428" t="s">
        <v>13962</v>
      </c>
      <c r="D1790" s="428" t="s">
        <v>19</v>
      </c>
    </row>
    <row r="1791" spans="1:4" ht="12.75">
      <c r="A1791" s="428" t="s">
        <v>4049</v>
      </c>
      <c r="B1791" s="431" t="s">
        <v>491</v>
      </c>
      <c r="C1791" s="428" t="s">
        <v>13963</v>
      </c>
      <c r="D1791" s="428" t="s">
        <v>19</v>
      </c>
    </row>
    <row r="1792" spans="1:4" ht="12.75">
      <c r="A1792" s="428" t="s">
        <v>4057</v>
      </c>
      <c r="B1792" s="431">
        <v>160301</v>
      </c>
      <c r="C1792" s="428" t="s">
        <v>13964</v>
      </c>
      <c r="D1792" s="428" t="s">
        <v>19</v>
      </c>
    </row>
    <row r="1793" spans="1:4" ht="12.75">
      <c r="A1793" s="428" t="s">
        <v>858</v>
      </c>
      <c r="B1793" s="431">
        <v>150507</v>
      </c>
      <c r="C1793" s="428" t="s">
        <v>13965</v>
      </c>
      <c r="D1793" s="428" t="s">
        <v>18</v>
      </c>
    </row>
    <row r="1794" spans="1:4" ht="12.75">
      <c r="A1794" s="428" t="s">
        <v>4116</v>
      </c>
      <c r="B1794" s="431">
        <v>190306</v>
      </c>
      <c r="C1794" s="428" t="s">
        <v>13966</v>
      </c>
      <c r="D1794" s="428" t="s">
        <v>19</v>
      </c>
    </row>
    <row r="1795" spans="1:4" ht="12.75">
      <c r="A1795" s="428" t="s">
        <v>4123</v>
      </c>
      <c r="B1795" s="431">
        <v>240304</v>
      </c>
      <c r="C1795" s="428" t="s">
        <v>13967</v>
      </c>
      <c r="D1795" s="428" t="s">
        <v>20</v>
      </c>
    </row>
    <row r="1796" spans="1:4" ht="12.75">
      <c r="A1796" s="428" t="s">
        <v>4168</v>
      </c>
      <c r="B1796" s="431" t="s">
        <v>10188</v>
      </c>
      <c r="C1796" s="428" t="s">
        <v>13968</v>
      </c>
      <c r="D1796" s="428" t="s">
        <v>20</v>
      </c>
    </row>
    <row r="1797" spans="1:4" ht="12.75">
      <c r="A1797" s="428" t="s">
        <v>4183</v>
      </c>
      <c r="B1797" s="431" t="s">
        <v>1661</v>
      </c>
      <c r="C1797" s="428" t="s">
        <v>13969</v>
      </c>
      <c r="D1797" s="428" t="s">
        <v>19</v>
      </c>
    </row>
    <row r="1798" spans="1:4" ht="12.75">
      <c r="A1798" s="428" t="s">
        <v>819</v>
      </c>
      <c r="B1798" s="431" t="s">
        <v>593</v>
      </c>
      <c r="C1798" s="428" t="s">
        <v>13970</v>
      </c>
      <c r="D1798" s="428" t="s">
        <v>459</v>
      </c>
    </row>
    <row r="1799" spans="1:4" ht="12.75">
      <c r="A1799" s="428" t="s">
        <v>4229</v>
      </c>
      <c r="B1799" s="431">
        <v>220101</v>
      </c>
      <c r="C1799" s="428" t="s">
        <v>13971</v>
      </c>
      <c r="D1799" s="428" t="s">
        <v>20</v>
      </c>
    </row>
    <row r="1800" spans="1:4" ht="12.75">
      <c r="A1800" s="428" t="s">
        <v>4288</v>
      </c>
      <c r="B1800" s="431" t="s">
        <v>10042</v>
      </c>
      <c r="C1800" s="428" t="s">
        <v>13972</v>
      </c>
      <c r="D1800" s="428" t="s">
        <v>20</v>
      </c>
    </row>
    <row r="1801" spans="1:4" ht="12.75">
      <c r="A1801" s="428" t="s">
        <v>4298</v>
      </c>
      <c r="B1801" s="431">
        <v>200107</v>
      </c>
      <c r="C1801" s="428" t="s">
        <v>13973</v>
      </c>
      <c r="D1801" s="428" t="s">
        <v>20</v>
      </c>
    </row>
    <row r="1802" spans="1:4" ht="12.75">
      <c r="A1802" s="428" t="s">
        <v>4382</v>
      </c>
      <c r="B1802" s="431" t="s">
        <v>4181</v>
      </c>
      <c r="C1802" s="428" t="s">
        <v>13974</v>
      </c>
      <c r="D1802" s="428" t="s">
        <v>18</v>
      </c>
    </row>
    <row r="1803" spans="1:4" ht="12.75">
      <c r="A1803" s="428" t="s">
        <v>4394</v>
      </c>
      <c r="B1803" s="431" t="s">
        <v>10206</v>
      </c>
      <c r="C1803" s="428" t="s">
        <v>13975</v>
      </c>
      <c r="D1803" s="428" t="s">
        <v>18</v>
      </c>
    </row>
    <row r="1804" spans="1:4" ht="12.75">
      <c r="A1804" s="428" t="s">
        <v>4405</v>
      </c>
      <c r="B1804" s="431">
        <v>180210</v>
      </c>
      <c r="C1804" s="428" t="s">
        <v>4406</v>
      </c>
      <c r="D1804" s="428" t="s">
        <v>19</v>
      </c>
    </row>
    <row r="1805" spans="1:4" ht="12.75">
      <c r="A1805" s="428" t="s">
        <v>4412</v>
      </c>
      <c r="B1805" s="431" t="s">
        <v>20022</v>
      </c>
      <c r="C1805" s="428" t="s">
        <v>13976</v>
      </c>
      <c r="D1805" s="428" t="s">
        <v>20</v>
      </c>
    </row>
    <row r="1806" spans="1:4" ht="12.75">
      <c r="A1806" s="428" t="s">
        <v>7755</v>
      </c>
      <c r="B1806" s="431">
        <v>190301</v>
      </c>
      <c r="C1806" s="428" t="s">
        <v>13977</v>
      </c>
      <c r="D1806" s="428" t="s">
        <v>19</v>
      </c>
    </row>
    <row r="1807" spans="1:4" ht="12.75">
      <c r="A1807" s="428" t="s">
        <v>4075</v>
      </c>
      <c r="B1807" s="431">
        <v>150143</v>
      </c>
      <c r="C1807" s="428" t="s">
        <v>13978</v>
      </c>
      <c r="D1807" s="428" t="s">
        <v>459</v>
      </c>
    </row>
    <row r="1808" spans="1:4" ht="12.75">
      <c r="A1808" s="428" t="s">
        <v>4436</v>
      </c>
      <c r="B1808" s="431">
        <v>200605</v>
      </c>
      <c r="C1808" s="428" t="s">
        <v>13979</v>
      </c>
      <c r="D1808" s="428" t="s">
        <v>19</v>
      </c>
    </row>
    <row r="1809" spans="1:4" ht="12.75">
      <c r="A1809" s="428" t="s">
        <v>6201</v>
      </c>
      <c r="B1809" s="431">
        <v>150137</v>
      </c>
      <c r="C1809" s="428" t="s">
        <v>13980</v>
      </c>
      <c r="D1809" s="428" t="s">
        <v>18</v>
      </c>
    </row>
    <row r="1810" spans="1:4" ht="12.75">
      <c r="A1810" s="428" t="s">
        <v>4467</v>
      </c>
      <c r="B1810" s="431" t="s">
        <v>9747</v>
      </c>
      <c r="C1810" s="428" t="s">
        <v>13981</v>
      </c>
      <c r="D1810" s="428" t="s">
        <v>19</v>
      </c>
    </row>
    <row r="1811" spans="1:4" ht="12.75">
      <c r="A1811" s="428" t="s">
        <v>4493</v>
      </c>
      <c r="B1811" s="431" t="s">
        <v>9723</v>
      </c>
      <c r="C1811" s="428" t="s">
        <v>13982</v>
      </c>
      <c r="D1811" s="428" t="s">
        <v>19</v>
      </c>
    </row>
    <row r="1812" spans="1:4" ht="12.75">
      <c r="A1812" s="428" t="s">
        <v>4498</v>
      </c>
      <c r="B1812" s="431">
        <v>170103</v>
      </c>
      <c r="C1812" s="428" t="s">
        <v>13983</v>
      </c>
      <c r="D1812" s="428" t="s">
        <v>20</v>
      </c>
    </row>
    <row r="1813" spans="1:4" ht="12.75">
      <c r="A1813" s="428" t="s">
        <v>11540</v>
      </c>
      <c r="B1813" s="431">
        <v>160101</v>
      </c>
      <c r="C1813" s="428" t="s">
        <v>13984</v>
      </c>
      <c r="D1813" s="428" t="s">
        <v>18</v>
      </c>
    </row>
    <row r="1814" spans="1:4" ht="12.75">
      <c r="A1814" s="428" t="s">
        <v>7865</v>
      </c>
      <c r="B1814" s="431" t="s">
        <v>10797</v>
      </c>
      <c r="C1814" s="428" t="s">
        <v>13985</v>
      </c>
      <c r="D1814" s="428" t="s">
        <v>19</v>
      </c>
    </row>
    <row r="1815" spans="1:4" ht="12.75">
      <c r="A1815" s="428" t="s">
        <v>4556</v>
      </c>
      <c r="B1815" s="431" t="s">
        <v>690</v>
      </c>
      <c r="C1815" s="428" t="s">
        <v>13986</v>
      </c>
      <c r="D1815" s="428" t="s">
        <v>19</v>
      </c>
    </row>
    <row r="1816" spans="1:4" ht="12.75">
      <c r="A1816" s="428" t="s">
        <v>4585</v>
      </c>
      <c r="B1816" s="431">
        <v>250104</v>
      </c>
      <c r="C1816" s="428" t="s">
        <v>13987</v>
      </c>
      <c r="D1816" s="428" t="s">
        <v>19</v>
      </c>
    </row>
    <row r="1817" spans="1:4" ht="12.75">
      <c r="A1817" s="428" t="s">
        <v>4602</v>
      </c>
      <c r="B1817" s="431" t="s">
        <v>835</v>
      </c>
      <c r="C1817" s="428" t="s">
        <v>13988</v>
      </c>
      <c r="D1817" s="428" t="s">
        <v>19</v>
      </c>
    </row>
    <row r="1818" spans="1:4" ht="12.75">
      <c r="A1818" s="428" t="s">
        <v>4603</v>
      </c>
      <c r="B1818" s="431" t="s">
        <v>403</v>
      </c>
      <c r="C1818" s="428" t="s">
        <v>13989</v>
      </c>
      <c r="D1818" s="428" t="s">
        <v>19</v>
      </c>
    </row>
    <row r="1819" spans="1:4" ht="12.75">
      <c r="A1819" s="428" t="s">
        <v>4610</v>
      </c>
      <c r="B1819" s="431">
        <v>110502</v>
      </c>
      <c r="C1819" s="428" t="s">
        <v>13990</v>
      </c>
      <c r="D1819" s="428" t="s">
        <v>20</v>
      </c>
    </row>
    <row r="1820" spans="1:4" ht="12.75">
      <c r="A1820" s="428" t="s">
        <v>4639</v>
      </c>
      <c r="B1820" s="431" t="s">
        <v>10027</v>
      </c>
      <c r="C1820" s="428" t="s">
        <v>13991</v>
      </c>
      <c r="D1820" s="428" t="s">
        <v>20</v>
      </c>
    </row>
    <row r="1821" spans="1:4" ht="12.75">
      <c r="A1821" s="428" t="s">
        <v>4686</v>
      </c>
      <c r="B1821" s="431" t="s">
        <v>10190</v>
      </c>
      <c r="C1821" s="428" t="s">
        <v>13992</v>
      </c>
      <c r="D1821" s="428" t="s">
        <v>20</v>
      </c>
    </row>
    <row r="1822" spans="1:4" ht="12.75">
      <c r="A1822" s="428" t="s">
        <v>4703</v>
      </c>
      <c r="B1822" s="431" t="s">
        <v>3099</v>
      </c>
      <c r="C1822" s="428" t="s">
        <v>13993</v>
      </c>
      <c r="D1822" s="428" t="s">
        <v>18</v>
      </c>
    </row>
    <row r="1823" spans="1:4" ht="12.75">
      <c r="A1823" s="428" t="s">
        <v>4709</v>
      </c>
      <c r="B1823" s="431" t="s">
        <v>536</v>
      </c>
      <c r="C1823" s="428" t="s">
        <v>13994</v>
      </c>
      <c r="D1823" s="428" t="s">
        <v>20</v>
      </c>
    </row>
    <row r="1824" spans="1:4" ht="12.75">
      <c r="A1824" s="428" t="s">
        <v>4744</v>
      </c>
      <c r="B1824" s="431">
        <v>200204</v>
      </c>
      <c r="C1824" s="428" t="s">
        <v>13995</v>
      </c>
      <c r="D1824" s="428" t="s">
        <v>19</v>
      </c>
    </row>
    <row r="1825" spans="1:4" ht="12.75">
      <c r="A1825" s="428" t="s">
        <v>415</v>
      </c>
      <c r="B1825" s="431" t="s">
        <v>10709</v>
      </c>
      <c r="C1825" s="428" t="s">
        <v>13996</v>
      </c>
      <c r="D1825" s="428" t="s">
        <v>20</v>
      </c>
    </row>
    <row r="1826" spans="1:4" ht="12.75">
      <c r="A1826" s="428" t="s">
        <v>4752</v>
      </c>
      <c r="B1826" s="431">
        <v>200201</v>
      </c>
      <c r="C1826" s="428" t="s">
        <v>13997</v>
      </c>
      <c r="D1826" s="428" t="s">
        <v>20</v>
      </c>
    </row>
    <row r="1827" spans="1:4" ht="12.75">
      <c r="A1827" s="428" t="s">
        <v>4765</v>
      </c>
      <c r="B1827" s="431" t="s">
        <v>491</v>
      </c>
      <c r="C1827" s="428" t="s">
        <v>13998</v>
      </c>
      <c r="D1827" s="428" t="s">
        <v>19</v>
      </c>
    </row>
    <row r="1828" spans="1:4" ht="12.75">
      <c r="A1828" s="428" t="s">
        <v>4780</v>
      </c>
      <c r="B1828" s="431" t="s">
        <v>10027</v>
      </c>
      <c r="C1828" s="428" t="s">
        <v>13999</v>
      </c>
      <c r="D1828" s="428" t="s">
        <v>20</v>
      </c>
    </row>
    <row r="1829" spans="1:4" ht="12.75">
      <c r="A1829" s="428" t="s">
        <v>4784</v>
      </c>
      <c r="B1829" s="431">
        <v>220401</v>
      </c>
      <c r="C1829" s="428" t="s">
        <v>14000</v>
      </c>
      <c r="D1829" s="428" t="s">
        <v>19</v>
      </c>
    </row>
    <row r="1830" spans="1:4" ht="12.75">
      <c r="A1830" s="428" t="s">
        <v>4790</v>
      </c>
      <c r="B1830" s="431" t="s">
        <v>10479</v>
      </c>
      <c r="C1830" s="428" t="s">
        <v>14001</v>
      </c>
      <c r="D1830" s="428" t="s">
        <v>19</v>
      </c>
    </row>
    <row r="1831" spans="1:4" ht="12.75">
      <c r="A1831" s="428" t="s">
        <v>4801</v>
      </c>
      <c r="B1831" s="431" t="s">
        <v>372</v>
      </c>
      <c r="C1831" s="428" t="s">
        <v>14002</v>
      </c>
      <c r="D1831" s="428" t="s">
        <v>19</v>
      </c>
    </row>
    <row r="1832" spans="1:4" ht="12.75">
      <c r="A1832" s="428" t="s">
        <v>11541</v>
      </c>
      <c r="B1832" s="431">
        <v>240103</v>
      </c>
      <c r="C1832" s="428" t="s">
        <v>14003</v>
      </c>
      <c r="D1832" s="428" t="s">
        <v>20</v>
      </c>
    </row>
    <row r="1833" spans="1:4" ht="12.75">
      <c r="A1833" s="428" t="s">
        <v>4887</v>
      </c>
      <c r="B1833" s="431">
        <v>150132</v>
      </c>
      <c r="C1833" s="428" t="s">
        <v>32</v>
      </c>
      <c r="D1833" s="428" t="s">
        <v>18</v>
      </c>
    </row>
    <row r="1834" spans="1:4" ht="12.75">
      <c r="A1834" s="428" t="s">
        <v>4891</v>
      </c>
      <c r="B1834" s="431" t="s">
        <v>1403</v>
      </c>
      <c r="C1834" s="428" t="s">
        <v>14004</v>
      </c>
      <c r="D1834" s="428" t="s">
        <v>20</v>
      </c>
    </row>
    <row r="1835" spans="1:4" ht="12.75">
      <c r="A1835" s="428" t="s">
        <v>4910</v>
      </c>
      <c r="B1835" s="431">
        <v>160401</v>
      </c>
      <c r="C1835" s="428" t="s">
        <v>14005</v>
      </c>
      <c r="D1835" s="428" t="s">
        <v>19</v>
      </c>
    </row>
    <row r="1836" spans="1:4" ht="12.75">
      <c r="A1836" s="428" t="s">
        <v>4171</v>
      </c>
      <c r="B1836" s="431">
        <v>150143</v>
      </c>
      <c r="C1836" s="428" t="s">
        <v>12718</v>
      </c>
      <c r="D1836" s="428" t="s">
        <v>20</v>
      </c>
    </row>
    <row r="1837" spans="1:4" ht="12.75">
      <c r="A1837" s="428" t="s">
        <v>4946</v>
      </c>
      <c r="B1837" s="431">
        <v>160605</v>
      </c>
      <c r="C1837" s="428" t="s">
        <v>14006</v>
      </c>
      <c r="D1837" s="428" t="s">
        <v>19</v>
      </c>
    </row>
    <row r="1838" spans="1:4" ht="12.75">
      <c r="A1838" s="428" t="s">
        <v>4960</v>
      </c>
      <c r="B1838" s="431">
        <v>250106</v>
      </c>
      <c r="C1838" s="428" t="s">
        <v>12696</v>
      </c>
      <c r="D1838" s="428" t="s">
        <v>19</v>
      </c>
    </row>
    <row r="1839" spans="1:4" ht="12.75">
      <c r="A1839" s="428" t="s">
        <v>2602</v>
      </c>
      <c r="B1839" s="431">
        <v>220104</v>
      </c>
      <c r="C1839" s="428" t="s">
        <v>14007</v>
      </c>
      <c r="D1839" s="428" t="s">
        <v>20</v>
      </c>
    </row>
    <row r="1840" spans="1:4" ht="12.75">
      <c r="A1840" s="428" t="s">
        <v>5021</v>
      </c>
      <c r="B1840" s="431" t="s">
        <v>10228</v>
      </c>
      <c r="C1840" s="428" t="s">
        <v>14008</v>
      </c>
      <c r="D1840" s="428" t="s">
        <v>20</v>
      </c>
    </row>
    <row r="1841" spans="1:4" ht="12.75">
      <c r="A1841" s="428" t="s">
        <v>5029</v>
      </c>
      <c r="B1841" s="431">
        <v>140105</v>
      </c>
      <c r="C1841" s="428" t="s">
        <v>13066</v>
      </c>
      <c r="D1841" s="428" t="s">
        <v>20</v>
      </c>
    </row>
    <row r="1842" spans="1:4" ht="12.75">
      <c r="A1842" s="428" t="s">
        <v>5039</v>
      </c>
      <c r="B1842" s="431" t="s">
        <v>1202</v>
      </c>
      <c r="C1842" s="428" t="s">
        <v>14009</v>
      </c>
      <c r="D1842" s="428" t="s">
        <v>19</v>
      </c>
    </row>
    <row r="1843" spans="1:4" ht="12.75">
      <c r="A1843" s="428" t="s">
        <v>5088</v>
      </c>
      <c r="B1843" s="431">
        <v>120802</v>
      </c>
      <c r="C1843" s="428" t="s">
        <v>14010</v>
      </c>
      <c r="D1843" s="428" t="s">
        <v>19</v>
      </c>
    </row>
    <row r="1844" spans="1:4" ht="12.75">
      <c r="A1844" s="428" t="s">
        <v>5106</v>
      </c>
      <c r="B1844" s="431">
        <v>120704</v>
      </c>
      <c r="C1844" s="428" t="s">
        <v>14011</v>
      </c>
      <c r="D1844" s="428" t="s">
        <v>19</v>
      </c>
    </row>
    <row r="1845" spans="1:4" ht="12.75">
      <c r="A1845" s="428" t="s">
        <v>5175</v>
      </c>
      <c r="B1845" s="431">
        <v>150612</v>
      </c>
      <c r="C1845" s="428" t="s">
        <v>14012</v>
      </c>
      <c r="D1845" s="428" t="s">
        <v>19</v>
      </c>
    </row>
    <row r="1846" spans="1:4" ht="12.75">
      <c r="A1846" s="428" t="s">
        <v>5185</v>
      </c>
      <c r="B1846" s="431">
        <v>150702</v>
      </c>
      <c r="C1846" s="428" t="s">
        <v>14013</v>
      </c>
      <c r="D1846" s="428" t="s">
        <v>20</v>
      </c>
    </row>
    <row r="1847" spans="1:4" ht="12.75">
      <c r="A1847" s="428" t="s">
        <v>5220</v>
      </c>
      <c r="B1847" s="431">
        <v>120105</v>
      </c>
      <c r="C1847" s="428" t="s">
        <v>14014</v>
      </c>
      <c r="D1847" s="428" t="s">
        <v>19</v>
      </c>
    </row>
    <row r="1848" spans="1:4" ht="12.75">
      <c r="A1848" s="428" t="s">
        <v>5250</v>
      </c>
      <c r="B1848" s="431">
        <v>120705</v>
      </c>
      <c r="C1848" s="428" t="s">
        <v>14015</v>
      </c>
      <c r="D1848" s="428" t="s">
        <v>19</v>
      </c>
    </row>
    <row r="1849" spans="1:4" ht="12.75">
      <c r="A1849" s="428" t="s">
        <v>5252</v>
      </c>
      <c r="B1849" s="431">
        <v>120106</v>
      </c>
      <c r="C1849" s="428" t="s">
        <v>14016</v>
      </c>
      <c r="D1849" s="428" t="s">
        <v>19</v>
      </c>
    </row>
    <row r="1850" spans="1:4" ht="12.75">
      <c r="A1850" s="428" t="s">
        <v>4047</v>
      </c>
      <c r="B1850" s="431" t="s">
        <v>448</v>
      </c>
      <c r="C1850" s="428" t="s">
        <v>12446</v>
      </c>
      <c r="D1850" s="428" t="s">
        <v>20</v>
      </c>
    </row>
    <row r="1851" spans="1:4" ht="12.75">
      <c r="A1851" s="428" t="s">
        <v>5457</v>
      </c>
      <c r="B1851" s="431">
        <v>120604</v>
      </c>
      <c r="C1851" s="428" t="s">
        <v>14017</v>
      </c>
      <c r="D1851" s="428" t="s">
        <v>20</v>
      </c>
    </row>
    <row r="1852" spans="1:4" ht="12.75">
      <c r="A1852" s="428" t="s">
        <v>5458</v>
      </c>
      <c r="B1852" s="431">
        <v>120606</v>
      </c>
      <c r="C1852" s="428" t="s">
        <v>12275</v>
      </c>
      <c r="D1852" s="428" t="s">
        <v>19</v>
      </c>
    </row>
    <row r="1853" spans="1:4" ht="12.75">
      <c r="A1853" s="428" t="s">
        <v>5480</v>
      </c>
      <c r="B1853" s="431">
        <v>120602</v>
      </c>
      <c r="C1853" s="428" t="s">
        <v>14018</v>
      </c>
      <c r="D1853" s="428" t="s">
        <v>19</v>
      </c>
    </row>
    <row r="1854" spans="1:4" ht="12.75">
      <c r="A1854" s="428" t="s">
        <v>5550</v>
      </c>
      <c r="B1854" s="431">
        <v>150201</v>
      </c>
      <c r="C1854" s="428" t="s">
        <v>14019</v>
      </c>
      <c r="D1854" s="428" t="s">
        <v>19</v>
      </c>
    </row>
    <row r="1855" spans="1:4" ht="12.75">
      <c r="A1855" s="428" t="s">
        <v>6229</v>
      </c>
      <c r="B1855" s="431">
        <v>140206</v>
      </c>
      <c r="C1855" s="428" t="s">
        <v>14020</v>
      </c>
      <c r="D1855" s="428" t="s">
        <v>18</v>
      </c>
    </row>
    <row r="1856" spans="1:4" ht="12.75">
      <c r="A1856" s="428" t="s">
        <v>5577</v>
      </c>
      <c r="B1856" s="431">
        <v>230101</v>
      </c>
      <c r="C1856" s="428" t="s">
        <v>12814</v>
      </c>
      <c r="D1856" s="428" t="s">
        <v>18</v>
      </c>
    </row>
    <row r="1857" spans="1:4" ht="12.75">
      <c r="A1857" s="428" t="s">
        <v>5670</v>
      </c>
      <c r="B1857" s="431" t="s">
        <v>10317</v>
      </c>
      <c r="C1857" s="428" t="s">
        <v>14021</v>
      </c>
      <c r="D1857" s="428" t="s">
        <v>20</v>
      </c>
    </row>
    <row r="1858" spans="1:4" ht="12.75">
      <c r="A1858" s="428" t="s">
        <v>5750</v>
      </c>
      <c r="B1858" s="431">
        <v>200604</v>
      </c>
      <c r="C1858" s="428" t="s">
        <v>14022</v>
      </c>
      <c r="D1858" s="428" t="s">
        <v>19</v>
      </c>
    </row>
    <row r="1859" spans="1:4" ht="12.75">
      <c r="A1859" s="428" t="s">
        <v>3772</v>
      </c>
      <c r="B1859" s="431">
        <v>210308</v>
      </c>
      <c r="C1859" s="428" t="s">
        <v>14023</v>
      </c>
      <c r="D1859" s="428" t="s">
        <v>20</v>
      </c>
    </row>
    <row r="1860" spans="1:4" ht="12.75">
      <c r="A1860" s="428" t="s">
        <v>5829</v>
      </c>
      <c r="B1860" s="431">
        <v>190112</v>
      </c>
      <c r="C1860" s="428" t="s">
        <v>14024</v>
      </c>
      <c r="D1860" s="428" t="s">
        <v>20</v>
      </c>
    </row>
    <row r="1861" spans="1:4" ht="12.75">
      <c r="A1861" s="428" t="s">
        <v>5915</v>
      </c>
      <c r="B1861" s="431">
        <v>130902</v>
      </c>
      <c r="C1861" s="428" t="s">
        <v>14025</v>
      </c>
      <c r="D1861" s="428" t="s">
        <v>19</v>
      </c>
    </row>
    <row r="1862" spans="1:4" ht="12.75">
      <c r="A1862" s="428" t="s">
        <v>5222</v>
      </c>
      <c r="B1862" s="431">
        <v>150704</v>
      </c>
      <c r="C1862" s="428" t="s">
        <v>14026</v>
      </c>
      <c r="D1862" s="428" t="s">
        <v>20</v>
      </c>
    </row>
    <row r="1863" spans="1:4" ht="12.75">
      <c r="A1863" s="428" t="s">
        <v>5958</v>
      </c>
      <c r="B1863" s="431">
        <v>131003</v>
      </c>
      <c r="C1863" s="428" t="s">
        <v>14027</v>
      </c>
      <c r="D1863" s="428" t="s">
        <v>18</v>
      </c>
    </row>
    <row r="1864" spans="1:4" ht="12.75">
      <c r="A1864" s="428" t="s">
        <v>5099</v>
      </c>
      <c r="B1864" s="431">
        <v>150401</v>
      </c>
      <c r="C1864" s="428" t="s">
        <v>14028</v>
      </c>
      <c r="D1864" s="428" t="s">
        <v>18</v>
      </c>
    </row>
    <row r="1865" spans="1:4" ht="12.75">
      <c r="A1865" s="428" t="s">
        <v>5985</v>
      </c>
      <c r="B1865" s="431">
        <v>160110</v>
      </c>
      <c r="C1865" s="428" t="s">
        <v>14029</v>
      </c>
      <c r="D1865" s="428" t="s">
        <v>19</v>
      </c>
    </row>
    <row r="1866" spans="1:4" ht="12.75">
      <c r="A1866" s="428" t="s">
        <v>6035</v>
      </c>
      <c r="B1866" s="431">
        <v>230110</v>
      </c>
      <c r="C1866" s="428" t="s">
        <v>14030</v>
      </c>
      <c r="D1866" s="428" t="s">
        <v>20</v>
      </c>
    </row>
    <row r="1867" spans="1:4" ht="12.75">
      <c r="A1867" s="428" t="s">
        <v>6056</v>
      </c>
      <c r="B1867" s="431" t="s">
        <v>10709</v>
      </c>
      <c r="C1867" s="428" t="s">
        <v>14031</v>
      </c>
      <c r="D1867" s="428" t="s">
        <v>20</v>
      </c>
    </row>
    <row r="1868" spans="1:4" ht="12.75">
      <c r="A1868" s="428" t="s">
        <v>6079</v>
      </c>
      <c r="B1868" s="431">
        <v>160108</v>
      </c>
      <c r="C1868" s="428" t="s">
        <v>14032</v>
      </c>
      <c r="D1868" s="428" t="s">
        <v>19</v>
      </c>
    </row>
    <row r="1869" spans="1:4" ht="12.75">
      <c r="A1869" s="428" t="s">
        <v>5067</v>
      </c>
      <c r="B1869" s="431">
        <v>150505</v>
      </c>
      <c r="C1869" s="428" t="s">
        <v>14033</v>
      </c>
      <c r="D1869" s="428" t="s">
        <v>20</v>
      </c>
    </row>
    <row r="1870" spans="1:4" ht="12.75">
      <c r="A1870" s="428" t="s">
        <v>1354</v>
      </c>
      <c r="B1870" s="431">
        <v>150111</v>
      </c>
      <c r="C1870" s="428" t="s">
        <v>14034</v>
      </c>
      <c r="D1870" s="428" t="s">
        <v>18</v>
      </c>
    </row>
    <row r="1871" spans="1:4" ht="12.75">
      <c r="A1871" s="428" t="s">
        <v>1053</v>
      </c>
      <c r="B1871" s="431" t="s">
        <v>10766</v>
      </c>
      <c r="C1871" s="428" t="s">
        <v>14035</v>
      </c>
      <c r="D1871" s="428" t="s">
        <v>19</v>
      </c>
    </row>
    <row r="1872" spans="1:4" ht="12.75">
      <c r="A1872" s="428" t="s">
        <v>4566</v>
      </c>
      <c r="B1872" s="431" t="s">
        <v>10550</v>
      </c>
      <c r="C1872" s="428" t="s">
        <v>14036</v>
      </c>
      <c r="D1872" s="428" t="s">
        <v>19</v>
      </c>
    </row>
    <row r="1873" spans="1:4" ht="12.75">
      <c r="A1873" s="428" t="s">
        <v>6154</v>
      </c>
      <c r="B1873" s="431">
        <v>110304</v>
      </c>
      <c r="C1873" s="428" t="s">
        <v>14037</v>
      </c>
      <c r="D1873" s="428" t="s">
        <v>18</v>
      </c>
    </row>
    <row r="1874" spans="1:4" ht="12.75">
      <c r="A1874" s="428" t="s">
        <v>6159</v>
      </c>
      <c r="B1874" s="431" t="s">
        <v>10874</v>
      </c>
      <c r="C1874" s="428" t="s">
        <v>14038</v>
      </c>
      <c r="D1874" s="428" t="s">
        <v>19</v>
      </c>
    </row>
    <row r="1875" spans="1:4" ht="12.75">
      <c r="A1875" s="428" t="s">
        <v>6244</v>
      </c>
      <c r="B1875" s="431">
        <v>120101</v>
      </c>
      <c r="C1875" s="428" t="s">
        <v>32</v>
      </c>
      <c r="D1875" s="428" t="s">
        <v>459</v>
      </c>
    </row>
    <row r="1876" spans="1:4" ht="12.75">
      <c r="A1876" s="428" t="s">
        <v>3702</v>
      </c>
      <c r="B1876" s="431" t="s">
        <v>10759</v>
      </c>
      <c r="C1876" s="428" t="s">
        <v>14039</v>
      </c>
      <c r="D1876" s="428" t="s">
        <v>19</v>
      </c>
    </row>
    <row r="1877" spans="1:4" ht="12.75">
      <c r="A1877" s="428" t="s">
        <v>1375</v>
      </c>
      <c r="B1877" s="431">
        <v>160112</v>
      </c>
      <c r="C1877" s="428" t="s">
        <v>14040</v>
      </c>
      <c r="D1877" s="428" t="s">
        <v>18</v>
      </c>
    </row>
    <row r="1878" spans="1:4" ht="12.75">
      <c r="A1878" s="428" t="s">
        <v>6286</v>
      </c>
      <c r="B1878" s="431">
        <v>110303</v>
      </c>
      <c r="C1878" s="428" t="s">
        <v>14041</v>
      </c>
      <c r="D1878" s="428" t="s">
        <v>18</v>
      </c>
    </row>
    <row r="1879" spans="1:4" ht="12.75">
      <c r="A1879" s="428" t="s">
        <v>6313</v>
      </c>
      <c r="B1879" s="431">
        <v>150111</v>
      </c>
      <c r="C1879" s="428" t="s">
        <v>14042</v>
      </c>
      <c r="D1879" s="428" t="s">
        <v>18</v>
      </c>
    </row>
    <row r="1880" spans="1:4" ht="12.75">
      <c r="A1880" s="428" t="s">
        <v>6318</v>
      </c>
      <c r="B1880" s="431">
        <v>151024</v>
      </c>
      <c r="C1880" s="428" t="s">
        <v>14043</v>
      </c>
      <c r="D1880" s="428" t="s">
        <v>20</v>
      </c>
    </row>
    <row r="1881" spans="1:4" ht="12.75">
      <c r="A1881" s="428" t="s">
        <v>5370</v>
      </c>
      <c r="B1881" s="431">
        <v>151013</v>
      </c>
      <c r="C1881" s="428" t="s">
        <v>14044</v>
      </c>
      <c r="D1881" s="428" t="s">
        <v>20</v>
      </c>
    </row>
    <row r="1882" spans="1:4" ht="12.75">
      <c r="A1882" s="428" t="s">
        <v>2759</v>
      </c>
      <c r="B1882" s="431">
        <v>140117</v>
      </c>
      <c r="C1882" s="428" t="s">
        <v>14045</v>
      </c>
      <c r="D1882" s="428" t="s">
        <v>18</v>
      </c>
    </row>
    <row r="1883" spans="1:4" ht="12.75">
      <c r="A1883" s="428" t="s">
        <v>11542</v>
      </c>
      <c r="B1883" s="431" t="s">
        <v>10100</v>
      </c>
      <c r="C1883" s="428" t="s">
        <v>14046</v>
      </c>
      <c r="D1883" s="428" t="s">
        <v>20</v>
      </c>
    </row>
    <row r="1884" spans="1:4" ht="12.75">
      <c r="A1884" s="428" t="s">
        <v>4400</v>
      </c>
      <c r="B1884" s="431">
        <v>221002</v>
      </c>
      <c r="C1884" s="428" t="s">
        <v>14047</v>
      </c>
      <c r="D1884" s="428" t="s">
        <v>18</v>
      </c>
    </row>
    <row r="1885" spans="1:4" ht="12.75">
      <c r="A1885" s="428" t="s">
        <v>6391</v>
      </c>
      <c r="B1885" s="431">
        <v>101108</v>
      </c>
      <c r="C1885" s="428" t="s">
        <v>14048</v>
      </c>
      <c r="D1885" s="428" t="s">
        <v>19</v>
      </c>
    </row>
    <row r="1886" spans="1:4" ht="12.75">
      <c r="A1886" s="428" t="s">
        <v>6393</v>
      </c>
      <c r="B1886" s="431">
        <v>101007</v>
      </c>
      <c r="C1886" s="428" t="s">
        <v>14049</v>
      </c>
      <c r="D1886" s="428" t="s">
        <v>20</v>
      </c>
    </row>
    <row r="1887" spans="1:4" ht="12.75">
      <c r="A1887" s="428" t="s">
        <v>6416</v>
      </c>
      <c r="B1887" s="431" t="s">
        <v>10516</v>
      </c>
      <c r="C1887" s="428" t="s">
        <v>14050</v>
      </c>
      <c r="D1887" s="428" t="s">
        <v>20</v>
      </c>
    </row>
    <row r="1888" spans="1:4" ht="12.75">
      <c r="A1888" s="428" t="s">
        <v>534</v>
      </c>
      <c r="B1888" s="431" t="s">
        <v>10115</v>
      </c>
      <c r="C1888" s="428" t="s">
        <v>14051</v>
      </c>
      <c r="D1888" s="428" t="s">
        <v>459</v>
      </c>
    </row>
    <row r="1889" spans="1:4" ht="12.75">
      <c r="A1889" s="428" t="s">
        <v>6422</v>
      </c>
      <c r="B1889" s="431">
        <v>220303</v>
      </c>
      <c r="C1889" s="428" t="s">
        <v>14052</v>
      </c>
      <c r="D1889" s="428" t="s">
        <v>459</v>
      </c>
    </row>
    <row r="1890" spans="1:4" ht="12.75">
      <c r="A1890" s="428" t="s">
        <v>11543</v>
      </c>
      <c r="B1890" s="431">
        <v>200104</v>
      </c>
      <c r="C1890" s="428" t="s">
        <v>14053</v>
      </c>
      <c r="D1890" s="428" t="s">
        <v>459</v>
      </c>
    </row>
    <row r="1891" spans="1:4" ht="12.75">
      <c r="A1891" s="428" t="s">
        <v>6164</v>
      </c>
      <c r="B1891" s="431" t="s">
        <v>9706</v>
      </c>
      <c r="C1891" s="428" t="s">
        <v>14054</v>
      </c>
      <c r="D1891" s="428" t="s">
        <v>19</v>
      </c>
    </row>
    <row r="1892" spans="1:4" ht="12.75">
      <c r="A1892" s="428" t="s">
        <v>4660</v>
      </c>
      <c r="B1892" s="431">
        <v>220101</v>
      </c>
      <c r="C1892" s="428" t="s">
        <v>14055</v>
      </c>
      <c r="D1892" s="428" t="s">
        <v>19</v>
      </c>
    </row>
    <row r="1893" spans="1:4" ht="12.75">
      <c r="A1893" s="428" t="s">
        <v>6492</v>
      </c>
      <c r="B1893" s="431">
        <v>220807</v>
      </c>
      <c r="C1893" s="428" t="s">
        <v>13340</v>
      </c>
      <c r="D1893" s="428" t="s">
        <v>18</v>
      </c>
    </row>
    <row r="1894" spans="1:4" ht="12.75">
      <c r="A1894" s="428" t="s">
        <v>3931</v>
      </c>
      <c r="B1894" s="431">
        <v>110401</v>
      </c>
      <c r="C1894" s="428" t="s">
        <v>14056</v>
      </c>
      <c r="D1894" s="428" t="s">
        <v>20</v>
      </c>
    </row>
    <row r="1895" spans="1:4" ht="12.75">
      <c r="A1895" s="428" t="s">
        <v>6514</v>
      </c>
      <c r="B1895" s="431">
        <v>220105</v>
      </c>
      <c r="C1895" s="428" t="s">
        <v>13038</v>
      </c>
      <c r="D1895" s="428" t="s">
        <v>19</v>
      </c>
    </row>
    <row r="1896" spans="1:4" ht="12.75">
      <c r="A1896" s="428" t="s">
        <v>6539</v>
      </c>
      <c r="B1896" s="431">
        <v>221005</v>
      </c>
      <c r="C1896" s="428" t="s">
        <v>14057</v>
      </c>
      <c r="D1896" s="428" t="s">
        <v>19</v>
      </c>
    </row>
    <row r="1897" spans="1:4" ht="12.75">
      <c r="A1897" s="428" t="s">
        <v>6552</v>
      </c>
      <c r="B1897" s="431">
        <v>220511</v>
      </c>
      <c r="C1897" s="428" t="s">
        <v>14058</v>
      </c>
      <c r="D1897" s="428" t="s">
        <v>19</v>
      </c>
    </row>
    <row r="1898" spans="1:4" ht="12.75">
      <c r="A1898" s="428" t="s">
        <v>3809</v>
      </c>
      <c r="B1898" s="431">
        <v>120213</v>
      </c>
      <c r="C1898" s="428" t="s">
        <v>14059</v>
      </c>
      <c r="D1898" s="428" t="s">
        <v>18</v>
      </c>
    </row>
    <row r="1899" spans="1:4" ht="12.75">
      <c r="A1899" s="428" t="s">
        <v>6565</v>
      </c>
      <c r="B1899" s="431">
        <v>220501</v>
      </c>
      <c r="C1899" s="428" t="s">
        <v>14060</v>
      </c>
      <c r="D1899" s="428" t="s">
        <v>19</v>
      </c>
    </row>
    <row r="1900" spans="1:4" ht="12.75">
      <c r="A1900" s="428" t="s">
        <v>6578</v>
      </c>
      <c r="B1900" s="431">
        <v>120114</v>
      </c>
      <c r="C1900" s="428" t="s">
        <v>14061</v>
      </c>
      <c r="D1900" s="428" t="s">
        <v>20</v>
      </c>
    </row>
    <row r="1901" spans="1:4" ht="12.75">
      <c r="A1901" s="428" t="s">
        <v>6581</v>
      </c>
      <c r="B1901" s="431">
        <v>120405</v>
      </c>
      <c r="C1901" s="428" t="s">
        <v>14062</v>
      </c>
      <c r="D1901" s="428" t="s">
        <v>20</v>
      </c>
    </row>
    <row r="1902" spans="1:4" ht="12.75">
      <c r="A1902" s="428" t="s">
        <v>6585</v>
      </c>
      <c r="B1902" s="431">
        <v>221003</v>
      </c>
      <c r="C1902" s="428" t="s">
        <v>12609</v>
      </c>
      <c r="D1902" s="428" t="s">
        <v>20</v>
      </c>
    </row>
    <row r="1903" spans="1:4" ht="12.75">
      <c r="A1903" s="428" t="s">
        <v>6425</v>
      </c>
      <c r="B1903" s="431">
        <v>220904</v>
      </c>
      <c r="C1903" s="428" t="s">
        <v>14063</v>
      </c>
      <c r="D1903" s="428" t="s">
        <v>459</v>
      </c>
    </row>
    <row r="1904" spans="1:4" ht="12.75">
      <c r="A1904" s="428" t="s">
        <v>6602</v>
      </c>
      <c r="B1904" s="431">
        <v>110403</v>
      </c>
      <c r="C1904" s="428" t="s">
        <v>14064</v>
      </c>
      <c r="D1904" s="428" t="s">
        <v>19</v>
      </c>
    </row>
    <row r="1905" spans="1:4" ht="12.75">
      <c r="A1905" s="428" t="s">
        <v>11544</v>
      </c>
      <c r="B1905" s="431">
        <v>110501</v>
      </c>
      <c r="C1905" s="428" t="s">
        <v>14065</v>
      </c>
      <c r="D1905" s="428" t="s">
        <v>18</v>
      </c>
    </row>
    <row r="1906" spans="1:4" ht="12.75">
      <c r="A1906" s="428" t="s">
        <v>6516</v>
      </c>
      <c r="B1906" s="431">
        <v>220702</v>
      </c>
      <c r="C1906" s="428" t="s">
        <v>14066</v>
      </c>
      <c r="D1906" s="428" t="s">
        <v>19</v>
      </c>
    </row>
    <row r="1907" spans="1:4" ht="12.75">
      <c r="A1907" s="428" t="s">
        <v>11545</v>
      </c>
      <c r="B1907" s="431">
        <v>160108</v>
      </c>
      <c r="C1907" s="428" t="s">
        <v>14067</v>
      </c>
      <c r="D1907" s="428" t="s">
        <v>19</v>
      </c>
    </row>
    <row r="1908" spans="1:4" ht="12.75">
      <c r="A1908" s="428" t="s">
        <v>6616</v>
      </c>
      <c r="B1908" s="431">
        <v>220808</v>
      </c>
      <c r="C1908" s="428" t="s">
        <v>14068</v>
      </c>
      <c r="D1908" s="428" t="s">
        <v>19</v>
      </c>
    </row>
    <row r="1909" spans="1:4" ht="12.75">
      <c r="A1909" s="428" t="s">
        <v>5617</v>
      </c>
      <c r="B1909" s="431">
        <v>120701</v>
      </c>
      <c r="C1909" s="428" t="s">
        <v>14069</v>
      </c>
      <c r="D1909" s="428" t="s">
        <v>19</v>
      </c>
    </row>
    <row r="1910" spans="1:4" ht="12.75">
      <c r="A1910" s="428" t="s">
        <v>2741</v>
      </c>
      <c r="B1910" s="431">
        <v>150115</v>
      </c>
      <c r="C1910" s="428" t="s">
        <v>14070</v>
      </c>
      <c r="D1910" s="428" t="s">
        <v>18</v>
      </c>
    </row>
    <row r="1911" spans="1:4" ht="12.75">
      <c r="A1911" s="428" t="s">
        <v>2883</v>
      </c>
      <c r="B1911" s="431">
        <v>100902</v>
      </c>
      <c r="C1911" s="428" t="s">
        <v>14071</v>
      </c>
      <c r="D1911" s="428" t="s">
        <v>20</v>
      </c>
    </row>
    <row r="1912" spans="1:4" ht="12.75">
      <c r="A1912" s="428" t="s">
        <v>6630</v>
      </c>
      <c r="B1912" s="431">
        <v>230111</v>
      </c>
      <c r="C1912" s="428" t="s">
        <v>14072</v>
      </c>
      <c r="D1912" s="428" t="s">
        <v>19</v>
      </c>
    </row>
    <row r="1913" spans="1:4" ht="12.75">
      <c r="A1913" s="428" t="s">
        <v>6384</v>
      </c>
      <c r="B1913" s="431" t="s">
        <v>10549</v>
      </c>
      <c r="C1913" s="428" t="s">
        <v>14073</v>
      </c>
      <c r="D1913" s="428" t="s">
        <v>20</v>
      </c>
    </row>
    <row r="1914" spans="1:4" ht="12.75">
      <c r="A1914" s="428" t="s">
        <v>6676</v>
      </c>
      <c r="B1914" s="431" t="s">
        <v>10073</v>
      </c>
      <c r="C1914" s="428" t="s">
        <v>14074</v>
      </c>
      <c r="D1914" s="428" t="s">
        <v>19</v>
      </c>
    </row>
    <row r="1915" spans="1:4" ht="12.75">
      <c r="A1915" s="428" t="s">
        <v>6718</v>
      </c>
      <c r="B1915" s="431" t="s">
        <v>10052</v>
      </c>
      <c r="C1915" s="428" t="s">
        <v>14075</v>
      </c>
      <c r="D1915" s="428" t="s">
        <v>19</v>
      </c>
    </row>
    <row r="1916" spans="1:4" ht="12.75">
      <c r="A1916" s="428" t="s">
        <v>6753</v>
      </c>
      <c r="B1916" s="431" t="s">
        <v>6754</v>
      </c>
      <c r="C1916" s="428" t="s">
        <v>14076</v>
      </c>
      <c r="D1916" s="428" t="s">
        <v>459</v>
      </c>
    </row>
    <row r="1917" spans="1:4" ht="12.75">
      <c r="A1917" s="428" t="s">
        <v>6760</v>
      </c>
      <c r="B1917" s="431" t="s">
        <v>749</v>
      </c>
      <c r="C1917" s="428" t="s">
        <v>14077</v>
      </c>
      <c r="D1917" s="428" t="s">
        <v>18</v>
      </c>
    </row>
    <row r="1918" spans="1:4" ht="12.75">
      <c r="A1918" s="428" t="s">
        <v>6786</v>
      </c>
      <c r="B1918" s="431">
        <v>130807</v>
      </c>
      <c r="C1918" s="428" t="s">
        <v>14078</v>
      </c>
      <c r="D1918" s="428" t="s">
        <v>20</v>
      </c>
    </row>
    <row r="1919" spans="1:4" ht="12.75">
      <c r="A1919" s="428" t="s">
        <v>6813</v>
      </c>
      <c r="B1919" s="431">
        <v>120203</v>
      </c>
      <c r="C1919" s="428" t="s">
        <v>14079</v>
      </c>
      <c r="D1919" s="428" t="s">
        <v>20</v>
      </c>
    </row>
    <row r="1920" spans="1:4" ht="12.75">
      <c r="A1920" s="428" t="s">
        <v>6841</v>
      </c>
      <c r="B1920" s="431" t="s">
        <v>6576</v>
      </c>
      <c r="C1920" s="428" t="s">
        <v>14080</v>
      </c>
      <c r="D1920" s="428" t="s">
        <v>459</v>
      </c>
    </row>
    <row r="1921" spans="1:4" ht="12.75">
      <c r="A1921" s="428" t="s">
        <v>6844</v>
      </c>
      <c r="B1921" s="431" t="s">
        <v>9761</v>
      </c>
      <c r="C1921" s="428" t="s">
        <v>14081</v>
      </c>
      <c r="D1921" s="428" t="s">
        <v>19</v>
      </c>
    </row>
    <row r="1922" spans="1:4" ht="12.75">
      <c r="A1922" s="428" t="s">
        <v>6853</v>
      </c>
      <c r="B1922" s="431">
        <v>100510</v>
      </c>
      <c r="C1922" s="428" t="s">
        <v>14082</v>
      </c>
      <c r="D1922" s="428" t="s">
        <v>19</v>
      </c>
    </row>
    <row r="1923" spans="1:4" ht="12.75">
      <c r="A1923" s="428" t="s">
        <v>4052</v>
      </c>
      <c r="B1923" s="431">
        <v>100109</v>
      </c>
      <c r="C1923" s="428" t="s">
        <v>14083</v>
      </c>
      <c r="D1923" s="428" t="s">
        <v>20</v>
      </c>
    </row>
    <row r="1924" spans="1:4" ht="12.75">
      <c r="A1924" s="428" t="s">
        <v>6855</v>
      </c>
      <c r="B1924" s="431" t="s">
        <v>10077</v>
      </c>
      <c r="C1924" s="428" t="s">
        <v>14084</v>
      </c>
      <c r="D1924" s="428" t="s">
        <v>19</v>
      </c>
    </row>
    <row r="1925" spans="1:4" ht="12.75">
      <c r="A1925" s="428" t="s">
        <v>6882</v>
      </c>
      <c r="B1925" s="431" t="s">
        <v>10050</v>
      </c>
      <c r="C1925" s="428" t="s">
        <v>14085</v>
      </c>
      <c r="D1925" s="428" t="s">
        <v>19</v>
      </c>
    </row>
    <row r="1926" spans="1:4" ht="12.75">
      <c r="A1926" s="428" t="s">
        <v>6894</v>
      </c>
      <c r="B1926" s="431">
        <v>170303</v>
      </c>
      <c r="C1926" s="428" t="s">
        <v>13052</v>
      </c>
      <c r="D1926" s="428" t="s">
        <v>19</v>
      </c>
    </row>
    <row r="1927" spans="1:4" ht="12.75">
      <c r="A1927" s="428" t="s">
        <v>6895</v>
      </c>
      <c r="B1927" s="431">
        <v>130905</v>
      </c>
      <c r="C1927" s="428" t="s">
        <v>14086</v>
      </c>
      <c r="D1927" s="428" t="s">
        <v>20</v>
      </c>
    </row>
    <row r="1928" spans="1:4" ht="12.75">
      <c r="A1928" s="428" t="s">
        <v>6900</v>
      </c>
      <c r="B1928" s="431" t="s">
        <v>869</v>
      </c>
      <c r="C1928" s="428" t="s">
        <v>14087</v>
      </c>
      <c r="D1928" s="428" t="s">
        <v>19</v>
      </c>
    </row>
    <row r="1929" spans="1:4" ht="12.75">
      <c r="A1929" s="428" t="s">
        <v>6919</v>
      </c>
      <c r="B1929" s="431">
        <v>190108</v>
      </c>
      <c r="C1929" s="428" t="s">
        <v>14088</v>
      </c>
      <c r="D1929" s="428" t="s">
        <v>18</v>
      </c>
    </row>
    <row r="1930" spans="1:4" ht="12.75">
      <c r="A1930" s="428" t="s">
        <v>6937</v>
      </c>
      <c r="B1930" s="431" t="s">
        <v>9814</v>
      </c>
      <c r="C1930" s="428" t="s">
        <v>14089</v>
      </c>
      <c r="D1930" s="428" t="s">
        <v>20</v>
      </c>
    </row>
    <row r="1931" spans="1:4" ht="12.75">
      <c r="A1931" s="428" t="s">
        <v>6968</v>
      </c>
      <c r="B1931" s="431" t="s">
        <v>9977</v>
      </c>
      <c r="C1931" s="428" t="s">
        <v>14090</v>
      </c>
      <c r="D1931" s="428" t="s">
        <v>18</v>
      </c>
    </row>
    <row r="1932" spans="1:4" ht="12.75">
      <c r="A1932" s="428" t="s">
        <v>7024</v>
      </c>
      <c r="B1932" s="431" t="s">
        <v>10067</v>
      </c>
      <c r="C1932" s="428" t="s">
        <v>14091</v>
      </c>
      <c r="D1932" s="428" t="s">
        <v>19</v>
      </c>
    </row>
    <row r="1933" spans="1:4" ht="12.75">
      <c r="A1933" s="428" t="s">
        <v>7041</v>
      </c>
      <c r="B1933" s="431" t="s">
        <v>10067</v>
      </c>
      <c r="C1933" s="428" t="s">
        <v>14092</v>
      </c>
      <c r="D1933" s="428" t="s">
        <v>18</v>
      </c>
    </row>
    <row r="1934" spans="1:4" ht="12.75">
      <c r="A1934" s="428" t="s">
        <v>7102</v>
      </c>
      <c r="B1934" s="431" t="s">
        <v>10027</v>
      </c>
      <c r="C1934" s="428" t="s">
        <v>14093</v>
      </c>
      <c r="D1934" s="428" t="s">
        <v>459</v>
      </c>
    </row>
    <row r="1935" spans="1:4" ht="12.75">
      <c r="A1935" s="428" t="s">
        <v>7106</v>
      </c>
      <c r="B1935" s="431" t="s">
        <v>9015</v>
      </c>
      <c r="C1935" s="428" t="s">
        <v>14094</v>
      </c>
      <c r="D1935" s="428" t="s">
        <v>18</v>
      </c>
    </row>
    <row r="1936" spans="1:4" ht="12.75">
      <c r="A1936" s="428" t="s">
        <v>7110</v>
      </c>
      <c r="B1936" s="431" t="s">
        <v>10002</v>
      </c>
      <c r="C1936" s="428" t="s">
        <v>14095</v>
      </c>
      <c r="D1936" s="428" t="s">
        <v>20</v>
      </c>
    </row>
    <row r="1937" spans="1:4" ht="12.75">
      <c r="A1937" s="428" t="s">
        <v>7141</v>
      </c>
      <c r="B1937" s="431" t="s">
        <v>9923</v>
      </c>
      <c r="C1937" s="428" t="s">
        <v>14096</v>
      </c>
      <c r="D1937" s="428" t="s">
        <v>19</v>
      </c>
    </row>
    <row r="1938" spans="1:4" ht="12.75">
      <c r="A1938" s="428" t="s">
        <v>7168</v>
      </c>
      <c r="B1938" s="431">
        <v>130604</v>
      </c>
      <c r="C1938" s="428" t="s">
        <v>14097</v>
      </c>
      <c r="D1938" s="428" t="s">
        <v>19</v>
      </c>
    </row>
    <row r="1939" spans="1:4" ht="12.75">
      <c r="A1939" s="428" t="s">
        <v>11546</v>
      </c>
      <c r="B1939" s="431">
        <v>120135</v>
      </c>
      <c r="C1939" s="428" t="s">
        <v>14098</v>
      </c>
      <c r="D1939" s="428" t="s">
        <v>19</v>
      </c>
    </row>
    <row r="1940" spans="1:4" ht="12.75">
      <c r="A1940" s="428" t="s">
        <v>7282</v>
      </c>
      <c r="B1940" s="431" t="s">
        <v>9707</v>
      </c>
      <c r="C1940" s="428" t="s">
        <v>14099</v>
      </c>
      <c r="D1940" s="428" t="s">
        <v>19</v>
      </c>
    </row>
    <row r="1941" spans="1:4" ht="12.75">
      <c r="A1941" s="428" t="s">
        <v>7304</v>
      </c>
      <c r="B1941" s="431" t="s">
        <v>1408</v>
      </c>
      <c r="C1941" s="428" t="s">
        <v>14100</v>
      </c>
      <c r="D1941" s="428" t="s">
        <v>19</v>
      </c>
    </row>
    <row r="1942" spans="1:4" ht="12.75">
      <c r="A1942" s="428" t="s">
        <v>7310</v>
      </c>
      <c r="B1942" s="431">
        <v>101006</v>
      </c>
      <c r="C1942" s="428" t="s">
        <v>14101</v>
      </c>
      <c r="D1942" s="428" t="s">
        <v>20</v>
      </c>
    </row>
    <row r="1943" spans="1:4" ht="12.75">
      <c r="A1943" s="428" t="s">
        <v>7325</v>
      </c>
      <c r="B1943" s="431">
        <v>100113</v>
      </c>
      <c r="C1943" s="428" t="s">
        <v>13109</v>
      </c>
      <c r="D1943" s="428" t="s">
        <v>18</v>
      </c>
    </row>
    <row r="1944" spans="1:4" ht="12.75">
      <c r="A1944" s="428" t="s">
        <v>7345</v>
      </c>
      <c r="B1944" s="431" t="s">
        <v>9880</v>
      </c>
      <c r="C1944" s="428" t="s">
        <v>14102</v>
      </c>
      <c r="D1944" s="428" t="s">
        <v>19</v>
      </c>
    </row>
    <row r="1945" spans="1:4" ht="12.75">
      <c r="A1945" s="428" t="s">
        <v>11547</v>
      </c>
      <c r="B1945" s="431">
        <v>150101</v>
      </c>
      <c r="C1945" s="428" t="s">
        <v>14103</v>
      </c>
      <c r="D1945" s="428" t="s">
        <v>18</v>
      </c>
    </row>
    <row r="1946" spans="1:4" ht="12.75">
      <c r="A1946" s="428" t="s">
        <v>7359</v>
      </c>
      <c r="B1946" s="431">
        <v>100604</v>
      </c>
      <c r="C1946" s="428" t="s">
        <v>14104</v>
      </c>
      <c r="D1946" s="428" t="s">
        <v>19</v>
      </c>
    </row>
    <row r="1947" spans="1:4" ht="12.75">
      <c r="A1947" s="428" t="s">
        <v>3404</v>
      </c>
      <c r="B1947" s="431">
        <v>200104</v>
      </c>
      <c r="C1947" s="428" t="s">
        <v>14105</v>
      </c>
      <c r="D1947" s="428" t="s">
        <v>19</v>
      </c>
    </row>
    <row r="1948" spans="1:4" ht="12.75">
      <c r="A1948" s="428" t="s">
        <v>7383</v>
      </c>
      <c r="B1948" s="431" t="s">
        <v>593</v>
      </c>
      <c r="C1948" s="428" t="s">
        <v>14106</v>
      </c>
      <c r="D1948" s="428" t="s">
        <v>19</v>
      </c>
    </row>
    <row r="1949" spans="1:4" ht="12.75">
      <c r="A1949" s="428" t="s">
        <v>7387</v>
      </c>
      <c r="B1949" s="431">
        <v>130605</v>
      </c>
      <c r="C1949" s="428" t="s">
        <v>14107</v>
      </c>
      <c r="D1949" s="428" t="s">
        <v>20</v>
      </c>
    </row>
    <row r="1950" spans="1:4" ht="12.75">
      <c r="A1950" s="428" t="s">
        <v>1769</v>
      </c>
      <c r="B1950" s="431">
        <v>200115</v>
      </c>
      <c r="C1950" s="428" t="s">
        <v>9552</v>
      </c>
      <c r="D1950" s="428" t="s">
        <v>18</v>
      </c>
    </row>
    <row r="1951" spans="1:4" ht="12.75">
      <c r="A1951" s="428" t="s">
        <v>3489</v>
      </c>
      <c r="B1951" s="431">
        <v>130608</v>
      </c>
      <c r="C1951" s="428" t="s">
        <v>14108</v>
      </c>
      <c r="D1951" s="428" t="s">
        <v>19</v>
      </c>
    </row>
    <row r="1952" spans="1:4" ht="12.75">
      <c r="A1952" s="428" t="s">
        <v>5261</v>
      </c>
      <c r="B1952" s="431">
        <v>120130</v>
      </c>
      <c r="C1952" s="428" t="s">
        <v>14080</v>
      </c>
      <c r="D1952" s="428" t="s">
        <v>18</v>
      </c>
    </row>
    <row r="1953" spans="1:4" ht="12.75">
      <c r="A1953" s="428" t="s">
        <v>7434</v>
      </c>
      <c r="B1953" s="431" t="s">
        <v>1299</v>
      </c>
      <c r="C1953" s="428" t="s">
        <v>14109</v>
      </c>
      <c r="D1953" s="428" t="s">
        <v>19</v>
      </c>
    </row>
    <row r="1954" spans="1:4" ht="12.75">
      <c r="A1954" s="428" t="s">
        <v>7469</v>
      </c>
      <c r="B1954" s="431">
        <v>130805</v>
      </c>
      <c r="C1954" s="428" t="s">
        <v>14110</v>
      </c>
      <c r="D1954" s="428" t="s">
        <v>20</v>
      </c>
    </row>
    <row r="1955" spans="1:4" ht="12.75">
      <c r="A1955" s="428" t="s">
        <v>7488</v>
      </c>
      <c r="B1955" s="431">
        <v>150809</v>
      </c>
      <c r="C1955" s="428" t="s">
        <v>14111</v>
      </c>
      <c r="D1955" s="428" t="s">
        <v>19</v>
      </c>
    </row>
    <row r="1956" spans="1:4" ht="12.75">
      <c r="A1956" s="428" t="s">
        <v>7302</v>
      </c>
      <c r="B1956" s="431">
        <v>150103</v>
      </c>
      <c r="C1956" s="428" t="s">
        <v>14112</v>
      </c>
      <c r="D1956" s="428" t="s">
        <v>18</v>
      </c>
    </row>
    <row r="1957" spans="1:4" ht="12.75">
      <c r="A1957" s="428" t="s">
        <v>11548</v>
      </c>
      <c r="B1957" s="431">
        <v>220901</v>
      </c>
      <c r="C1957" s="428" t="s">
        <v>14113</v>
      </c>
      <c r="D1957" s="428" t="s">
        <v>20</v>
      </c>
    </row>
    <row r="1958" spans="1:4" ht="12.75">
      <c r="A1958" s="428" t="s">
        <v>7548</v>
      </c>
      <c r="B1958" s="431" t="s">
        <v>403</v>
      </c>
      <c r="C1958" s="428" t="s">
        <v>14114</v>
      </c>
      <c r="D1958" s="428" t="s">
        <v>19</v>
      </c>
    </row>
    <row r="1959" spans="1:4" ht="12.75">
      <c r="A1959" s="428" t="s">
        <v>7558</v>
      </c>
      <c r="B1959" s="431">
        <v>190308</v>
      </c>
      <c r="C1959" s="428" t="s">
        <v>14115</v>
      </c>
      <c r="D1959" s="428" t="s">
        <v>20</v>
      </c>
    </row>
    <row r="1960" spans="1:4" ht="12.75">
      <c r="A1960" s="428" t="s">
        <v>7560</v>
      </c>
      <c r="B1960" s="431">
        <v>190304</v>
      </c>
      <c r="C1960" s="428" t="s">
        <v>7561</v>
      </c>
      <c r="D1960" s="428" t="s">
        <v>19</v>
      </c>
    </row>
    <row r="1961" spans="1:4" ht="12.75">
      <c r="A1961" s="428" t="s">
        <v>4853</v>
      </c>
      <c r="B1961" s="431">
        <v>100207</v>
      </c>
      <c r="C1961" s="428" t="s">
        <v>12884</v>
      </c>
      <c r="D1961" s="428" t="s">
        <v>18</v>
      </c>
    </row>
    <row r="1962" spans="1:4" ht="12.75">
      <c r="A1962" s="428" t="s">
        <v>7610</v>
      </c>
      <c r="B1962" s="431">
        <v>150806</v>
      </c>
      <c r="C1962" s="428" t="s">
        <v>14116</v>
      </c>
      <c r="D1962" s="428" t="s">
        <v>20</v>
      </c>
    </row>
    <row r="1963" spans="1:4" ht="12.75">
      <c r="A1963" s="428" t="s">
        <v>7682</v>
      </c>
      <c r="B1963" s="431" t="s">
        <v>1915</v>
      </c>
      <c r="C1963" s="428" t="s">
        <v>14117</v>
      </c>
      <c r="D1963" s="428" t="s">
        <v>19</v>
      </c>
    </row>
    <row r="1964" spans="1:4" ht="12.75">
      <c r="A1964" s="428" t="s">
        <v>7704</v>
      </c>
      <c r="B1964" s="431" t="s">
        <v>677</v>
      </c>
      <c r="C1964" s="428" t="s">
        <v>14118</v>
      </c>
      <c r="D1964" s="428" t="s">
        <v>18</v>
      </c>
    </row>
    <row r="1965" spans="1:4" ht="12.75">
      <c r="A1965" s="428" t="s">
        <v>7735</v>
      </c>
      <c r="B1965" s="431" t="s">
        <v>450</v>
      </c>
      <c r="C1965" s="428" t="s">
        <v>14119</v>
      </c>
      <c r="D1965" s="428" t="s">
        <v>19</v>
      </c>
    </row>
    <row r="1966" spans="1:4" ht="12.75">
      <c r="A1966" s="428" t="s">
        <v>4339</v>
      </c>
      <c r="B1966" s="431">
        <v>210504</v>
      </c>
      <c r="C1966" s="428" t="s">
        <v>14120</v>
      </c>
      <c r="D1966" s="428" t="s">
        <v>20</v>
      </c>
    </row>
    <row r="1967" spans="1:4" ht="12.75">
      <c r="A1967" s="428" t="s">
        <v>7807</v>
      </c>
      <c r="B1967" s="431" t="s">
        <v>4444</v>
      </c>
      <c r="C1967" s="428" t="s">
        <v>14121</v>
      </c>
      <c r="D1967" s="428" t="s">
        <v>20</v>
      </c>
    </row>
    <row r="1968" spans="1:4" ht="12.75">
      <c r="A1968" s="428" t="s">
        <v>7653</v>
      </c>
      <c r="B1968" s="431" t="s">
        <v>697</v>
      </c>
      <c r="C1968" s="428" t="s">
        <v>14122</v>
      </c>
      <c r="D1968" s="428" t="s">
        <v>18</v>
      </c>
    </row>
    <row r="1969" spans="1:4" ht="12.75">
      <c r="A1969" s="428" t="s">
        <v>7858</v>
      </c>
      <c r="B1969" s="431">
        <v>250201</v>
      </c>
      <c r="C1969" s="428" t="s">
        <v>12452</v>
      </c>
      <c r="D1969" s="428" t="s">
        <v>19</v>
      </c>
    </row>
    <row r="1970" spans="1:4" ht="12.75">
      <c r="A1970" s="428" t="s">
        <v>7879</v>
      </c>
      <c r="B1970" s="431">
        <v>120303</v>
      </c>
      <c r="C1970" s="428" t="s">
        <v>14123</v>
      </c>
      <c r="D1970" s="428" t="s">
        <v>20</v>
      </c>
    </row>
    <row r="1971" spans="1:4" ht="12.75">
      <c r="A1971" s="428" t="s">
        <v>7124</v>
      </c>
      <c r="B1971" s="431">
        <v>190113</v>
      </c>
      <c r="C1971" s="428" t="s">
        <v>14124</v>
      </c>
      <c r="D1971" s="428" t="s">
        <v>20</v>
      </c>
    </row>
    <row r="1972" spans="1:4" ht="12.75">
      <c r="A1972" s="428" t="s">
        <v>7906</v>
      </c>
      <c r="B1972" s="431" t="s">
        <v>1849</v>
      </c>
      <c r="C1972" s="428" t="s">
        <v>14125</v>
      </c>
      <c r="D1972" s="428" t="s">
        <v>19</v>
      </c>
    </row>
    <row r="1973" spans="1:4" ht="12.75">
      <c r="A1973" s="428" t="s">
        <v>2218</v>
      </c>
      <c r="B1973" s="431">
        <v>100204</v>
      </c>
      <c r="C1973" s="428" t="s">
        <v>14126</v>
      </c>
      <c r="D1973" s="428" t="s">
        <v>18</v>
      </c>
    </row>
    <row r="1974" spans="1:4" ht="12.75">
      <c r="A1974" s="428" t="s">
        <v>7946</v>
      </c>
      <c r="B1974" s="431">
        <v>220510</v>
      </c>
      <c r="C1974" s="428" t="s">
        <v>14127</v>
      </c>
      <c r="D1974" s="428" t="s">
        <v>19</v>
      </c>
    </row>
    <row r="1975" spans="1:4" ht="12.75">
      <c r="A1975" s="428" t="s">
        <v>7965</v>
      </c>
      <c r="B1975" s="431">
        <v>131002</v>
      </c>
      <c r="C1975" s="428" t="s">
        <v>14128</v>
      </c>
      <c r="D1975" s="428" t="s">
        <v>459</v>
      </c>
    </row>
    <row r="1976" spans="1:4" ht="12.75">
      <c r="A1976" s="428" t="s">
        <v>7985</v>
      </c>
      <c r="B1976" s="431">
        <v>101002</v>
      </c>
      <c r="C1976" s="428" t="s">
        <v>12500</v>
      </c>
      <c r="D1976" s="428" t="s">
        <v>20</v>
      </c>
    </row>
    <row r="1977" spans="1:4" ht="12.75">
      <c r="A1977" s="428" t="s">
        <v>11549</v>
      </c>
      <c r="B1977" s="431">
        <v>160402</v>
      </c>
      <c r="C1977" s="428" t="s">
        <v>14129</v>
      </c>
      <c r="D1977" s="428" t="s">
        <v>20</v>
      </c>
    </row>
    <row r="1978" spans="1:4" ht="12.75">
      <c r="A1978" s="428" t="s">
        <v>8009</v>
      </c>
      <c r="B1978" s="431">
        <v>250103</v>
      </c>
      <c r="C1978" s="428" t="s">
        <v>14130</v>
      </c>
      <c r="D1978" s="428" t="s">
        <v>19</v>
      </c>
    </row>
    <row r="1979" spans="1:4" ht="12.75">
      <c r="A1979" s="428" t="s">
        <v>1574</v>
      </c>
      <c r="B1979" s="431">
        <v>250102</v>
      </c>
      <c r="C1979" s="428" t="s">
        <v>14131</v>
      </c>
      <c r="D1979" s="428" t="s">
        <v>19</v>
      </c>
    </row>
    <row r="1980" spans="1:4" ht="12.75">
      <c r="A1980" s="428" t="s">
        <v>8017</v>
      </c>
      <c r="B1980" s="431">
        <v>120608</v>
      </c>
      <c r="C1980" s="428" t="s">
        <v>14132</v>
      </c>
      <c r="D1980" s="428" t="s">
        <v>19</v>
      </c>
    </row>
    <row r="1981" spans="1:4" ht="12.75">
      <c r="A1981" s="428" t="s">
        <v>5094</v>
      </c>
      <c r="B1981" s="431">
        <v>140308</v>
      </c>
      <c r="C1981" s="428" t="s">
        <v>14133</v>
      </c>
      <c r="D1981" s="428" t="s">
        <v>19</v>
      </c>
    </row>
    <row r="1982" spans="1:4" ht="12.75">
      <c r="A1982" s="428" t="s">
        <v>8041</v>
      </c>
      <c r="B1982" s="431">
        <v>190109</v>
      </c>
      <c r="C1982" s="428" t="s">
        <v>14134</v>
      </c>
      <c r="D1982" s="428" t="s">
        <v>19</v>
      </c>
    </row>
    <row r="1983" spans="1:4" ht="12.75">
      <c r="A1983" s="428" t="s">
        <v>8065</v>
      </c>
      <c r="B1983" s="431">
        <v>250103</v>
      </c>
      <c r="C1983" s="428" t="s">
        <v>14135</v>
      </c>
      <c r="D1983" s="428" t="s">
        <v>19</v>
      </c>
    </row>
    <row r="1984" spans="1:4" ht="12.75">
      <c r="A1984" s="428" t="s">
        <v>8491</v>
      </c>
      <c r="B1984" s="431">
        <v>200306</v>
      </c>
      <c r="C1984" s="428" t="s">
        <v>14136</v>
      </c>
      <c r="D1984" s="428" t="s">
        <v>20</v>
      </c>
    </row>
    <row r="1985" spans="1:4" ht="12.75">
      <c r="A1985" s="428" t="s">
        <v>8077</v>
      </c>
      <c r="B1985" s="431">
        <v>200201</v>
      </c>
      <c r="C1985" s="428" t="s">
        <v>14137</v>
      </c>
      <c r="D1985" s="428" t="s">
        <v>20</v>
      </c>
    </row>
    <row r="1986" spans="1:4" ht="12.75">
      <c r="A1986" s="428" t="s">
        <v>8086</v>
      </c>
      <c r="B1986" s="431">
        <v>190201</v>
      </c>
      <c r="C1986" s="428" t="s">
        <v>14138</v>
      </c>
      <c r="D1986" s="428" t="s">
        <v>19</v>
      </c>
    </row>
    <row r="1987" spans="1:4" ht="12.75">
      <c r="A1987" s="428" t="s">
        <v>3095</v>
      </c>
      <c r="B1987" s="431">
        <v>100508</v>
      </c>
      <c r="C1987" s="428" t="s">
        <v>14139</v>
      </c>
      <c r="D1987" s="428" t="s">
        <v>20</v>
      </c>
    </row>
    <row r="1988" spans="1:4" ht="12.75">
      <c r="A1988" s="428" t="s">
        <v>3777</v>
      </c>
      <c r="B1988" s="431">
        <v>100501</v>
      </c>
      <c r="C1988" s="428" t="s">
        <v>14140</v>
      </c>
      <c r="D1988" s="428" t="s">
        <v>20</v>
      </c>
    </row>
    <row r="1989" spans="1:4" ht="12.75">
      <c r="A1989" s="428" t="s">
        <v>4500</v>
      </c>
      <c r="B1989" s="431" t="s">
        <v>10220</v>
      </c>
      <c r="C1989" s="428" t="s">
        <v>14141</v>
      </c>
      <c r="D1989" s="428" t="s">
        <v>19</v>
      </c>
    </row>
    <row r="1990" spans="1:4" ht="12.75">
      <c r="A1990" s="428" t="s">
        <v>8213</v>
      </c>
      <c r="B1990" s="431">
        <v>140308</v>
      </c>
      <c r="C1990" s="428" t="s">
        <v>14142</v>
      </c>
      <c r="D1990" s="428" t="s">
        <v>19</v>
      </c>
    </row>
    <row r="1991" spans="1:4" ht="12.75">
      <c r="A1991" s="428" t="s">
        <v>1788</v>
      </c>
      <c r="B1991" s="431">
        <v>150141</v>
      </c>
      <c r="C1991" s="428" t="s">
        <v>14143</v>
      </c>
      <c r="D1991" s="428" t="s">
        <v>18</v>
      </c>
    </row>
    <row r="1992" spans="1:4" ht="12.75">
      <c r="A1992" s="428" t="s">
        <v>5581</v>
      </c>
      <c r="B1992" s="431" t="s">
        <v>10232</v>
      </c>
      <c r="C1992" s="428" t="s">
        <v>14144</v>
      </c>
      <c r="D1992" s="428" t="s">
        <v>20</v>
      </c>
    </row>
    <row r="1993" spans="1:4" ht="12.75">
      <c r="A1993" s="428" t="s">
        <v>8264</v>
      </c>
      <c r="B1993" s="431">
        <v>100510</v>
      </c>
      <c r="C1993" s="428" t="s">
        <v>14145</v>
      </c>
      <c r="D1993" s="428" t="s">
        <v>19</v>
      </c>
    </row>
    <row r="1994" spans="1:4" ht="12.75">
      <c r="A1994" s="428" t="s">
        <v>8265</v>
      </c>
      <c r="B1994" s="431">
        <v>200210</v>
      </c>
      <c r="C1994" s="428" t="s">
        <v>14146</v>
      </c>
      <c r="D1994" s="428" t="s">
        <v>20</v>
      </c>
    </row>
    <row r="1995" spans="1:4" ht="12.75">
      <c r="A1995" s="428" t="s">
        <v>451</v>
      </c>
      <c r="B1995" s="431" t="s">
        <v>452</v>
      </c>
      <c r="C1995" s="428" t="s">
        <v>14147</v>
      </c>
      <c r="D1995" s="428" t="s">
        <v>20</v>
      </c>
    </row>
    <row r="1996" spans="1:4" ht="12.75">
      <c r="A1996" s="428" t="s">
        <v>4712</v>
      </c>
      <c r="B1996" s="431" t="s">
        <v>1852</v>
      </c>
      <c r="C1996" s="428" t="s">
        <v>14148</v>
      </c>
      <c r="D1996" s="428" t="s">
        <v>20</v>
      </c>
    </row>
    <row r="1997" spans="1:4" ht="12.75">
      <c r="A1997" s="428" t="s">
        <v>8329</v>
      </c>
      <c r="B1997" s="431">
        <v>220304</v>
      </c>
      <c r="C1997" s="428" t="s">
        <v>13240</v>
      </c>
      <c r="D1997" s="428" t="s">
        <v>19</v>
      </c>
    </row>
    <row r="1998" spans="1:4" ht="12.75">
      <c r="A1998" s="428" t="s">
        <v>8341</v>
      </c>
      <c r="B1998" s="431">
        <v>200304</v>
      </c>
      <c r="C1998" s="428" t="s">
        <v>9577</v>
      </c>
      <c r="D1998" s="428" t="s">
        <v>19</v>
      </c>
    </row>
    <row r="1999" spans="1:4" ht="12.75">
      <c r="A1999" s="428" t="s">
        <v>7313</v>
      </c>
      <c r="B1999" s="431" t="s">
        <v>10042</v>
      </c>
      <c r="C1999" s="428" t="s">
        <v>14149</v>
      </c>
      <c r="D1999" s="428" t="s">
        <v>459</v>
      </c>
    </row>
    <row r="2000" spans="1:4" ht="12.75">
      <c r="A2000" s="428" t="s">
        <v>11550</v>
      </c>
      <c r="B2000" s="431">
        <v>200104</v>
      </c>
      <c r="C2000" s="428" t="s">
        <v>14150</v>
      </c>
      <c r="D2000" s="428" t="s">
        <v>18</v>
      </c>
    </row>
    <row r="2001" spans="1:4" ht="12.75">
      <c r="A2001" s="428" t="s">
        <v>3567</v>
      </c>
      <c r="B2001" s="431" t="s">
        <v>9725</v>
      </c>
      <c r="C2001" s="428" t="s">
        <v>12876</v>
      </c>
      <c r="D2001" s="428" t="s">
        <v>20</v>
      </c>
    </row>
    <row r="2002" spans="1:4" ht="12.75">
      <c r="A2002" s="428" t="s">
        <v>8383</v>
      </c>
      <c r="B2002" s="431" t="s">
        <v>1144</v>
      </c>
      <c r="C2002" s="428" t="s">
        <v>13882</v>
      </c>
      <c r="D2002" s="428" t="s">
        <v>19</v>
      </c>
    </row>
    <row r="2003" spans="1:4" ht="12.75">
      <c r="A2003" s="428" t="s">
        <v>8387</v>
      </c>
      <c r="B2003" s="431">
        <v>190202</v>
      </c>
      <c r="C2003" s="428" t="s">
        <v>14151</v>
      </c>
      <c r="D2003" s="428" t="s">
        <v>20</v>
      </c>
    </row>
    <row r="2004" spans="1:4" ht="12.75">
      <c r="A2004" s="428" t="s">
        <v>8393</v>
      </c>
      <c r="B2004" s="431">
        <v>200401</v>
      </c>
      <c r="C2004" s="428" t="s">
        <v>14152</v>
      </c>
      <c r="D2004" s="428" t="s">
        <v>20</v>
      </c>
    </row>
    <row r="2005" spans="1:4" ht="12.75">
      <c r="A2005" s="428" t="s">
        <v>903</v>
      </c>
      <c r="B2005" s="431" t="s">
        <v>904</v>
      </c>
      <c r="C2005" s="428" t="s">
        <v>14153</v>
      </c>
      <c r="D2005" s="428" t="s">
        <v>19</v>
      </c>
    </row>
    <row r="2006" spans="1:4" ht="12.75">
      <c r="A2006" s="428" t="s">
        <v>8404</v>
      </c>
      <c r="B2006" s="431">
        <v>250101</v>
      </c>
      <c r="C2006" s="428" t="s">
        <v>12978</v>
      </c>
      <c r="D2006" s="428" t="s">
        <v>20</v>
      </c>
    </row>
    <row r="2007" spans="1:4" ht="12.75">
      <c r="A2007" s="428" t="s">
        <v>3561</v>
      </c>
      <c r="B2007" s="431">
        <v>200404</v>
      </c>
      <c r="C2007" s="428" t="s">
        <v>9559</v>
      </c>
      <c r="D2007" s="428" t="s">
        <v>20</v>
      </c>
    </row>
    <row r="2008" spans="1:4" ht="12.75">
      <c r="A2008" s="428" t="s">
        <v>3351</v>
      </c>
      <c r="B2008" s="431">
        <v>220304</v>
      </c>
      <c r="C2008" s="428" t="s">
        <v>14154</v>
      </c>
      <c r="D2008" s="428" t="s">
        <v>19</v>
      </c>
    </row>
    <row r="2009" spans="1:4" ht="12.75">
      <c r="A2009" s="428" t="s">
        <v>3118</v>
      </c>
      <c r="B2009" s="431">
        <v>200410</v>
      </c>
      <c r="C2009" s="428" t="s">
        <v>14155</v>
      </c>
      <c r="D2009" s="428" t="s">
        <v>18</v>
      </c>
    </row>
    <row r="2010" spans="1:4" ht="12.75">
      <c r="A2010" s="428" t="s">
        <v>3534</v>
      </c>
      <c r="B2010" s="431" t="s">
        <v>763</v>
      </c>
      <c r="C2010" s="428" t="s">
        <v>13852</v>
      </c>
      <c r="D2010" s="428" t="s">
        <v>20</v>
      </c>
    </row>
    <row r="2011" spans="1:4" ht="12.75">
      <c r="A2011" s="428" t="s">
        <v>7267</v>
      </c>
      <c r="B2011" s="431" t="s">
        <v>9917</v>
      </c>
      <c r="C2011" s="428" t="s">
        <v>14156</v>
      </c>
      <c r="D2011" s="428" t="s">
        <v>20</v>
      </c>
    </row>
    <row r="2012" spans="1:4" ht="12.75">
      <c r="A2012" s="428" t="s">
        <v>5729</v>
      </c>
      <c r="B2012" s="431">
        <v>110108</v>
      </c>
      <c r="C2012" s="428" t="s">
        <v>14157</v>
      </c>
      <c r="D2012" s="428" t="s">
        <v>20</v>
      </c>
    </row>
    <row r="2013" spans="1:4" ht="12.75">
      <c r="A2013" s="428" t="s">
        <v>2731</v>
      </c>
      <c r="B2013" s="431">
        <v>160703</v>
      </c>
      <c r="C2013" s="428" t="s">
        <v>14158</v>
      </c>
      <c r="D2013" s="428" t="s">
        <v>20</v>
      </c>
    </row>
    <row r="2014" spans="1:4" ht="12.75">
      <c r="A2014" s="428" t="s">
        <v>8481</v>
      </c>
      <c r="B2014" s="431">
        <v>120302</v>
      </c>
      <c r="C2014" s="428" t="s">
        <v>14159</v>
      </c>
      <c r="D2014" s="428" t="s">
        <v>19</v>
      </c>
    </row>
    <row r="2015" spans="1:4" ht="12.75">
      <c r="A2015" s="428" t="s">
        <v>5875</v>
      </c>
      <c r="B2015" s="431" t="s">
        <v>1852</v>
      </c>
      <c r="C2015" s="428" t="s">
        <v>14160</v>
      </c>
      <c r="D2015" s="428" t="s">
        <v>18</v>
      </c>
    </row>
    <row r="2016" spans="1:4" ht="12.75">
      <c r="A2016" s="428" t="s">
        <v>3983</v>
      </c>
      <c r="B2016" s="431" t="s">
        <v>10140</v>
      </c>
      <c r="C2016" s="428" t="s">
        <v>14161</v>
      </c>
      <c r="D2016" s="428" t="s">
        <v>20</v>
      </c>
    </row>
    <row r="2017" spans="1:4" ht="12.75">
      <c r="A2017" s="428" t="s">
        <v>8350</v>
      </c>
      <c r="B2017" s="431" t="s">
        <v>890</v>
      </c>
      <c r="C2017" s="428" t="s">
        <v>14162</v>
      </c>
      <c r="D2017" s="428" t="s">
        <v>19</v>
      </c>
    </row>
    <row r="2018" spans="1:4" ht="12.75">
      <c r="A2018" s="428" t="s">
        <v>8504</v>
      </c>
      <c r="B2018" s="431" t="s">
        <v>890</v>
      </c>
      <c r="C2018" s="428" t="s">
        <v>14163</v>
      </c>
      <c r="D2018" s="428" t="s">
        <v>19</v>
      </c>
    </row>
    <row r="2019" spans="1:4" ht="12.75">
      <c r="A2019" s="428" t="s">
        <v>8506</v>
      </c>
      <c r="B2019" s="431">
        <v>120810</v>
      </c>
      <c r="C2019" s="428" t="s">
        <v>14164</v>
      </c>
      <c r="D2019" s="428" t="s">
        <v>20</v>
      </c>
    </row>
    <row r="2020" spans="1:4" ht="12.75">
      <c r="A2020" s="428" t="s">
        <v>2033</v>
      </c>
      <c r="B2020" s="431" t="s">
        <v>10550</v>
      </c>
      <c r="C2020" s="428" t="s">
        <v>14165</v>
      </c>
      <c r="D2020" s="428" t="s">
        <v>19</v>
      </c>
    </row>
    <row r="2021" spans="1:4" ht="12.75">
      <c r="A2021" s="428" t="s">
        <v>4884</v>
      </c>
      <c r="B2021" s="431">
        <v>250101</v>
      </c>
      <c r="C2021" s="428" t="s">
        <v>13693</v>
      </c>
      <c r="D2021" s="428" t="s">
        <v>459</v>
      </c>
    </row>
    <row r="2022" spans="1:4" ht="12.75">
      <c r="A2022" s="428" t="s">
        <v>4923</v>
      </c>
      <c r="B2022" s="431" t="s">
        <v>904</v>
      </c>
      <c r="C2022" s="428" t="s">
        <v>13367</v>
      </c>
      <c r="D2022" s="428" t="s">
        <v>19</v>
      </c>
    </row>
    <row r="2023" spans="1:4" ht="12.75">
      <c r="A2023" s="428" t="s">
        <v>5805</v>
      </c>
      <c r="B2023" s="431" t="s">
        <v>10350</v>
      </c>
      <c r="C2023" s="428" t="s">
        <v>14166</v>
      </c>
      <c r="D2023" s="428" t="s">
        <v>18</v>
      </c>
    </row>
    <row r="2024" spans="1:4" ht="12.75">
      <c r="A2024" s="428" t="s">
        <v>2704</v>
      </c>
      <c r="B2024" s="431">
        <v>250107</v>
      </c>
      <c r="C2024" s="428" t="s">
        <v>14167</v>
      </c>
      <c r="D2024" s="428" t="s">
        <v>18</v>
      </c>
    </row>
    <row r="2025" spans="1:4" ht="12.75">
      <c r="A2025" s="428" t="s">
        <v>11551</v>
      </c>
      <c r="B2025" s="431" t="s">
        <v>10713</v>
      </c>
      <c r="C2025" s="428" t="s">
        <v>14168</v>
      </c>
      <c r="D2025" s="428" t="s">
        <v>20</v>
      </c>
    </row>
    <row r="2026" spans="1:4" ht="12.75">
      <c r="A2026" s="428" t="s">
        <v>5205</v>
      </c>
      <c r="B2026" s="431">
        <v>120305</v>
      </c>
      <c r="C2026" s="428" t="s">
        <v>12325</v>
      </c>
      <c r="D2026" s="428" t="s">
        <v>459</v>
      </c>
    </row>
    <row r="2027" spans="1:4" ht="12.75">
      <c r="A2027" s="428" t="s">
        <v>11552</v>
      </c>
      <c r="B2027" s="431">
        <v>150142</v>
      </c>
      <c r="C2027" s="428" t="s">
        <v>14169</v>
      </c>
      <c r="D2027" s="428" t="s">
        <v>459</v>
      </c>
    </row>
    <row r="2028" spans="1:4" ht="12.75">
      <c r="A2028" s="428" t="s">
        <v>5809</v>
      </c>
      <c r="B2028" s="431" t="s">
        <v>628</v>
      </c>
      <c r="C2028" s="428" t="s">
        <v>14170</v>
      </c>
      <c r="D2028" s="428" t="s">
        <v>18</v>
      </c>
    </row>
    <row r="2029" spans="1:4" ht="12.75">
      <c r="A2029" s="428" t="s">
        <v>8576</v>
      </c>
      <c r="B2029" s="431">
        <v>150601</v>
      </c>
      <c r="C2029" s="428" t="s">
        <v>14171</v>
      </c>
      <c r="D2029" s="428" t="s">
        <v>20</v>
      </c>
    </row>
    <row r="2030" spans="1:4" ht="12.75">
      <c r="A2030" s="428" t="s">
        <v>11553</v>
      </c>
      <c r="B2030" s="431">
        <v>240301</v>
      </c>
      <c r="C2030" s="428" t="s">
        <v>14172</v>
      </c>
      <c r="D2030" s="428" t="s">
        <v>20</v>
      </c>
    </row>
    <row r="2031" spans="1:4" ht="12.75">
      <c r="A2031" s="428" t="s">
        <v>2006</v>
      </c>
      <c r="B2031" s="431">
        <v>210101</v>
      </c>
      <c r="C2031" s="428" t="s">
        <v>14173</v>
      </c>
      <c r="D2031" s="428" t="s">
        <v>18</v>
      </c>
    </row>
    <row r="2032" spans="1:4" ht="12.75">
      <c r="A2032" s="428" t="s">
        <v>4369</v>
      </c>
      <c r="B2032" s="431">
        <v>160113</v>
      </c>
      <c r="C2032" s="428" t="s">
        <v>14174</v>
      </c>
      <c r="D2032" s="428" t="s">
        <v>20</v>
      </c>
    </row>
    <row r="2033" spans="1:4" ht="12.75">
      <c r="A2033" s="428" t="s">
        <v>8626</v>
      </c>
      <c r="B2033" s="431" t="s">
        <v>1260</v>
      </c>
      <c r="C2033" s="428" t="s">
        <v>14175</v>
      </c>
      <c r="D2033" s="428" t="s">
        <v>19</v>
      </c>
    </row>
    <row r="2034" spans="1:4" ht="12.75">
      <c r="A2034" s="428" t="s">
        <v>5156</v>
      </c>
      <c r="B2034" s="431" t="s">
        <v>10466</v>
      </c>
      <c r="C2034" s="428" t="s">
        <v>14176</v>
      </c>
      <c r="D2034" s="428" t="s">
        <v>20</v>
      </c>
    </row>
    <row r="2035" spans="1:4" ht="12.75">
      <c r="A2035" s="428" t="s">
        <v>1059</v>
      </c>
      <c r="B2035" s="431">
        <v>110110</v>
      </c>
      <c r="C2035" s="428" t="s">
        <v>14177</v>
      </c>
      <c r="D2035" s="428" t="s">
        <v>20</v>
      </c>
    </row>
    <row r="2036" spans="1:4" ht="12.75">
      <c r="A2036" s="428" t="s">
        <v>8627</v>
      </c>
      <c r="B2036" s="431" t="s">
        <v>854</v>
      </c>
      <c r="C2036" s="428" t="s">
        <v>13239</v>
      </c>
      <c r="D2036" s="428" t="s">
        <v>19</v>
      </c>
    </row>
    <row r="2037" spans="1:4" ht="12.75">
      <c r="A2037" s="428" t="s">
        <v>11554</v>
      </c>
      <c r="B2037" s="431">
        <v>100604</v>
      </c>
      <c r="C2037" s="428" t="s">
        <v>14178</v>
      </c>
      <c r="D2037" s="428" t="s">
        <v>19</v>
      </c>
    </row>
    <row r="2038" spans="1:4" ht="12.75">
      <c r="A2038" s="428" t="s">
        <v>1631</v>
      </c>
      <c r="B2038" s="431">
        <v>210101</v>
      </c>
      <c r="C2038" s="428" t="s">
        <v>14179</v>
      </c>
      <c r="D2038" s="428" t="s">
        <v>19</v>
      </c>
    </row>
    <row r="2039" spans="1:4" ht="12.75">
      <c r="A2039" s="428" t="s">
        <v>6162</v>
      </c>
      <c r="B2039" s="431" t="s">
        <v>10869</v>
      </c>
      <c r="C2039" s="428" t="s">
        <v>14180</v>
      </c>
      <c r="D2039" s="428" t="s">
        <v>19</v>
      </c>
    </row>
    <row r="2040" spans="1:4" ht="12.75">
      <c r="A2040" s="428" t="s">
        <v>1918</v>
      </c>
      <c r="B2040" s="431">
        <v>210807</v>
      </c>
      <c r="C2040" s="428" t="s">
        <v>14181</v>
      </c>
      <c r="D2040" s="428" t="s">
        <v>19</v>
      </c>
    </row>
    <row r="2041" spans="1:4" ht="12.75">
      <c r="A2041" s="428" t="s">
        <v>2610</v>
      </c>
      <c r="B2041" s="431" t="s">
        <v>10717</v>
      </c>
      <c r="C2041" s="428" t="s">
        <v>2611</v>
      </c>
      <c r="D2041" s="428" t="s">
        <v>20</v>
      </c>
    </row>
    <row r="2042" spans="1:4" ht="12.75">
      <c r="A2042" s="428" t="s">
        <v>711</v>
      </c>
      <c r="B2042" s="431">
        <v>210303</v>
      </c>
      <c r="C2042" s="428" t="s">
        <v>14182</v>
      </c>
      <c r="D2042" s="428" t="s">
        <v>19</v>
      </c>
    </row>
    <row r="2043" spans="1:4" ht="12.75">
      <c r="A2043" s="428" t="s">
        <v>5304</v>
      </c>
      <c r="B2043" s="431">
        <v>151021</v>
      </c>
      <c r="C2043" s="428" t="s">
        <v>12696</v>
      </c>
      <c r="D2043" s="428" t="s">
        <v>19</v>
      </c>
    </row>
    <row r="2044" spans="1:4" ht="12.75">
      <c r="A2044" s="428" t="s">
        <v>4616</v>
      </c>
      <c r="B2044" s="431">
        <v>110504</v>
      </c>
      <c r="C2044" s="428" t="s">
        <v>14183</v>
      </c>
      <c r="D2044" s="428" t="s">
        <v>20</v>
      </c>
    </row>
    <row r="2045" spans="1:4" ht="12.75">
      <c r="A2045" s="428" t="s">
        <v>5102</v>
      </c>
      <c r="B2045" s="431">
        <v>180210</v>
      </c>
      <c r="C2045" s="428" t="s">
        <v>5103</v>
      </c>
      <c r="D2045" s="428" t="s">
        <v>18</v>
      </c>
    </row>
    <row r="2046" spans="1:4" ht="12.75">
      <c r="A2046" s="428" t="s">
        <v>5414</v>
      </c>
      <c r="B2046" s="431">
        <v>120417</v>
      </c>
      <c r="C2046" s="428" t="s">
        <v>14184</v>
      </c>
      <c r="D2046" s="428" t="s">
        <v>19</v>
      </c>
    </row>
    <row r="2047" spans="1:4" ht="12.75">
      <c r="A2047" s="428" t="s">
        <v>5918</v>
      </c>
      <c r="B2047" s="431">
        <v>150514</v>
      </c>
      <c r="C2047" s="428" t="s">
        <v>14185</v>
      </c>
      <c r="D2047" s="428" t="s">
        <v>20</v>
      </c>
    </row>
    <row r="2048" spans="1:4" ht="12.75">
      <c r="A2048" s="428" t="s">
        <v>4146</v>
      </c>
      <c r="B2048" s="431">
        <v>210702</v>
      </c>
      <c r="C2048" s="428" t="s">
        <v>14186</v>
      </c>
      <c r="D2048" s="428" t="s">
        <v>459</v>
      </c>
    </row>
    <row r="2049" spans="1:4" ht="12.75">
      <c r="A2049" s="428" t="s">
        <v>2872</v>
      </c>
      <c r="B2049" s="431" t="s">
        <v>10524</v>
      </c>
      <c r="C2049" s="428" t="s">
        <v>14188</v>
      </c>
      <c r="D2049" s="428" t="s">
        <v>20</v>
      </c>
    </row>
    <row r="2050" spans="1:4" ht="12.75">
      <c r="A2050" s="428" t="s">
        <v>2607</v>
      </c>
      <c r="B2050" s="431">
        <v>170204</v>
      </c>
      <c r="C2050" s="428" t="s">
        <v>14189</v>
      </c>
      <c r="D2050" s="428" t="s">
        <v>20</v>
      </c>
    </row>
    <row r="2051" spans="1:4" ht="12.75">
      <c r="A2051" s="428" t="s">
        <v>3699</v>
      </c>
      <c r="B2051" s="431" t="s">
        <v>10215</v>
      </c>
      <c r="C2051" s="428" t="s">
        <v>14190</v>
      </c>
      <c r="D2051" s="428" t="s">
        <v>19</v>
      </c>
    </row>
    <row r="2052" spans="1:4" ht="12.75">
      <c r="A2052" s="428" t="s">
        <v>1079</v>
      </c>
      <c r="B2052" s="431" t="s">
        <v>854</v>
      </c>
      <c r="C2052" s="428" t="s">
        <v>14191</v>
      </c>
      <c r="D2052" s="428" t="s">
        <v>19</v>
      </c>
    </row>
    <row r="2053" spans="1:4" ht="12.75">
      <c r="A2053" s="428" t="s">
        <v>11555</v>
      </c>
      <c r="B2053" s="431">
        <v>130703</v>
      </c>
      <c r="C2053" s="428" t="s">
        <v>14192</v>
      </c>
      <c r="D2053" s="428" t="s">
        <v>20</v>
      </c>
    </row>
    <row r="2054" spans="1:4" ht="12.75">
      <c r="A2054" s="428" t="s">
        <v>933</v>
      </c>
      <c r="B2054" s="431" t="s">
        <v>10441</v>
      </c>
      <c r="C2054" s="428" t="s">
        <v>14193</v>
      </c>
      <c r="D2054" s="428" t="s">
        <v>20</v>
      </c>
    </row>
    <row r="2055" spans="1:4" ht="12.75">
      <c r="A2055" s="428" t="s">
        <v>5905</v>
      </c>
      <c r="B2055" s="431">
        <v>210709</v>
      </c>
      <c r="C2055" s="428" t="s">
        <v>14194</v>
      </c>
      <c r="D2055" s="428" t="s">
        <v>20</v>
      </c>
    </row>
    <row r="2056" spans="1:4" ht="12.75">
      <c r="A2056" s="428" t="s">
        <v>3682</v>
      </c>
      <c r="B2056" s="431">
        <v>200409</v>
      </c>
      <c r="C2056" s="428" t="s">
        <v>14195</v>
      </c>
      <c r="D2056" s="428" t="s">
        <v>19</v>
      </c>
    </row>
    <row r="2057" spans="1:4" ht="12.75">
      <c r="A2057" s="428" t="s">
        <v>11556</v>
      </c>
      <c r="B2057" s="431">
        <v>150130</v>
      </c>
      <c r="C2057" s="428" t="s">
        <v>14196</v>
      </c>
      <c r="D2057" s="428" t="s">
        <v>18</v>
      </c>
    </row>
    <row r="2058" spans="1:4" ht="12.75">
      <c r="A2058" s="428" t="s">
        <v>7595</v>
      </c>
      <c r="B2058" s="431" t="s">
        <v>512</v>
      </c>
      <c r="C2058" s="428" t="s">
        <v>14197</v>
      </c>
      <c r="D2058" s="428" t="s">
        <v>18</v>
      </c>
    </row>
    <row r="2059" spans="1:4" ht="12.75">
      <c r="A2059" s="428" t="s">
        <v>883</v>
      </c>
      <c r="B2059" s="431" t="s">
        <v>884</v>
      </c>
      <c r="C2059" s="428" t="s">
        <v>14198</v>
      </c>
      <c r="D2059" s="428" t="s">
        <v>18</v>
      </c>
    </row>
    <row r="2060" spans="1:4" ht="12.75">
      <c r="A2060" s="428" t="s">
        <v>5025</v>
      </c>
      <c r="B2060" s="431" t="s">
        <v>637</v>
      </c>
      <c r="C2060" s="428" t="s">
        <v>14199</v>
      </c>
      <c r="D2060" s="428" t="s">
        <v>19</v>
      </c>
    </row>
    <row r="2061" spans="1:4" ht="12.75">
      <c r="A2061" s="428" t="s">
        <v>11557</v>
      </c>
      <c r="B2061" s="431" t="s">
        <v>2913</v>
      </c>
      <c r="C2061" s="428" t="s">
        <v>14200</v>
      </c>
      <c r="D2061" s="428" t="s">
        <v>20</v>
      </c>
    </row>
    <row r="2062" spans="1:4" ht="12.75">
      <c r="A2062" s="428" t="s">
        <v>4767</v>
      </c>
      <c r="B2062" s="431">
        <v>200207</v>
      </c>
      <c r="C2062" s="428" t="s">
        <v>14201</v>
      </c>
      <c r="D2062" s="428" t="s">
        <v>19</v>
      </c>
    </row>
    <row r="2063" spans="1:4" ht="12.75">
      <c r="A2063" s="428" t="s">
        <v>2095</v>
      </c>
      <c r="B2063" s="431">
        <v>200603</v>
      </c>
      <c r="C2063" s="428" t="s">
        <v>13614</v>
      </c>
      <c r="D2063" s="428" t="s">
        <v>19</v>
      </c>
    </row>
    <row r="2064" spans="1:4" ht="12.75">
      <c r="A2064" s="428" t="s">
        <v>4966</v>
      </c>
      <c r="B2064" s="431">
        <v>200409</v>
      </c>
      <c r="C2064" s="428" t="s">
        <v>14202</v>
      </c>
      <c r="D2064" s="428" t="s">
        <v>19</v>
      </c>
    </row>
    <row r="2065" spans="1:4" ht="12.75">
      <c r="A2065" s="428" t="s">
        <v>6000</v>
      </c>
      <c r="B2065" s="431">
        <v>200401</v>
      </c>
      <c r="C2065" s="428" t="s">
        <v>14203</v>
      </c>
      <c r="D2065" s="428" t="s">
        <v>20</v>
      </c>
    </row>
    <row r="2066" spans="1:4" ht="12.75">
      <c r="A2066" s="428" t="s">
        <v>1347</v>
      </c>
      <c r="B2066" s="431" t="s">
        <v>10525</v>
      </c>
      <c r="C2066" s="428" t="s">
        <v>14204</v>
      </c>
      <c r="D2066" s="428" t="s">
        <v>18</v>
      </c>
    </row>
    <row r="2067" spans="1:4" ht="12.75">
      <c r="A2067" s="428" t="s">
        <v>11558</v>
      </c>
      <c r="B2067" s="431" t="s">
        <v>10770</v>
      </c>
      <c r="C2067" s="428" t="s">
        <v>14205</v>
      </c>
      <c r="D2067" s="428" t="s">
        <v>18</v>
      </c>
    </row>
    <row r="2068" spans="1:4" ht="12.75">
      <c r="A2068" s="428" t="s">
        <v>4637</v>
      </c>
      <c r="B2068" s="431" t="s">
        <v>10217</v>
      </c>
      <c r="C2068" s="428" t="s">
        <v>14206</v>
      </c>
      <c r="D2068" s="428" t="s">
        <v>19</v>
      </c>
    </row>
    <row r="2069" spans="1:4" ht="12.75">
      <c r="A2069" s="428" t="s">
        <v>4096</v>
      </c>
      <c r="B2069" s="431">
        <v>210102</v>
      </c>
      <c r="C2069" s="428" t="s">
        <v>14207</v>
      </c>
      <c r="D2069" s="428" t="s">
        <v>459</v>
      </c>
    </row>
    <row r="2070" spans="1:4" ht="12.75">
      <c r="A2070" s="428" t="s">
        <v>1617</v>
      </c>
      <c r="B2070" s="431">
        <v>120608</v>
      </c>
      <c r="C2070" s="428" t="s">
        <v>14208</v>
      </c>
      <c r="D2070" s="428" t="s">
        <v>20</v>
      </c>
    </row>
    <row r="2071" spans="1:4" ht="12.75">
      <c r="A2071" s="428" t="s">
        <v>4402</v>
      </c>
      <c r="B2071" s="431" t="s">
        <v>10217</v>
      </c>
      <c r="C2071" s="428" t="s">
        <v>14209</v>
      </c>
      <c r="D2071" s="428" t="s">
        <v>20</v>
      </c>
    </row>
    <row r="2072" spans="1:4" ht="12.75">
      <c r="A2072" s="428" t="s">
        <v>7205</v>
      </c>
      <c r="B2072" s="431" t="s">
        <v>2913</v>
      </c>
      <c r="C2072" s="428" t="s">
        <v>14210</v>
      </c>
      <c r="D2072" s="428" t="s">
        <v>459</v>
      </c>
    </row>
    <row r="2073" spans="1:4" ht="12.75">
      <c r="A2073" s="428" t="s">
        <v>4694</v>
      </c>
      <c r="B2073" s="431" t="s">
        <v>10506</v>
      </c>
      <c r="C2073" s="428" t="s">
        <v>14211</v>
      </c>
      <c r="D2073" s="428" t="s">
        <v>19</v>
      </c>
    </row>
    <row r="2074" spans="1:4" ht="12.75">
      <c r="A2074" s="428" t="s">
        <v>5766</v>
      </c>
      <c r="B2074" s="431" t="s">
        <v>10599</v>
      </c>
      <c r="C2074" s="428" t="s">
        <v>14212</v>
      </c>
      <c r="D2074" s="428" t="s">
        <v>19</v>
      </c>
    </row>
    <row r="2075" spans="1:4" ht="12.75">
      <c r="A2075" s="428" t="s">
        <v>11559</v>
      </c>
      <c r="B2075" s="431" t="s">
        <v>10717</v>
      </c>
      <c r="C2075" s="428" t="s">
        <v>14213</v>
      </c>
      <c r="D2075" s="428" t="s">
        <v>20</v>
      </c>
    </row>
    <row r="2076" spans="1:4" ht="12.75">
      <c r="A2076" s="428" t="s">
        <v>7071</v>
      </c>
      <c r="B2076" s="431" t="s">
        <v>6873</v>
      </c>
      <c r="C2076" s="428" t="s">
        <v>14214</v>
      </c>
      <c r="D2076" s="428" t="s">
        <v>19</v>
      </c>
    </row>
    <row r="2077" spans="1:4" ht="12.75">
      <c r="A2077" s="428" t="s">
        <v>3980</v>
      </c>
      <c r="B2077" s="431" t="s">
        <v>3981</v>
      </c>
      <c r="C2077" s="428" t="s">
        <v>14215</v>
      </c>
      <c r="D2077" s="428" t="s">
        <v>18</v>
      </c>
    </row>
    <row r="2078" spans="1:4" ht="12.75">
      <c r="A2078" s="428" t="s">
        <v>11560</v>
      </c>
      <c r="B2078" s="431" t="s">
        <v>9017</v>
      </c>
      <c r="C2078" s="428" t="s">
        <v>14216</v>
      </c>
      <c r="D2078" s="428" t="s">
        <v>20</v>
      </c>
    </row>
    <row r="2079" spans="1:4" ht="12.75">
      <c r="A2079" s="428" t="s">
        <v>2201</v>
      </c>
      <c r="B2079" s="431" t="s">
        <v>10660</v>
      </c>
      <c r="C2079" s="428" t="s">
        <v>14217</v>
      </c>
      <c r="D2079" s="428" t="s">
        <v>19</v>
      </c>
    </row>
    <row r="2080" spans="1:4" ht="12.75">
      <c r="A2080" s="428" t="s">
        <v>11561</v>
      </c>
      <c r="B2080" s="431" t="s">
        <v>10821</v>
      </c>
      <c r="C2080" s="428" t="s">
        <v>14218</v>
      </c>
      <c r="D2080" s="428" t="s">
        <v>20</v>
      </c>
    </row>
    <row r="2081" spans="1:4" ht="12.75">
      <c r="A2081" s="428" t="s">
        <v>624</v>
      </c>
      <c r="B2081" s="431">
        <v>220604</v>
      </c>
      <c r="C2081" s="428" t="s">
        <v>12325</v>
      </c>
      <c r="D2081" s="428" t="s">
        <v>19</v>
      </c>
    </row>
    <row r="2082" spans="1:4" ht="12.75">
      <c r="A2082" s="428" t="s">
        <v>11562</v>
      </c>
      <c r="B2082" s="431" t="s">
        <v>9997</v>
      </c>
      <c r="C2082" s="428" t="s">
        <v>14219</v>
      </c>
      <c r="D2082" s="428" t="s">
        <v>18</v>
      </c>
    </row>
    <row r="2083" spans="1:4" ht="12.75">
      <c r="A2083" s="428" t="s">
        <v>1118</v>
      </c>
      <c r="B2083" s="431">
        <v>210210</v>
      </c>
      <c r="C2083" s="428" t="s">
        <v>14220</v>
      </c>
      <c r="D2083" s="428" t="s">
        <v>20</v>
      </c>
    </row>
    <row r="2084" spans="1:4" ht="12.75">
      <c r="A2084" s="428" t="s">
        <v>7656</v>
      </c>
      <c r="B2084" s="431" t="s">
        <v>9705</v>
      </c>
      <c r="C2084" s="428" t="s">
        <v>14221</v>
      </c>
      <c r="D2084" s="428" t="s">
        <v>459</v>
      </c>
    </row>
    <row r="2085" spans="1:4" ht="12.75">
      <c r="A2085" s="428" t="s">
        <v>3971</v>
      </c>
      <c r="B2085" s="431">
        <v>200507</v>
      </c>
      <c r="C2085" s="428" t="s">
        <v>14222</v>
      </c>
      <c r="D2085" s="428" t="s">
        <v>20</v>
      </c>
    </row>
    <row r="2086" spans="1:4" ht="12.75">
      <c r="A2086" s="428" t="s">
        <v>3743</v>
      </c>
      <c r="B2086" s="431">
        <v>210806</v>
      </c>
      <c r="C2086" s="428" t="s">
        <v>14223</v>
      </c>
      <c r="D2086" s="428" t="s">
        <v>19</v>
      </c>
    </row>
    <row r="2087" spans="1:4" ht="12.75">
      <c r="A2087" s="428" t="s">
        <v>4908</v>
      </c>
      <c r="B2087" s="431">
        <v>210801</v>
      </c>
      <c r="C2087" s="428" t="s">
        <v>13516</v>
      </c>
      <c r="D2087" s="428" t="s">
        <v>19</v>
      </c>
    </row>
    <row r="2088" spans="1:4" ht="12.75">
      <c r="A2088" s="428" t="s">
        <v>7874</v>
      </c>
      <c r="B2088" s="431" t="s">
        <v>10725</v>
      </c>
      <c r="C2088" s="428" t="s">
        <v>14224</v>
      </c>
      <c r="D2088" s="428" t="s">
        <v>19</v>
      </c>
    </row>
    <row r="2089" spans="1:4" ht="12.75">
      <c r="A2089" s="428" t="s">
        <v>3499</v>
      </c>
      <c r="B2089" s="431">
        <v>210501</v>
      </c>
      <c r="C2089" s="428" t="s">
        <v>14225</v>
      </c>
      <c r="D2089" s="428" t="s">
        <v>20</v>
      </c>
    </row>
    <row r="2090" spans="1:4" ht="12.75">
      <c r="A2090" s="428" t="s">
        <v>4701</v>
      </c>
      <c r="B2090" s="431" t="s">
        <v>1202</v>
      </c>
      <c r="C2090" s="428" t="s">
        <v>14226</v>
      </c>
      <c r="D2090" s="428" t="s">
        <v>19</v>
      </c>
    </row>
    <row r="2091" spans="1:4" ht="12.75">
      <c r="A2091" s="428" t="s">
        <v>2558</v>
      </c>
      <c r="B2091" s="431">
        <v>200111</v>
      </c>
      <c r="C2091" s="428" t="s">
        <v>14227</v>
      </c>
      <c r="D2091" s="428" t="s">
        <v>20</v>
      </c>
    </row>
    <row r="2092" spans="1:4" ht="12.75">
      <c r="A2092" s="428" t="s">
        <v>5975</v>
      </c>
      <c r="B2092" s="431" t="s">
        <v>10698</v>
      </c>
      <c r="C2092" s="428" t="s">
        <v>14228</v>
      </c>
      <c r="D2092" s="428" t="s">
        <v>19</v>
      </c>
    </row>
    <row r="2093" spans="1:4" ht="12.75">
      <c r="A2093" s="428" t="s">
        <v>7557</v>
      </c>
      <c r="B2093" s="431">
        <v>190308</v>
      </c>
      <c r="C2093" s="428" t="s">
        <v>14229</v>
      </c>
      <c r="D2093" s="428" t="s">
        <v>20</v>
      </c>
    </row>
    <row r="2094" spans="1:4" ht="12.75">
      <c r="A2094" s="428" t="s">
        <v>1844</v>
      </c>
      <c r="B2094" s="431" t="s">
        <v>10518</v>
      </c>
      <c r="C2094" s="428" t="s">
        <v>14230</v>
      </c>
      <c r="D2094" s="428" t="s">
        <v>19</v>
      </c>
    </row>
    <row r="2095" spans="1:4" ht="12.75">
      <c r="A2095" s="428" t="s">
        <v>2537</v>
      </c>
      <c r="B2095" s="431">
        <v>170104</v>
      </c>
      <c r="C2095" s="428" t="s">
        <v>14231</v>
      </c>
      <c r="D2095" s="428" t="s">
        <v>19</v>
      </c>
    </row>
    <row r="2096" spans="1:4" ht="12.75">
      <c r="A2096" s="428" t="s">
        <v>1459</v>
      </c>
      <c r="B2096" s="431" t="s">
        <v>1251</v>
      </c>
      <c r="C2096" s="428" t="s">
        <v>14232</v>
      </c>
      <c r="D2096" s="428" t="s">
        <v>19</v>
      </c>
    </row>
    <row r="2097" spans="1:4" ht="12.75">
      <c r="A2097" s="428" t="s">
        <v>1045</v>
      </c>
      <c r="B2097" s="431">
        <v>210601</v>
      </c>
      <c r="C2097" s="428" t="s">
        <v>14233</v>
      </c>
      <c r="D2097" s="428" t="s">
        <v>19</v>
      </c>
    </row>
    <row r="2098" spans="1:4" ht="12.75">
      <c r="A2098" s="428" t="s">
        <v>3237</v>
      </c>
      <c r="B2098" s="431">
        <v>210501</v>
      </c>
      <c r="C2098" s="428" t="s">
        <v>14234</v>
      </c>
      <c r="D2098" s="428" t="s">
        <v>20</v>
      </c>
    </row>
    <row r="2099" spans="1:4" ht="12.75">
      <c r="A2099" s="428" t="s">
        <v>4345</v>
      </c>
      <c r="B2099" s="431">
        <v>100901</v>
      </c>
      <c r="C2099" s="428" t="s">
        <v>14235</v>
      </c>
      <c r="D2099" s="428" t="s">
        <v>19</v>
      </c>
    </row>
    <row r="2100" spans="1:4" ht="12.75">
      <c r="A2100" s="428" t="s">
        <v>379</v>
      </c>
      <c r="B2100" s="431">
        <v>210901</v>
      </c>
      <c r="C2100" s="428" t="s">
        <v>14236</v>
      </c>
      <c r="D2100" s="428" t="s">
        <v>20</v>
      </c>
    </row>
    <row r="2101" spans="1:4" ht="12.75">
      <c r="A2101" s="428" t="s">
        <v>5033</v>
      </c>
      <c r="B2101" s="431">
        <v>210501</v>
      </c>
      <c r="C2101" s="428" t="s">
        <v>14237</v>
      </c>
      <c r="D2101" s="428" t="s">
        <v>19</v>
      </c>
    </row>
    <row r="2102" spans="1:4" ht="12.75">
      <c r="A2102" s="428" t="s">
        <v>4696</v>
      </c>
      <c r="B2102" s="431" t="s">
        <v>10224</v>
      </c>
      <c r="C2102" s="428" t="s">
        <v>14238</v>
      </c>
      <c r="D2102" s="428" t="s">
        <v>18</v>
      </c>
    </row>
    <row r="2103" spans="1:4" ht="12.75">
      <c r="A2103" s="428" t="s">
        <v>3691</v>
      </c>
      <c r="B2103" s="431" t="s">
        <v>10167</v>
      </c>
      <c r="C2103" s="428" t="s">
        <v>14239</v>
      </c>
      <c r="D2103" s="428" t="s">
        <v>20</v>
      </c>
    </row>
    <row r="2104" spans="1:4" ht="12.75">
      <c r="A2104" s="428" t="s">
        <v>2858</v>
      </c>
      <c r="B2104" s="431" t="s">
        <v>477</v>
      </c>
      <c r="C2104" s="428" t="s">
        <v>14240</v>
      </c>
      <c r="D2104" s="428" t="s">
        <v>19</v>
      </c>
    </row>
    <row r="2105" spans="1:4" ht="12.75">
      <c r="A2105" s="428" t="s">
        <v>4852</v>
      </c>
      <c r="B2105" s="431" t="s">
        <v>10574</v>
      </c>
      <c r="C2105" s="428" t="s">
        <v>12619</v>
      </c>
      <c r="D2105" s="428" t="s">
        <v>18</v>
      </c>
    </row>
    <row r="2106" spans="1:4" ht="12.75">
      <c r="A2106" s="428" t="s">
        <v>4352</v>
      </c>
      <c r="B2106" s="431">
        <v>211203</v>
      </c>
      <c r="C2106" s="428" t="s">
        <v>14241</v>
      </c>
      <c r="D2106" s="428" t="s">
        <v>19</v>
      </c>
    </row>
    <row r="2107" spans="1:4" ht="12.75">
      <c r="A2107" s="428" t="s">
        <v>6042</v>
      </c>
      <c r="B2107" s="431" t="s">
        <v>10224</v>
      </c>
      <c r="C2107" s="428" t="s">
        <v>14242</v>
      </c>
      <c r="D2107" s="428" t="s">
        <v>19</v>
      </c>
    </row>
    <row r="2108" spans="1:4" ht="12.75">
      <c r="A2108" s="428" t="s">
        <v>8467</v>
      </c>
      <c r="B2108" s="431">
        <v>120305</v>
      </c>
      <c r="C2108" s="428" t="s">
        <v>14243</v>
      </c>
      <c r="D2108" s="428" t="s">
        <v>20</v>
      </c>
    </row>
    <row r="2109" spans="1:4" ht="12.75">
      <c r="A2109" s="428" t="s">
        <v>1523</v>
      </c>
      <c r="B2109" s="431">
        <v>160112</v>
      </c>
      <c r="C2109" s="428" t="s">
        <v>14244</v>
      </c>
      <c r="D2109" s="428" t="s">
        <v>19</v>
      </c>
    </row>
    <row r="2110" spans="1:4" ht="12.75">
      <c r="A2110" s="428" t="s">
        <v>4095</v>
      </c>
      <c r="B2110" s="431">
        <v>211301</v>
      </c>
      <c r="C2110" s="428" t="s">
        <v>14245</v>
      </c>
      <c r="D2110" s="428" t="s">
        <v>18</v>
      </c>
    </row>
    <row r="2111" spans="1:4" ht="12.75">
      <c r="A2111" s="428" t="s">
        <v>5974</v>
      </c>
      <c r="B2111" s="431" t="s">
        <v>844</v>
      </c>
      <c r="C2111" s="428" t="s">
        <v>14246</v>
      </c>
      <c r="D2111" s="428" t="s">
        <v>19</v>
      </c>
    </row>
    <row r="2112" spans="1:4" ht="12.75">
      <c r="A2112" s="428" t="s">
        <v>3992</v>
      </c>
      <c r="B2112" s="431" t="s">
        <v>581</v>
      </c>
      <c r="C2112" s="428" t="s">
        <v>14247</v>
      </c>
      <c r="D2112" s="428" t="s">
        <v>19</v>
      </c>
    </row>
    <row r="2113" spans="1:4" ht="12.75">
      <c r="A2113" s="428" t="s">
        <v>5542</v>
      </c>
      <c r="B2113" s="431" t="s">
        <v>10193</v>
      </c>
      <c r="C2113" s="428" t="s">
        <v>14248</v>
      </c>
      <c r="D2113" s="428" t="s">
        <v>20</v>
      </c>
    </row>
    <row r="2114" spans="1:4" ht="12.75">
      <c r="A2114" s="428" t="s">
        <v>1633</v>
      </c>
      <c r="B2114" s="431">
        <v>210501</v>
      </c>
      <c r="C2114" s="428" t="s">
        <v>14249</v>
      </c>
      <c r="D2114" s="428" t="s">
        <v>20</v>
      </c>
    </row>
    <row r="2115" spans="1:4" ht="12.75">
      <c r="A2115" s="428" t="s">
        <v>4211</v>
      </c>
      <c r="B2115" s="431" t="s">
        <v>10193</v>
      </c>
      <c r="C2115" s="428" t="s">
        <v>14250</v>
      </c>
      <c r="D2115" s="428" t="s">
        <v>20</v>
      </c>
    </row>
    <row r="2116" spans="1:4" ht="12.75">
      <c r="A2116" s="428" t="s">
        <v>11563</v>
      </c>
      <c r="B2116" s="431" t="s">
        <v>637</v>
      </c>
      <c r="C2116" s="428" t="s">
        <v>14251</v>
      </c>
      <c r="D2116" s="428" t="s">
        <v>18</v>
      </c>
    </row>
    <row r="2117" spans="1:4" ht="12.75">
      <c r="A2117" s="428" t="s">
        <v>2661</v>
      </c>
      <c r="B2117" s="431" t="s">
        <v>10086</v>
      </c>
      <c r="C2117" s="428" t="s">
        <v>13716</v>
      </c>
      <c r="D2117" s="428" t="s">
        <v>20</v>
      </c>
    </row>
    <row r="2118" spans="1:4" ht="12.75">
      <c r="A2118" s="428" t="s">
        <v>1060</v>
      </c>
      <c r="B2118" s="431" t="s">
        <v>10537</v>
      </c>
      <c r="C2118" s="428" t="s">
        <v>14252</v>
      </c>
      <c r="D2118" s="428" t="s">
        <v>19</v>
      </c>
    </row>
    <row r="2119" spans="1:4" ht="12.75">
      <c r="A2119" s="428" t="s">
        <v>4414</v>
      </c>
      <c r="B2119" s="431" t="s">
        <v>10627</v>
      </c>
      <c r="C2119" s="428" t="s">
        <v>14253</v>
      </c>
      <c r="D2119" s="428" t="s">
        <v>19</v>
      </c>
    </row>
    <row r="2120" spans="1:4" ht="12.75">
      <c r="A2120" s="428" t="s">
        <v>5949</v>
      </c>
      <c r="B2120" s="431" t="s">
        <v>887</v>
      </c>
      <c r="C2120" s="428" t="s">
        <v>12619</v>
      </c>
      <c r="D2120" s="428" t="s">
        <v>19</v>
      </c>
    </row>
    <row r="2121" spans="1:4" ht="12.75">
      <c r="A2121" s="428" t="s">
        <v>11564</v>
      </c>
      <c r="B2121" s="431">
        <v>150705</v>
      </c>
      <c r="C2121" s="428" t="s">
        <v>14254</v>
      </c>
      <c r="D2121" s="428" t="s">
        <v>18</v>
      </c>
    </row>
    <row r="2122" spans="1:4" ht="12.75">
      <c r="A2122" s="428" t="s">
        <v>3401</v>
      </c>
      <c r="B2122" s="431" t="s">
        <v>10105</v>
      </c>
      <c r="C2122" s="428" t="s">
        <v>14255</v>
      </c>
      <c r="D2122" s="428" t="s">
        <v>20</v>
      </c>
    </row>
    <row r="2123" spans="1:4" ht="12.75">
      <c r="A2123" s="428" t="s">
        <v>4673</v>
      </c>
      <c r="B2123" s="431" t="s">
        <v>10607</v>
      </c>
      <c r="C2123" s="428" t="s">
        <v>12403</v>
      </c>
      <c r="D2123" s="428" t="s">
        <v>19</v>
      </c>
    </row>
    <row r="2124" spans="1:4" ht="12.75">
      <c r="A2124" s="428" t="s">
        <v>2587</v>
      </c>
      <c r="B2124" s="431" t="s">
        <v>1939</v>
      </c>
      <c r="C2124" s="428" t="s">
        <v>14256</v>
      </c>
      <c r="D2124" s="428" t="s">
        <v>19</v>
      </c>
    </row>
    <row r="2125" spans="1:4" ht="12.75">
      <c r="A2125" s="428" t="s">
        <v>2242</v>
      </c>
      <c r="B2125" s="431" t="s">
        <v>10615</v>
      </c>
      <c r="C2125" s="428" t="s">
        <v>14257</v>
      </c>
      <c r="D2125" s="428" t="s">
        <v>19</v>
      </c>
    </row>
    <row r="2126" spans="1:4" ht="12.75">
      <c r="A2126" s="428" t="s">
        <v>5831</v>
      </c>
      <c r="B2126" s="431" t="s">
        <v>596</v>
      </c>
      <c r="C2126" s="428" t="s">
        <v>14258</v>
      </c>
      <c r="D2126" s="428" t="s">
        <v>20</v>
      </c>
    </row>
    <row r="2127" spans="1:4" ht="12.75">
      <c r="A2127" s="428" t="s">
        <v>6300</v>
      </c>
      <c r="B2127" s="431" t="s">
        <v>10758</v>
      </c>
      <c r="C2127" s="428" t="s">
        <v>14259</v>
      </c>
      <c r="D2127" s="428" t="s">
        <v>19</v>
      </c>
    </row>
    <row r="2128" spans="1:4" ht="12.75">
      <c r="A2128" s="428" t="s">
        <v>1744</v>
      </c>
      <c r="B2128" s="431" t="s">
        <v>571</v>
      </c>
      <c r="C2128" s="428" t="s">
        <v>14260</v>
      </c>
      <c r="D2128" s="428" t="s">
        <v>19</v>
      </c>
    </row>
    <row r="2129" spans="1:4" ht="12.75">
      <c r="A2129" s="428" t="s">
        <v>756</v>
      </c>
      <c r="B2129" s="431" t="s">
        <v>757</v>
      </c>
      <c r="C2129" s="428" t="s">
        <v>14261</v>
      </c>
      <c r="D2129" s="428" t="s">
        <v>18</v>
      </c>
    </row>
    <row r="2130" spans="1:4" ht="12.75">
      <c r="A2130" s="428" t="s">
        <v>2529</v>
      </c>
      <c r="B2130" s="431" t="s">
        <v>10543</v>
      </c>
      <c r="C2130" s="428" t="s">
        <v>14262</v>
      </c>
      <c r="D2130" s="428" t="s">
        <v>19</v>
      </c>
    </row>
    <row r="2131" spans="1:4" ht="12.75">
      <c r="A2131" s="428" t="s">
        <v>3394</v>
      </c>
      <c r="B2131" s="431">
        <v>160705</v>
      </c>
      <c r="C2131" s="428" t="s">
        <v>14263</v>
      </c>
      <c r="D2131" s="428" t="s">
        <v>18</v>
      </c>
    </row>
    <row r="2132" spans="1:4" ht="12.75">
      <c r="A2132" s="428" t="s">
        <v>3825</v>
      </c>
      <c r="B2132" s="431" t="s">
        <v>2853</v>
      </c>
      <c r="C2132" s="428" t="s">
        <v>14264</v>
      </c>
      <c r="D2132" s="428" t="s">
        <v>19</v>
      </c>
    </row>
    <row r="2133" spans="1:4" ht="12.75">
      <c r="A2133" s="428" t="s">
        <v>4142</v>
      </c>
      <c r="B2133" s="431" t="s">
        <v>10636</v>
      </c>
      <c r="C2133" s="428" t="s">
        <v>14265</v>
      </c>
      <c r="D2133" s="428" t="s">
        <v>19</v>
      </c>
    </row>
    <row r="2134" spans="1:4" ht="12.75">
      <c r="A2134" s="428" t="s">
        <v>5348</v>
      </c>
      <c r="B2134" s="431">
        <v>150109</v>
      </c>
      <c r="C2134" s="428" t="s">
        <v>14266</v>
      </c>
      <c r="D2134" s="428" t="s">
        <v>20</v>
      </c>
    </row>
    <row r="2135" spans="1:4" ht="12.75">
      <c r="A2135" s="428" t="s">
        <v>5786</v>
      </c>
      <c r="B2135" s="431" t="s">
        <v>10308</v>
      </c>
      <c r="C2135" s="428" t="s">
        <v>14267</v>
      </c>
      <c r="D2135" s="428" t="s">
        <v>20</v>
      </c>
    </row>
    <row r="2136" spans="1:4" ht="12.75">
      <c r="A2136" s="428" t="s">
        <v>5804</v>
      </c>
      <c r="B2136" s="431" t="s">
        <v>10344</v>
      </c>
      <c r="C2136" s="428" t="s">
        <v>14268</v>
      </c>
      <c r="D2136" s="428" t="s">
        <v>20</v>
      </c>
    </row>
    <row r="2137" spans="1:4" ht="12.75">
      <c r="A2137" s="428" t="s">
        <v>4313</v>
      </c>
      <c r="B2137" s="431" t="s">
        <v>448</v>
      </c>
      <c r="C2137" s="428" t="s">
        <v>14269</v>
      </c>
      <c r="D2137" s="428" t="s">
        <v>20</v>
      </c>
    </row>
    <row r="2138" spans="1:4" ht="12.75">
      <c r="A2138" s="428" t="s">
        <v>4486</v>
      </c>
      <c r="B2138" s="431" t="s">
        <v>10537</v>
      </c>
      <c r="C2138" s="428" t="s">
        <v>9565</v>
      </c>
      <c r="D2138" s="428" t="s">
        <v>19</v>
      </c>
    </row>
    <row r="2139" spans="1:4" ht="12.75">
      <c r="A2139" s="428" t="s">
        <v>7249</v>
      </c>
      <c r="B2139" s="431" t="s">
        <v>7037</v>
      </c>
      <c r="C2139" s="428" t="s">
        <v>14270</v>
      </c>
      <c r="D2139" s="428" t="s">
        <v>20</v>
      </c>
    </row>
    <row r="2140" spans="1:4" ht="12.75">
      <c r="A2140" s="428" t="s">
        <v>1790</v>
      </c>
      <c r="B2140" s="431" t="s">
        <v>499</v>
      </c>
      <c r="C2140" s="428" t="s">
        <v>14271</v>
      </c>
      <c r="D2140" s="428" t="s">
        <v>19</v>
      </c>
    </row>
    <row r="2141" spans="1:4" ht="12.75">
      <c r="A2141" s="428" t="s">
        <v>2267</v>
      </c>
      <c r="B2141" s="431">
        <v>100804</v>
      </c>
      <c r="C2141" s="428" t="s">
        <v>14272</v>
      </c>
      <c r="D2141" s="428" t="s">
        <v>19</v>
      </c>
    </row>
    <row r="2142" spans="1:4" ht="12.75">
      <c r="A2142" s="428" t="s">
        <v>1131</v>
      </c>
      <c r="B2142" s="431" t="s">
        <v>1132</v>
      </c>
      <c r="C2142" s="428" t="s">
        <v>14273</v>
      </c>
      <c r="D2142" s="428" t="s">
        <v>19</v>
      </c>
    </row>
    <row r="2143" spans="1:4" ht="12.75">
      <c r="A2143" s="428" t="s">
        <v>8569</v>
      </c>
      <c r="B2143" s="431" t="s">
        <v>7037</v>
      </c>
      <c r="C2143" s="428" t="s">
        <v>14274</v>
      </c>
      <c r="D2143" s="428" t="s">
        <v>20</v>
      </c>
    </row>
    <row r="2144" spans="1:4" ht="12.75">
      <c r="A2144" s="428" t="s">
        <v>3963</v>
      </c>
      <c r="B2144" s="431" t="s">
        <v>1838</v>
      </c>
      <c r="C2144" s="428" t="s">
        <v>14275</v>
      </c>
      <c r="D2144" s="428" t="s">
        <v>19</v>
      </c>
    </row>
    <row r="2145" spans="1:4" ht="12.75">
      <c r="A2145" s="428" t="s">
        <v>1539</v>
      </c>
      <c r="B2145" s="431">
        <v>160704</v>
      </c>
      <c r="C2145" s="428" t="s">
        <v>14276</v>
      </c>
      <c r="D2145" s="428" t="s">
        <v>19</v>
      </c>
    </row>
    <row r="2146" spans="1:4" ht="12.75">
      <c r="A2146" s="428" t="s">
        <v>5801</v>
      </c>
      <c r="B2146" s="431" t="s">
        <v>10338</v>
      </c>
      <c r="C2146" s="428" t="s">
        <v>14277</v>
      </c>
      <c r="D2146" s="428" t="s">
        <v>20</v>
      </c>
    </row>
    <row r="2147" spans="1:4" ht="12.75">
      <c r="A2147" s="428" t="s">
        <v>4124</v>
      </c>
      <c r="B2147" s="431" t="s">
        <v>4125</v>
      </c>
      <c r="C2147" s="428" t="s">
        <v>14278</v>
      </c>
      <c r="D2147" s="428" t="s">
        <v>20</v>
      </c>
    </row>
    <row r="2148" spans="1:4" ht="12.75">
      <c r="A2148" s="428" t="s">
        <v>3053</v>
      </c>
      <c r="B2148" s="431" t="s">
        <v>1984</v>
      </c>
      <c r="C2148" s="428" t="s">
        <v>14279</v>
      </c>
      <c r="D2148" s="428" t="s">
        <v>19</v>
      </c>
    </row>
    <row r="2149" spans="1:4" ht="12.75">
      <c r="A2149" s="428" t="s">
        <v>4167</v>
      </c>
      <c r="B2149" s="431" t="s">
        <v>2853</v>
      </c>
      <c r="C2149" s="428" t="s">
        <v>14280</v>
      </c>
      <c r="D2149" s="428" t="s">
        <v>19</v>
      </c>
    </row>
    <row r="2150" spans="1:4" ht="12.75">
      <c r="A2150" s="428" t="s">
        <v>2183</v>
      </c>
      <c r="B2150" s="431">
        <v>150117</v>
      </c>
      <c r="C2150" s="428" t="s">
        <v>14281</v>
      </c>
      <c r="D2150" s="428" t="s">
        <v>18</v>
      </c>
    </row>
    <row r="2151" spans="1:4" ht="12.75">
      <c r="A2151" s="428" t="s">
        <v>5865</v>
      </c>
      <c r="B2151" s="431">
        <v>160602</v>
      </c>
      <c r="C2151" s="428" t="s">
        <v>14282</v>
      </c>
      <c r="D2151" s="428" t="s">
        <v>19</v>
      </c>
    </row>
    <row r="2152" spans="1:4" ht="12.75">
      <c r="A2152" s="428" t="s">
        <v>4645</v>
      </c>
      <c r="B2152" s="431" t="s">
        <v>10204</v>
      </c>
      <c r="C2152" s="428" t="s">
        <v>14283</v>
      </c>
      <c r="D2152" s="428" t="s">
        <v>19</v>
      </c>
    </row>
    <row r="2153" spans="1:4" ht="12.75">
      <c r="A2153" s="428" t="s">
        <v>1607</v>
      </c>
      <c r="B2153" s="431" t="s">
        <v>10211</v>
      </c>
      <c r="C2153" s="428" t="s">
        <v>14284</v>
      </c>
      <c r="D2153" s="428" t="s">
        <v>20</v>
      </c>
    </row>
    <row r="2154" spans="1:4" ht="12.75">
      <c r="A2154" s="428" t="s">
        <v>3147</v>
      </c>
      <c r="B2154" s="431" t="s">
        <v>913</v>
      </c>
      <c r="C2154" s="428" t="s">
        <v>14285</v>
      </c>
      <c r="D2154" s="428" t="s">
        <v>19</v>
      </c>
    </row>
    <row r="2155" spans="1:4" ht="12.75">
      <c r="A2155" s="428" t="s">
        <v>11565</v>
      </c>
      <c r="B2155" s="431" t="s">
        <v>10378</v>
      </c>
      <c r="C2155" s="428" t="s">
        <v>14286</v>
      </c>
      <c r="D2155" s="428" t="s">
        <v>20</v>
      </c>
    </row>
    <row r="2156" spans="1:4" ht="12.75">
      <c r="A2156" s="428" t="s">
        <v>1679</v>
      </c>
      <c r="B2156" s="431" t="s">
        <v>410</v>
      </c>
      <c r="C2156" s="428" t="s">
        <v>14287</v>
      </c>
      <c r="D2156" s="428" t="s">
        <v>19</v>
      </c>
    </row>
    <row r="2157" spans="1:4" ht="12.75">
      <c r="A2157" s="428" t="s">
        <v>2867</v>
      </c>
      <c r="B2157" s="431" t="s">
        <v>10213</v>
      </c>
      <c r="C2157" s="428" t="s">
        <v>14288</v>
      </c>
      <c r="D2157" s="428" t="s">
        <v>19</v>
      </c>
    </row>
    <row r="2158" spans="1:4" ht="12.75">
      <c r="A2158" s="428" t="s">
        <v>1112</v>
      </c>
      <c r="B2158" s="431" t="s">
        <v>1113</v>
      </c>
      <c r="C2158" s="428" t="s">
        <v>14289</v>
      </c>
      <c r="D2158" s="428" t="s">
        <v>19</v>
      </c>
    </row>
    <row r="2159" spans="1:4" ht="12.75">
      <c r="A2159" s="428" t="s">
        <v>4502</v>
      </c>
      <c r="B2159" s="431" t="s">
        <v>446</v>
      </c>
      <c r="C2159" s="428" t="s">
        <v>12455</v>
      </c>
      <c r="D2159" s="428" t="s">
        <v>19</v>
      </c>
    </row>
    <row r="2160" spans="1:4" ht="12.75">
      <c r="A2160" s="428" t="s">
        <v>1508</v>
      </c>
      <c r="B2160" s="431" t="s">
        <v>10687</v>
      </c>
      <c r="C2160" s="428" t="s">
        <v>13712</v>
      </c>
      <c r="D2160" s="428" t="s">
        <v>19</v>
      </c>
    </row>
    <row r="2161" spans="1:4" ht="12.75">
      <c r="A2161" s="428" t="s">
        <v>2547</v>
      </c>
      <c r="B2161" s="431" t="s">
        <v>1251</v>
      </c>
      <c r="C2161" s="428" t="s">
        <v>14290</v>
      </c>
      <c r="D2161" s="428" t="s">
        <v>19</v>
      </c>
    </row>
    <row r="2162" spans="1:4" ht="12.75">
      <c r="A2162" s="428" t="s">
        <v>1412</v>
      </c>
      <c r="B2162" s="431" t="s">
        <v>913</v>
      </c>
      <c r="C2162" s="428" t="s">
        <v>12363</v>
      </c>
      <c r="D2162" s="428" t="s">
        <v>19</v>
      </c>
    </row>
    <row r="2163" spans="1:4" ht="12.75">
      <c r="A2163" s="428" t="s">
        <v>2948</v>
      </c>
      <c r="B2163" s="431" t="s">
        <v>1020</v>
      </c>
      <c r="C2163" s="428" t="s">
        <v>14291</v>
      </c>
      <c r="D2163" s="428" t="s">
        <v>18</v>
      </c>
    </row>
    <row r="2164" spans="1:4" ht="12.75">
      <c r="A2164" s="428" t="s">
        <v>2236</v>
      </c>
      <c r="B2164" s="431">
        <v>160604</v>
      </c>
      <c r="C2164" s="428" t="s">
        <v>14292</v>
      </c>
      <c r="D2164" s="428" t="s">
        <v>18</v>
      </c>
    </row>
    <row r="2165" spans="1:4" ht="12.75">
      <c r="A2165" s="428" t="s">
        <v>4675</v>
      </c>
      <c r="B2165" s="431" t="s">
        <v>1924</v>
      </c>
      <c r="C2165" s="428" t="s">
        <v>14293</v>
      </c>
      <c r="D2165" s="428" t="s">
        <v>19</v>
      </c>
    </row>
    <row r="2166" spans="1:4" ht="12.75">
      <c r="A2166" s="428" t="s">
        <v>1549</v>
      </c>
      <c r="B2166" s="431">
        <v>180301</v>
      </c>
      <c r="C2166" s="428" t="s">
        <v>1550</v>
      </c>
      <c r="D2166" s="428" t="s">
        <v>20</v>
      </c>
    </row>
    <row r="2167" spans="1:4" ht="12.75">
      <c r="A2167" s="428" t="s">
        <v>3796</v>
      </c>
      <c r="B2167" s="431" t="s">
        <v>10206</v>
      </c>
      <c r="C2167" s="428" t="s">
        <v>14294</v>
      </c>
      <c r="D2167" s="428" t="s">
        <v>18</v>
      </c>
    </row>
    <row r="2168" spans="1:4" ht="12.75">
      <c r="A2168" s="428" t="s">
        <v>1196</v>
      </c>
      <c r="B2168" s="431" t="s">
        <v>1020</v>
      </c>
      <c r="C2168" s="428" t="s">
        <v>14295</v>
      </c>
      <c r="D2168" s="428" t="s">
        <v>19</v>
      </c>
    </row>
    <row r="2169" spans="1:4" ht="12.75">
      <c r="A2169" s="428" t="s">
        <v>2632</v>
      </c>
      <c r="B2169" s="431" t="s">
        <v>2633</v>
      </c>
      <c r="C2169" s="428" t="s">
        <v>14296</v>
      </c>
      <c r="D2169" s="428" t="s">
        <v>18</v>
      </c>
    </row>
    <row r="2170" spans="1:4" ht="12.75">
      <c r="A2170" s="428" t="s">
        <v>1894</v>
      </c>
      <c r="B2170" s="431" t="s">
        <v>1074</v>
      </c>
      <c r="C2170" s="428" t="s">
        <v>14297</v>
      </c>
      <c r="D2170" s="428" t="s">
        <v>19</v>
      </c>
    </row>
    <row r="2171" spans="1:4" ht="12.75">
      <c r="A2171" s="428" t="s">
        <v>1279</v>
      </c>
      <c r="B2171" s="431">
        <v>160202</v>
      </c>
      <c r="C2171" s="428" t="s">
        <v>14298</v>
      </c>
      <c r="D2171" s="428" t="s">
        <v>19</v>
      </c>
    </row>
    <row r="2172" spans="1:4" ht="12.75">
      <c r="A2172" s="428" t="s">
        <v>5760</v>
      </c>
      <c r="B2172" s="431">
        <v>160211</v>
      </c>
      <c r="C2172" s="428" t="s">
        <v>14299</v>
      </c>
      <c r="D2172" s="428" t="s">
        <v>18</v>
      </c>
    </row>
    <row r="2173" spans="1:4" ht="12.75">
      <c r="A2173" s="428" t="s">
        <v>2770</v>
      </c>
      <c r="B2173" s="431">
        <v>160211</v>
      </c>
      <c r="C2173" s="428" t="s">
        <v>14300</v>
      </c>
      <c r="D2173" s="428" t="s">
        <v>19</v>
      </c>
    </row>
    <row r="2174" spans="1:4" ht="12.75">
      <c r="A2174" s="428" t="s">
        <v>8097</v>
      </c>
      <c r="B2174" s="431" t="s">
        <v>10821</v>
      </c>
      <c r="C2174" s="428" t="s">
        <v>14301</v>
      </c>
      <c r="D2174" s="428" t="s">
        <v>459</v>
      </c>
    </row>
    <row r="2175" spans="1:4" ht="12.75">
      <c r="A2175" s="428" t="s">
        <v>2302</v>
      </c>
      <c r="B2175" s="431" t="s">
        <v>10202</v>
      </c>
      <c r="C2175" s="428" t="s">
        <v>14302</v>
      </c>
      <c r="D2175" s="428" t="s">
        <v>20</v>
      </c>
    </row>
    <row r="2176" spans="1:4" ht="12.75">
      <c r="A2176" s="428" t="s">
        <v>2516</v>
      </c>
      <c r="B2176" s="431" t="s">
        <v>2175</v>
      </c>
      <c r="C2176" s="428" t="s">
        <v>14303</v>
      </c>
      <c r="D2176" s="428" t="s">
        <v>20</v>
      </c>
    </row>
    <row r="2177" spans="1:4" ht="12.75">
      <c r="A2177" s="428" t="s">
        <v>4844</v>
      </c>
      <c r="B2177" s="431">
        <v>160211</v>
      </c>
      <c r="C2177" s="428" t="s">
        <v>14304</v>
      </c>
      <c r="D2177" s="428" t="s">
        <v>19</v>
      </c>
    </row>
    <row r="2178" spans="1:4" ht="12.75">
      <c r="A2178" s="428" t="s">
        <v>3857</v>
      </c>
      <c r="B2178" s="431" t="s">
        <v>1945</v>
      </c>
      <c r="C2178" s="428" t="s">
        <v>14305</v>
      </c>
      <c r="D2178" s="428" t="s">
        <v>19</v>
      </c>
    </row>
    <row r="2179" spans="1:4" ht="12.75">
      <c r="A2179" s="428" t="s">
        <v>8632</v>
      </c>
      <c r="B2179" s="431" t="s">
        <v>1260</v>
      </c>
      <c r="C2179" s="428" t="s">
        <v>14306</v>
      </c>
      <c r="D2179" s="428" t="s">
        <v>19</v>
      </c>
    </row>
    <row r="2180" spans="1:4" ht="12.75">
      <c r="A2180" s="428" t="s">
        <v>8590</v>
      </c>
      <c r="B2180" s="431" t="s">
        <v>637</v>
      </c>
      <c r="C2180" s="428" t="s">
        <v>14307</v>
      </c>
      <c r="D2180" s="428" t="s">
        <v>19</v>
      </c>
    </row>
    <row r="2181" spans="1:4" ht="12.75">
      <c r="A2181" s="428" t="s">
        <v>6368</v>
      </c>
      <c r="B2181" s="431">
        <v>140205</v>
      </c>
      <c r="C2181" s="428" t="s">
        <v>14308</v>
      </c>
      <c r="D2181" s="428" t="s">
        <v>20</v>
      </c>
    </row>
    <row r="2182" spans="1:4" ht="12.75">
      <c r="A2182" s="428" t="s">
        <v>4491</v>
      </c>
      <c r="B2182" s="431">
        <v>150103</v>
      </c>
      <c r="C2182" s="428" t="s">
        <v>14309</v>
      </c>
      <c r="D2182" s="428" t="s">
        <v>20</v>
      </c>
    </row>
    <row r="2183" spans="1:4" ht="12.75">
      <c r="A2183" s="428" t="s">
        <v>8238</v>
      </c>
      <c r="B2183" s="431">
        <v>140202</v>
      </c>
      <c r="C2183" s="428" t="s">
        <v>14310</v>
      </c>
      <c r="D2183" s="428" t="s">
        <v>20</v>
      </c>
    </row>
    <row r="2184" spans="1:4" ht="12.75">
      <c r="A2184" s="428" t="s">
        <v>11566</v>
      </c>
      <c r="B2184" s="431" t="s">
        <v>10262</v>
      </c>
      <c r="C2184" s="428" t="s">
        <v>14311</v>
      </c>
      <c r="D2184" s="428" t="s">
        <v>19</v>
      </c>
    </row>
    <row r="2185" spans="1:4" ht="12.75">
      <c r="A2185" s="428" t="s">
        <v>3014</v>
      </c>
      <c r="B2185" s="431">
        <v>200109</v>
      </c>
      <c r="C2185" s="428" t="s">
        <v>14312</v>
      </c>
      <c r="D2185" s="428" t="s">
        <v>19</v>
      </c>
    </row>
    <row r="2186" spans="1:4" ht="12.75">
      <c r="A2186" s="428" t="s">
        <v>4771</v>
      </c>
      <c r="B2186" s="431" t="s">
        <v>508</v>
      </c>
      <c r="C2186" s="428" t="s">
        <v>12947</v>
      </c>
      <c r="D2186" s="428" t="s">
        <v>19</v>
      </c>
    </row>
    <row r="2187" spans="1:4" ht="12.75">
      <c r="A2187" s="428" t="s">
        <v>11567</v>
      </c>
      <c r="B2187" s="431" t="s">
        <v>10531</v>
      </c>
      <c r="C2187" s="428" t="s">
        <v>14313</v>
      </c>
      <c r="D2187" s="428" t="s">
        <v>19</v>
      </c>
    </row>
    <row r="2188" spans="1:4" ht="12.75">
      <c r="A2188" s="428" t="s">
        <v>11568</v>
      </c>
      <c r="B2188" s="431" t="s">
        <v>774</v>
      </c>
      <c r="C2188" s="428" t="s">
        <v>14314</v>
      </c>
      <c r="D2188" s="428" t="s">
        <v>19</v>
      </c>
    </row>
    <row r="2189" spans="1:4" ht="12.75">
      <c r="A2189" s="428" t="s">
        <v>1971</v>
      </c>
      <c r="B2189" s="431" t="s">
        <v>1260</v>
      </c>
      <c r="C2189" s="428" t="s">
        <v>14315</v>
      </c>
      <c r="D2189" s="428" t="s">
        <v>19</v>
      </c>
    </row>
    <row r="2190" spans="1:4" ht="12.75">
      <c r="A2190" s="428" t="s">
        <v>4786</v>
      </c>
      <c r="B2190" s="431">
        <v>190206</v>
      </c>
      <c r="C2190" s="428" t="s">
        <v>14316</v>
      </c>
      <c r="D2190" s="428" t="s">
        <v>19</v>
      </c>
    </row>
    <row r="2191" spans="1:4" ht="12.75">
      <c r="A2191" s="428" t="s">
        <v>11569</v>
      </c>
      <c r="B2191" s="431" t="s">
        <v>9830</v>
      </c>
      <c r="C2191" s="428" t="s">
        <v>14317</v>
      </c>
      <c r="D2191" s="428" t="s">
        <v>18</v>
      </c>
    </row>
    <row r="2192" spans="1:4" ht="12.75">
      <c r="A2192" s="428" t="s">
        <v>4967</v>
      </c>
      <c r="B2192" s="431">
        <v>200607</v>
      </c>
      <c r="C2192" s="428" t="s">
        <v>14318</v>
      </c>
      <c r="D2192" s="428" t="s">
        <v>20</v>
      </c>
    </row>
    <row r="2193" spans="1:4" ht="12.75">
      <c r="A2193" s="428" t="s">
        <v>6246</v>
      </c>
      <c r="B2193" s="431" t="s">
        <v>10801</v>
      </c>
      <c r="C2193" s="428" t="s">
        <v>14319</v>
      </c>
      <c r="D2193" s="428" t="s">
        <v>20</v>
      </c>
    </row>
    <row r="2194" spans="1:4" ht="12.75">
      <c r="A2194" s="428" t="s">
        <v>7904</v>
      </c>
      <c r="B2194" s="431" t="s">
        <v>10739</v>
      </c>
      <c r="C2194" s="428" t="s">
        <v>14320</v>
      </c>
      <c r="D2194" s="428" t="s">
        <v>19</v>
      </c>
    </row>
    <row r="2195" spans="1:4" ht="12.75">
      <c r="A2195" s="428" t="s">
        <v>1627</v>
      </c>
      <c r="B2195" s="431">
        <v>150118</v>
      </c>
      <c r="C2195" s="428" t="s">
        <v>14321</v>
      </c>
      <c r="D2195" s="428" t="s">
        <v>20</v>
      </c>
    </row>
    <row r="2196" spans="1:4" ht="12.75">
      <c r="A2196" s="428" t="s">
        <v>4705</v>
      </c>
      <c r="B2196" s="431" t="s">
        <v>10493</v>
      </c>
      <c r="C2196" s="428" t="s">
        <v>14322</v>
      </c>
      <c r="D2196" s="428" t="s">
        <v>19</v>
      </c>
    </row>
    <row r="2197" spans="1:4" ht="12.75">
      <c r="A2197" s="428" t="s">
        <v>6335</v>
      </c>
      <c r="B2197" s="431" t="s">
        <v>10881</v>
      </c>
      <c r="C2197" s="428" t="s">
        <v>14323</v>
      </c>
      <c r="D2197" s="428" t="s">
        <v>19</v>
      </c>
    </row>
    <row r="2198" spans="1:4" ht="12.75">
      <c r="A2198" s="428" t="s">
        <v>797</v>
      </c>
      <c r="B2198" s="431">
        <v>200408</v>
      </c>
      <c r="C2198" s="428" t="s">
        <v>14324</v>
      </c>
      <c r="D2198" s="428" t="s">
        <v>20</v>
      </c>
    </row>
    <row r="2199" spans="1:4" ht="12.75">
      <c r="A2199" s="428" t="s">
        <v>7630</v>
      </c>
      <c r="B2199" s="431" t="s">
        <v>10905</v>
      </c>
      <c r="C2199" s="428" t="s">
        <v>14325</v>
      </c>
      <c r="D2199" s="428" t="s">
        <v>19</v>
      </c>
    </row>
    <row r="2200" spans="1:4" ht="12.75">
      <c r="A2200" s="428" t="s">
        <v>2922</v>
      </c>
      <c r="B2200" s="431" t="s">
        <v>10895</v>
      </c>
      <c r="C2200" s="428" t="s">
        <v>13632</v>
      </c>
      <c r="D2200" s="428" t="s">
        <v>19</v>
      </c>
    </row>
    <row r="2201" spans="1:4" ht="12.75">
      <c r="A2201" s="428" t="s">
        <v>7804</v>
      </c>
      <c r="B2201" s="431" t="s">
        <v>10881</v>
      </c>
      <c r="C2201" s="428" t="s">
        <v>14326</v>
      </c>
      <c r="D2201" s="428" t="s">
        <v>20</v>
      </c>
    </row>
    <row r="2202" spans="1:4" ht="12.75">
      <c r="A2202" s="428" t="s">
        <v>6106</v>
      </c>
      <c r="B2202" s="431" t="s">
        <v>10879</v>
      </c>
      <c r="C2202" s="428" t="s">
        <v>14327</v>
      </c>
      <c r="D2202" s="428" t="s">
        <v>20</v>
      </c>
    </row>
    <row r="2203" spans="1:4" ht="12.75">
      <c r="A2203" s="428" t="s">
        <v>2482</v>
      </c>
      <c r="B2203" s="431">
        <v>150140</v>
      </c>
      <c r="C2203" s="428" t="s">
        <v>14328</v>
      </c>
      <c r="D2203" s="428" t="s">
        <v>20</v>
      </c>
    </row>
    <row r="2204" spans="1:4" ht="12.75">
      <c r="A2204" s="428" t="s">
        <v>4749</v>
      </c>
      <c r="B2204" s="431" t="s">
        <v>10709</v>
      </c>
      <c r="C2204" s="428" t="s">
        <v>4750</v>
      </c>
      <c r="D2204" s="428" t="s">
        <v>459</v>
      </c>
    </row>
    <row r="2205" spans="1:4" ht="12.75">
      <c r="A2205" s="428" t="s">
        <v>8146</v>
      </c>
      <c r="B2205" s="431">
        <v>200201</v>
      </c>
      <c r="C2205" s="428" t="s">
        <v>14329</v>
      </c>
      <c r="D2205" s="428" t="s">
        <v>19</v>
      </c>
    </row>
    <row r="2206" spans="1:4" ht="12.75">
      <c r="A2206" s="428" t="s">
        <v>11570</v>
      </c>
      <c r="B2206" s="431" t="s">
        <v>512</v>
      </c>
      <c r="C2206" s="428" t="s">
        <v>14330</v>
      </c>
      <c r="D2206" s="428" t="s">
        <v>18</v>
      </c>
    </row>
    <row r="2207" spans="1:4" ht="12.75">
      <c r="A2207" s="428" t="s">
        <v>3149</v>
      </c>
      <c r="B2207" s="431" t="s">
        <v>10115</v>
      </c>
      <c r="C2207" s="428" t="s">
        <v>14331</v>
      </c>
      <c r="D2207" s="428" t="s">
        <v>20</v>
      </c>
    </row>
    <row r="2208" spans="1:4" ht="12.75">
      <c r="A2208" s="428" t="s">
        <v>4301</v>
      </c>
      <c r="B2208" s="431">
        <v>200701</v>
      </c>
      <c r="C2208" s="428" t="s">
        <v>14332</v>
      </c>
      <c r="D2208" s="428" t="s">
        <v>459</v>
      </c>
    </row>
    <row r="2209" spans="1:4" ht="12.75">
      <c r="A2209" s="428" t="s">
        <v>8188</v>
      </c>
      <c r="B2209" s="431" t="s">
        <v>10770</v>
      </c>
      <c r="C2209" s="428" t="s">
        <v>14333</v>
      </c>
      <c r="D2209" s="428" t="s">
        <v>19</v>
      </c>
    </row>
    <row r="2210" spans="1:4" ht="12.75">
      <c r="A2210" s="428" t="s">
        <v>11571</v>
      </c>
      <c r="B2210" s="431" t="s">
        <v>10709</v>
      </c>
      <c r="C2210" s="428" t="s">
        <v>14334</v>
      </c>
      <c r="D2210" s="428" t="s">
        <v>20</v>
      </c>
    </row>
    <row r="2211" spans="1:4" ht="12.75">
      <c r="A2211" s="428" t="s">
        <v>6163</v>
      </c>
      <c r="B2211" s="431" t="s">
        <v>10770</v>
      </c>
      <c r="C2211" s="428" t="s">
        <v>14335</v>
      </c>
      <c r="D2211" s="428" t="s">
        <v>19</v>
      </c>
    </row>
    <row r="2212" spans="1:4" ht="12.75">
      <c r="A2212" s="428" t="s">
        <v>702</v>
      </c>
      <c r="B2212" s="431">
        <v>180101</v>
      </c>
      <c r="C2212" s="428" t="s">
        <v>703</v>
      </c>
      <c r="D2212" s="428" t="s">
        <v>20</v>
      </c>
    </row>
    <row r="2213" spans="1:4" ht="12.75">
      <c r="A2213" s="428" t="s">
        <v>11572</v>
      </c>
      <c r="B2213" s="431">
        <v>150103</v>
      </c>
      <c r="C2213" s="428" t="s">
        <v>14336</v>
      </c>
      <c r="D2213" s="428" t="s">
        <v>20</v>
      </c>
    </row>
    <row r="2214" spans="1:4" ht="12.75">
      <c r="A2214" s="428" t="s">
        <v>3752</v>
      </c>
      <c r="B2214" s="431">
        <v>190113</v>
      </c>
      <c r="C2214" s="428" t="s">
        <v>14337</v>
      </c>
      <c r="D2214" s="428" t="s">
        <v>19</v>
      </c>
    </row>
    <row r="2215" spans="1:4" ht="12.75">
      <c r="A2215" s="428" t="s">
        <v>3340</v>
      </c>
      <c r="B2215" s="431" t="s">
        <v>10132</v>
      </c>
      <c r="C2215" s="428" t="s">
        <v>14338</v>
      </c>
      <c r="D2215" s="428" t="s">
        <v>19</v>
      </c>
    </row>
    <row r="2216" spans="1:4" ht="12.75">
      <c r="A2216" s="428" t="s">
        <v>2555</v>
      </c>
      <c r="B2216" s="431">
        <v>180302</v>
      </c>
      <c r="C2216" s="428" t="s">
        <v>2556</v>
      </c>
      <c r="D2216" s="428" t="s">
        <v>19</v>
      </c>
    </row>
    <row r="2217" spans="1:4" ht="12.75">
      <c r="A2217" s="428" t="s">
        <v>3744</v>
      </c>
      <c r="B2217" s="431">
        <v>200404</v>
      </c>
      <c r="C2217" s="428" t="s">
        <v>14339</v>
      </c>
      <c r="D2217" s="428" t="s">
        <v>20</v>
      </c>
    </row>
    <row r="2218" spans="1:4" ht="12.75">
      <c r="A2218" s="428" t="s">
        <v>5615</v>
      </c>
      <c r="B2218" s="431">
        <v>240106</v>
      </c>
      <c r="C2218" s="428" t="s">
        <v>13894</v>
      </c>
      <c r="D2218" s="428" t="s">
        <v>19</v>
      </c>
    </row>
    <row r="2219" spans="1:4" ht="12.75">
      <c r="A2219" s="428" t="s">
        <v>5114</v>
      </c>
      <c r="B2219" s="431">
        <v>120708</v>
      </c>
      <c r="C2219" s="428" t="s">
        <v>14340</v>
      </c>
      <c r="D2219" s="428" t="s">
        <v>19</v>
      </c>
    </row>
    <row r="2220" spans="1:4" ht="12.75">
      <c r="A2220" s="428" t="s">
        <v>11573</v>
      </c>
      <c r="B2220" s="431">
        <v>160201</v>
      </c>
      <c r="C2220" s="428" t="s">
        <v>14341</v>
      </c>
      <c r="D2220" s="428" t="s">
        <v>19</v>
      </c>
    </row>
    <row r="2221" spans="1:4" ht="12.75">
      <c r="A2221" s="428" t="s">
        <v>5060</v>
      </c>
      <c r="B2221" s="431" t="s">
        <v>10287</v>
      </c>
      <c r="C2221" s="428" t="s">
        <v>14342</v>
      </c>
      <c r="D2221" s="428" t="s">
        <v>18</v>
      </c>
    </row>
    <row r="2222" spans="1:4" ht="12.75">
      <c r="A2222" s="428" t="s">
        <v>3349</v>
      </c>
      <c r="B2222" s="431">
        <v>160302</v>
      </c>
      <c r="C2222" s="428" t="s">
        <v>14343</v>
      </c>
      <c r="D2222" s="428" t="s">
        <v>18</v>
      </c>
    </row>
    <row r="2223" spans="1:4" ht="12.75">
      <c r="A2223" s="428" t="s">
        <v>8545</v>
      </c>
      <c r="B2223" s="431">
        <v>170104</v>
      </c>
      <c r="C2223" s="428" t="s">
        <v>14344</v>
      </c>
      <c r="D2223" s="428" t="s">
        <v>19</v>
      </c>
    </row>
    <row r="2224" spans="1:4" ht="12.75">
      <c r="A2224" s="428" t="s">
        <v>5491</v>
      </c>
      <c r="B2224" s="431">
        <v>180103</v>
      </c>
      <c r="C2224" s="428" t="s">
        <v>5492</v>
      </c>
      <c r="D2224" s="428" t="s">
        <v>20</v>
      </c>
    </row>
    <row r="2225" spans="1:4" ht="12.75">
      <c r="A2225" s="428" t="s">
        <v>8386</v>
      </c>
      <c r="B2225" s="431">
        <v>190107</v>
      </c>
      <c r="C2225" s="428" t="s">
        <v>14345</v>
      </c>
      <c r="D2225" s="428" t="s">
        <v>459</v>
      </c>
    </row>
    <row r="2226" spans="1:4" ht="12.75">
      <c r="A2226" s="428" t="s">
        <v>4975</v>
      </c>
      <c r="B2226" s="431">
        <v>160201</v>
      </c>
      <c r="C2226" s="428" t="s">
        <v>14346</v>
      </c>
      <c r="D2226" s="428" t="s">
        <v>18</v>
      </c>
    </row>
    <row r="2227" spans="1:4" ht="12.75">
      <c r="A2227" s="428" t="s">
        <v>6047</v>
      </c>
      <c r="B2227" s="431">
        <v>240201</v>
      </c>
      <c r="C2227" s="428" t="s">
        <v>14347</v>
      </c>
      <c r="D2227" s="428" t="s">
        <v>19</v>
      </c>
    </row>
    <row r="2228" spans="1:4" ht="12.75">
      <c r="A2228" s="428" t="s">
        <v>1080</v>
      </c>
      <c r="B2228" s="431">
        <v>160304</v>
      </c>
      <c r="C2228" s="428" t="s">
        <v>14348</v>
      </c>
      <c r="D2228" s="428" t="s">
        <v>20</v>
      </c>
    </row>
    <row r="2229" spans="1:4" ht="12.75">
      <c r="A2229" s="428" t="s">
        <v>11574</v>
      </c>
      <c r="B2229" s="431">
        <v>211101</v>
      </c>
      <c r="C2229" s="428" t="s">
        <v>14349</v>
      </c>
      <c r="D2229" s="428" t="s">
        <v>20</v>
      </c>
    </row>
    <row r="2230" spans="1:4" ht="12.75">
      <c r="A2230" s="428" t="s">
        <v>11575</v>
      </c>
      <c r="B2230" s="431">
        <v>130601</v>
      </c>
      <c r="C2230" s="428" t="s">
        <v>14350</v>
      </c>
      <c r="D2230" s="428" t="s">
        <v>18</v>
      </c>
    </row>
    <row r="2231" spans="1:4" ht="12.75">
      <c r="A2231" s="428" t="s">
        <v>4222</v>
      </c>
      <c r="B2231" s="431">
        <v>150135</v>
      </c>
      <c r="C2231" s="428" t="s">
        <v>14351</v>
      </c>
      <c r="D2231" s="428" t="s">
        <v>18</v>
      </c>
    </row>
    <row r="2232" spans="1:4" ht="12.75">
      <c r="A2232" s="428" t="s">
        <v>7956</v>
      </c>
      <c r="B2232" s="431">
        <v>140308</v>
      </c>
      <c r="C2232" s="428" t="s">
        <v>14352</v>
      </c>
      <c r="D2232" s="428" t="s">
        <v>20</v>
      </c>
    </row>
    <row r="2233" spans="1:4" ht="12.75">
      <c r="A2233" s="428" t="s">
        <v>3307</v>
      </c>
      <c r="B2233" s="431">
        <v>120706</v>
      </c>
      <c r="C2233" s="428" t="s">
        <v>14353</v>
      </c>
      <c r="D2233" s="428" t="s">
        <v>19</v>
      </c>
    </row>
    <row r="2234" spans="1:4" ht="12.75">
      <c r="A2234" s="428" t="s">
        <v>5450</v>
      </c>
      <c r="B2234" s="431">
        <v>120603</v>
      </c>
      <c r="C2234" s="428" t="s">
        <v>13239</v>
      </c>
      <c r="D2234" s="428" t="s">
        <v>19</v>
      </c>
    </row>
    <row r="2235" spans="1:4" ht="12.75">
      <c r="A2235" s="428" t="s">
        <v>6316</v>
      </c>
      <c r="B2235" s="431">
        <v>150106</v>
      </c>
      <c r="C2235" s="428" t="s">
        <v>14354</v>
      </c>
      <c r="D2235" s="428" t="s">
        <v>18</v>
      </c>
    </row>
    <row r="2236" spans="1:4" ht="12.75">
      <c r="A2236" s="428" t="s">
        <v>5618</v>
      </c>
      <c r="B2236" s="431">
        <v>140107</v>
      </c>
      <c r="C2236" s="428" t="s">
        <v>14355</v>
      </c>
      <c r="D2236" s="428" t="s">
        <v>19</v>
      </c>
    </row>
    <row r="2237" spans="1:4" ht="12.75">
      <c r="A2237" s="428" t="s">
        <v>11576</v>
      </c>
      <c r="B2237" s="431" t="s">
        <v>1390</v>
      </c>
      <c r="C2237" s="428" t="s">
        <v>14356</v>
      </c>
      <c r="D2237" s="428" t="s">
        <v>19</v>
      </c>
    </row>
    <row r="2238" spans="1:4" ht="12.75">
      <c r="A2238" s="428" t="s">
        <v>8158</v>
      </c>
      <c r="B2238" s="431">
        <v>120606</v>
      </c>
      <c r="C2238" s="428" t="s">
        <v>14357</v>
      </c>
      <c r="D2238" s="428" t="s">
        <v>19</v>
      </c>
    </row>
    <row r="2239" spans="1:4" ht="12.75">
      <c r="A2239" s="428" t="s">
        <v>11577</v>
      </c>
      <c r="B2239" s="431" t="s">
        <v>9880</v>
      </c>
      <c r="C2239" s="428" t="s">
        <v>14358</v>
      </c>
      <c r="D2239" s="428" t="s">
        <v>18</v>
      </c>
    </row>
    <row r="2240" spans="1:4" ht="12.75">
      <c r="A2240" s="428" t="s">
        <v>8070</v>
      </c>
      <c r="B2240" s="431">
        <v>120601</v>
      </c>
      <c r="C2240" s="428" t="s">
        <v>14359</v>
      </c>
      <c r="D2240" s="428" t="s">
        <v>19</v>
      </c>
    </row>
    <row r="2241" spans="1:4" ht="12.75">
      <c r="A2241" s="428" t="s">
        <v>5548</v>
      </c>
      <c r="B2241" s="431">
        <v>160101</v>
      </c>
      <c r="C2241" s="428" t="s">
        <v>14360</v>
      </c>
      <c r="D2241" s="428" t="s">
        <v>18</v>
      </c>
    </row>
    <row r="2242" spans="1:4" ht="12.75">
      <c r="A2242" s="428" t="s">
        <v>7978</v>
      </c>
      <c r="B2242" s="431">
        <v>120608</v>
      </c>
      <c r="C2242" s="428" t="s">
        <v>14361</v>
      </c>
      <c r="D2242" s="428" t="s">
        <v>18</v>
      </c>
    </row>
    <row r="2243" spans="1:4" ht="12.75">
      <c r="A2243" s="428" t="s">
        <v>916</v>
      </c>
      <c r="B2243" s="431">
        <v>160108</v>
      </c>
      <c r="C2243" s="428" t="s">
        <v>14362</v>
      </c>
      <c r="D2243" s="428" t="s">
        <v>20</v>
      </c>
    </row>
    <row r="2244" spans="1:4" ht="12.75">
      <c r="A2244" s="428" t="s">
        <v>2690</v>
      </c>
      <c r="B2244" s="431">
        <v>160305</v>
      </c>
      <c r="C2244" s="428" t="s">
        <v>14363</v>
      </c>
      <c r="D2244" s="428" t="s">
        <v>20</v>
      </c>
    </row>
    <row r="2245" spans="1:4" ht="12.75">
      <c r="A2245" s="428" t="s">
        <v>7637</v>
      </c>
      <c r="B2245" s="431" t="s">
        <v>2155</v>
      </c>
      <c r="C2245" s="428" t="s">
        <v>14364</v>
      </c>
      <c r="D2245" s="428" t="s">
        <v>19</v>
      </c>
    </row>
    <row r="2246" spans="1:4" ht="12.75">
      <c r="A2246" s="428" t="s">
        <v>6281</v>
      </c>
      <c r="B2246" s="431" t="s">
        <v>10763</v>
      </c>
      <c r="C2246" s="428" t="s">
        <v>14365</v>
      </c>
      <c r="D2246" s="428" t="s">
        <v>19</v>
      </c>
    </row>
    <row r="2247" spans="1:4" ht="12.75">
      <c r="A2247" s="428" t="s">
        <v>8171</v>
      </c>
      <c r="B2247" s="431">
        <v>120607</v>
      </c>
      <c r="C2247" s="428" t="s">
        <v>14366</v>
      </c>
      <c r="D2247" s="428" t="s">
        <v>20</v>
      </c>
    </row>
    <row r="2248" spans="1:4" ht="12.75">
      <c r="A2248" s="428" t="s">
        <v>5773</v>
      </c>
      <c r="B2248" s="431">
        <v>160304</v>
      </c>
      <c r="C2248" s="428" t="s">
        <v>14367</v>
      </c>
      <c r="D2248" s="428" t="s">
        <v>19</v>
      </c>
    </row>
    <row r="2249" spans="1:4" ht="12.75">
      <c r="A2249" s="428" t="s">
        <v>11578</v>
      </c>
      <c r="B2249" s="431" t="s">
        <v>1408</v>
      </c>
      <c r="C2249" s="428" t="s">
        <v>14368</v>
      </c>
      <c r="D2249" s="428" t="s">
        <v>20</v>
      </c>
    </row>
    <row r="2250" spans="1:4" ht="12.75">
      <c r="A2250" s="428" t="s">
        <v>4654</v>
      </c>
      <c r="B2250" s="431">
        <v>160305</v>
      </c>
      <c r="C2250" s="428" t="s">
        <v>14369</v>
      </c>
      <c r="D2250" s="428" t="s">
        <v>19</v>
      </c>
    </row>
    <row r="2251" spans="1:4" ht="12.75">
      <c r="A2251" s="428" t="s">
        <v>4711</v>
      </c>
      <c r="B2251" s="431">
        <v>160105</v>
      </c>
      <c r="C2251" s="428" t="s">
        <v>14370</v>
      </c>
      <c r="D2251" s="428" t="s">
        <v>19</v>
      </c>
    </row>
    <row r="2252" spans="1:4" ht="12.75">
      <c r="A2252" s="428" t="s">
        <v>4856</v>
      </c>
      <c r="B2252" s="431" t="s">
        <v>2155</v>
      </c>
      <c r="C2252" s="428" t="s">
        <v>14371</v>
      </c>
      <c r="D2252" s="428" t="s">
        <v>19</v>
      </c>
    </row>
    <row r="2253" spans="1:4" ht="12.75">
      <c r="A2253" s="428" t="s">
        <v>2120</v>
      </c>
      <c r="B2253" s="431" t="s">
        <v>413</v>
      </c>
      <c r="C2253" s="428" t="s">
        <v>14372</v>
      </c>
      <c r="D2253" s="428" t="s">
        <v>19</v>
      </c>
    </row>
    <row r="2254" spans="1:4" ht="12.75">
      <c r="A2254" s="428" t="s">
        <v>5942</v>
      </c>
      <c r="B2254" s="431">
        <v>160304</v>
      </c>
      <c r="C2254" s="428" t="s">
        <v>14373</v>
      </c>
      <c r="D2254" s="428" t="s">
        <v>19</v>
      </c>
    </row>
    <row r="2255" spans="1:4" ht="12.75">
      <c r="A2255" s="428" t="s">
        <v>2564</v>
      </c>
      <c r="B2255" s="431">
        <v>160301</v>
      </c>
      <c r="C2255" s="428" t="s">
        <v>14374</v>
      </c>
      <c r="D2255" s="428" t="s">
        <v>19</v>
      </c>
    </row>
    <row r="2256" spans="1:4" ht="12.75">
      <c r="A2256" s="428" t="s">
        <v>11579</v>
      </c>
      <c r="B2256" s="431" t="s">
        <v>10527</v>
      </c>
      <c r="C2256" s="428" t="s">
        <v>14375</v>
      </c>
      <c r="D2256" s="428" t="s">
        <v>19</v>
      </c>
    </row>
    <row r="2257" spans="1:4" ht="12.75">
      <c r="A2257" s="428" t="s">
        <v>5851</v>
      </c>
      <c r="B2257" s="431" t="s">
        <v>10691</v>
      </c>
      <c r="C2257" s="428" t="s">
        <v>14376</v>
      </c>
      <c r="D2257" s="428" t="s">
        <v>459</v>
      </c>
    </row>
    <row r="2258" spans="1:4" ht="12.75">
      <c r="A2258" s="428" t="s">
        <v>8021</v>
      </c>
      <c r="B2258" s="431">
        <v>250302</v>
      </c>
      <c r="C2258" s="428" t="s">
        <v>14377</v>
      </c>
      <c r="D2258" s="428" t="s">
        <v>19</v>
      </c>
    </row>
    <row r="2259" spans="1:4" ht="12.75">
      <c r="A2259" s="428" t="s">
        <v>11580</v>
      </c>
      <c r="B2259" s="431" t="s">
        <v>9788</v>
      </c>
      <c r="C2259" s="428" t="s">
        <v>14378</v>
      </c>
      <c r="D2259" s="428" t="s">
        <v>19</v>
      </c>
    </row>
    <row r="2260" spans="1:4" ht="12.75">
      <c r="A2260" s="428" t="s">
        <v>6124</v>
      </c>
      <c r="B2260" s="431">
        <v>250105</v>
      </c>
      <c r="C2260" s="428" t="s">
        <v>14379</v>
      </c>
      <c r="D2260" s="428" t="s">
        <v>19</v>
      </c>
    </row>
    <row r="2261" spans="1:4" ht="12.75">
      <c r="A2261" s="428" t="s">
        <v>8258</v>
      </c>
      <c r="B2261" s="431">
        <v>250302</v>
      </c>
      <c r="C2261" s="428" t="s">
        <v>14380</v>
      </c>
      <c r="D2261" s="428" t="s">
        <v>20</v>
      </c>
    </row>
    <row r="2262" spans="1:4" ht="12.75">
      <c r="A2262" s="428" t="s">
        <v>7817</v>
      </c>
      <c r="B2262" s="431">
        <v>250303</v>
      </c>
      <c r="C2262" s="428" t="s">
        <v>14381</v>
      </c>
      <c r="D2262" s="428" t="s">
        <v>19</v>
      </c>
    </row>
    <row r="2263" spans="1:4" ht="12.75">
      <c r="A2263" s="428" t="s">
        <v>8427</v>
      </c>
      <c r="B2263" s="431">
        <v>250105</v>
      </c>
      <c r="C2263" s="428" t="s">
        <v>14382</v>
      </c>
      <c r="D2263" s="428" t="s">
        <v>20</v>
      </c>
    </row>
    <row r="2264" spans="1:4" ht="12.75">
      <c r="A2264" s="428" t="s">
        <v>6476</v>
      </c>
      <c r="B2264" s="431">
        <v>100605</v>
      </c>
      <c r="C2264" s="428" t="s">
        <v>14383</v>
      </c>
      <c r="D2264" s="428" t="s">
        <v>19</v>
      </c>
    </row>
    <row r="2265" spans="1:4" ht="12.75">
      <c r="A2265" s="428" t="s">
        <v>7730</v>
      </c>
      <c r="B2265" s="431">
        <v>250304</v>
      </c>
      <c r="C2265" s="428" t="s">
        <v>14384</v>
      </c>
      <c r="D2265" s="428" t="s">
        <v>19</v>
      </c>
    </row>
    <row r="2266" spans="1:4" ht="12.75">
      <c r="A2266" s="428" t="s">
        <v>11581</v>
      </c>
      <c r="B2266" s="431" t="s">
        <v>1076</v>
      </c>
      <c r="C2266" s="428" t="s">
        <v>14385</v>
      </c>
      <c r="D2266" s="428" t="s">
        <v>19</v>
      </c>
    </row>
    <row r="2267" spans="1:4" ht="12.75">
      <c r="A2267" s="428" t="s">
        <v>5904</v>
      </c>
      <c r="B2267" s="431">
        <v>250105</v>
      </c>
      <c r="C2267" s="428" t="s">
        <v>14386</v>
      </c>
      <c r="D2267" s="428" t="s">
        <v>19</v>
      </c>
    </row>
    <row r="2268" spans="1:4" ht="12.75">
      <c r="A2268" s="428" t="s">
        <v>4238</v>
      </c>
      <c r="B2268" s="431">
        <v>100205</v>
      </c>
      <c r="C2268" s="428" t="s">
        <v>14387</v>
      </c>
      <c r="D2268" s="428" t="s">
        <v>20</v>
      </c>
    </row>
    <row r="2269" spans="1:4" ht="12.75">
      <c r="A2269" s="428" t="s">
        <v>3666</v>
      </c>
      <c r="B2269" s="431">
        <v>100701</v>
      </c>
      <c r="C2269" s="428" t="s">
        <v>14388</v>
      </c>
      <c r="D2269" s="428" t="s">
        <v>19</v>
      </c>
    </row>
    <row r="2270" spans="1:4" ht="12.75">
      <c r="A2270" s="428" t="s">
        <v>8219</v>
      </c>
      <c r="B2270" s="431">
        <v>131201</v>
      </c>
      <c r="C2270" s="428" t="s">
        <v>14389</v>
      </c>
      <c r="D2270" s="428" t="s">
        <v>20</v>
      </c>
    </row>
    <row r="2271" spans="1:4" ht="12.75">
      <c r="A2271" s="428" t="s">
        <v>5011</v>
      </c>
      <c r="B2271" s="431" t="s">
        <v>413</v>
      </c>
      <c r="C2271" s="428" t="s">
        <v>14390</v>
      </c>
      <c r="D2271" s="428" t="s">
        <v>20</v>
      </c>
    </row>
    <row r="2272" spans="1:4" ht="12.75">
      <c r="A2272" s="428" t="s">
        <v>8248</v>
      </c>
      <c r="B2272" s="431">
        <v>110109</v>
      </c>
      <c r="C2272" s="428" t="s">
        <v>14391</v>
      </c>
      <c r="D2272" s="428" t="s">
        <v>18</v>
      </c>
    </row>
    <row r="2273" spans="1:4" ht="12.75">
      <c r="A2273" s="428" t="s">
        <v>11582</v>
      </c>
      <c r="B2273" s="431">
        <v>150134</v>
      </c>
      <c r="C2273" s="428" t="s">
        <v>14392</v>
      </c>
      <c r="D2273" s="428" t="s">
        <v>19</v>
      </c>
    </row>
    <row r="2274" spans="1:4" ht="12.75">
      <c r="A2274" s="428" t="s">
        <v>404</v>
      </c>
      <c r="B2274" s="431">
        <v>200408</v>
      </c>
      <c r="C2274" s="428" t="s">
        <v>14393</v>
      </c>
      <c r="D2274" s="428" t="s">
        <v>19</v>
      </c>
    </row>
    <row r="2275" spans="1:4" ht="12.75">
      <c r="A2275" s="428" t="s">
        <v>444</v>
      </c>
      <c r="B2275" s="431">
        <v>150604</v>
      </c>
      <c r="C2275" s="428" t="s">
        <v>14394</v>
      </c>
      <c r="D2275" s="428" t="s">
        <v>18</v>
      </c>
    </row>
    <row r="2276" spans="1:4" ht="12.75">
      <c r="A2276" s="428" t="s">
        <v>473</v>
      </c>
      <c r="B2276" s="431" t="s">
        <v>474</v>
      </c>
      <c r="C2276" s="428" t="s">
        <v>14395</v>
      </c>
      <c r="D2276" s="428" t="s">
        <v>19</v>
      </c>
    </row>
    <row r="2277" spans="1:4" ht="12.75">
      <c r="A2277" s="428" t="s">
        <v>498</v>
      </c>
      <c r="B2277" s="431" t="s">
        <v>499</v>
      </c>
      <c r="C2277" s="428" t="s">
        <v>14396</v>
      </c>
      <c r="D2277" s="428" t="s">
        <v>19</v>
      </c>
    </row>
    <row r="2278" spans="1:4" ht="12.75">
      <c r="A2278" s="428" t="s">
        <v>526</v>
      </c>
      <c r="B2278" s="431">
        <v>220101</v>
      </c>
      <c r="C2278" s="428" t="s">
        <v>14397</v>
      </c>
      <c r="D2278" s="428" t="s">
        <v>18</v>
      </c>
    </row>
    <row r="2279" spans="1:4" ht="12.75">
      <c r="A2279" s="428" t="s">
        <v>5369</v>
      </c>
      <c r="B2279" s="431">
        <v>150202</v>
      </c>
      <c r="C2279" s="428" t="s">
        <v>14398</v>
      </c>
      <c r="D2279" s="428" t="s">
        <v>19</v>
      </c>
    </row>
    <row r="2280" spans="1:4" ht="12.75">
      <c r="A2280" s="428" t="s">
        <v>667</v>
      </c>
      <c r="B2280" s="431" t="s">
        <v>668</v>
      </c>
      <c r="C2280" s="428" t="s">
        <v>14399</v>
      </c>
      <c r="D2280" s="428" t="s">
        <v>19</v>
      </c>
    </row>
    <row r="2281" spans="1:4" ht="12.75">
      <c r="A2281" s="428" t="s">
        <v>5017</v>
      </c>
      <c r="B2281" s="431">
        <v>150125</v>
      </c>
      <c r="C2281" s="428" t="s">
        <v>14400</v>
      </c>
      <c r="D2281" s="428" t="s">
        <v>459</v>
      </c>
    </row>
    <row r="2282" spans="1:4" ht="12.75">
      <c r="A2282" s="428" t="s">
        <v>741</v>
      </c>
      <c r="B2282" s="431" t="s">
        <v>742</v>
      </c>
      <c r="C2282" s="428" t="s">
        <v>14401</v>
      </c>
      <c r="D2282" s="428" t="s">
        <v>19</v>
      </c>
    </row>
    <row r="2283" spans="1:4" ht="12.75">
      <c r="A2283" s="428" t="s">
        <v>769</v>
      </c>
      <c r="B2283" s="431" t="s">
        <v>10027</v>
      </c>
      <c r="C2283" s="428" t="s">
        <v>14402</v>
      </c>
      <c r="D2283" s="428" t="s">
        <v>20</v>
      </c>
    </row>
    <row r="2284" spans="1:4" ht="12.75">
      <c r="A2284" s="428" t="s">
        <v>776</v>
      </c>
      <c r="B2284" s="431">
        <v>220909</v>
      </c>
      <c r="C2284" s="428" t="s">
        <v>12560</v>
      </c>
      <c r="D2284" s="428" t="s">
        <v>19</v>
      </c>
    </row>
    <row r="2285" spans="1:4" ht="12.75">
      <c r="A2285" s="428" t="s">
        <v>802</v>
      </c>
      <c r="B2285" s="431" t="s">
        <v>9754</v>
      </c>
      <c r="C2285" s="428" t="s">
        <v>14403</v>
      </c>
      <c r="D2285" s="428" t="s">
        <v>18</v>
      </c>
    </row>
    <row r="2286" spans="1:4" ht="12.75">
      <c r="A2286" s="428" t="s">
        <v>6053</v>
      </c>
      <c r="B2286" s="431" t="s">
        <v>10709</v>
      </c>
      <c r="C2286" s="428" t="s">
        <v>9554</v>
      </c>
      <c r="D2286" s="428" t="s">
        <v>20</v>
      </c>
    </row>
    <row r="2287" spans="1:4" ht="12.75">
      <c r="A2287" s="428" t="s">
        <v>7213</v>
      </c>
      <c r="B2287" s="431" t="s">
        <v>3632</v>
      </c>
      <c r="C2287" s="428" t="s">
        <v>14404</v>
      </c>
      <c r="D2287" s="428" t="s">
        <v>459</v>
      </c>
    </row>
    <row r="2288" spans="1:4" ht="12.75">
      <c r="A2288" s="428" t="s">
        <v>845</v>
      </c>
      <c r="B2288" s="431">
        <v>200208</v>
      </c>
      <c r="C2288" s="428" t="s">
        <v>14405</v>
      </c>
      <c r="D2288" s="428" t="s">
        <v>19</v>
      </c>
    </row>
    <row r="2289" spans="1:4" ht="12.75">
      <c r="A2289" s="428" t="s">
        <v>878</v>
      </c>
      <c r="B2289" s="431">
        <v>160101</v>
      </c>
      <c r="C2289" s="428" t="s">
        <v>14406</v>
      </c>
      <c r="D2289" s="428" t="s">
        <v>18</v>
      </c>
    </row>
    <row r="2290" spans="1:4" ht="12.75">
      <c r="A2290" s="428" t="s">
        <v>900</v>
      </c>
      <c r="B2290" s="431">
        <v>150112</v>
      </c>
      <c r="C2290" s="428" t="s">
        <v>14407</v>
      </c>
      <c r="D2290" s="428" t="s">
        <v>459</v>
      </c>
    </row>
    <row r="2291" spans="1:4" ht="12.75">
      <c r="A2291" s="428" t="s">
        <v>906</v>
      </c>
      <c r="B2291" s="431" t="s">
        <v>10709</v>
      </c>
      <c r="C2291" s="428" t="s">
        <v>14408</v>
      </c>
      <c r="D2291" s="428" t="s">
        <v>20</v>
      </c>
    </row>
    <row r="2292" spans="1:4" ht="12.75">
      <c r="A2292" s="428" t="s">
        <v>11583</v>
      </c>
      <c r="B2292" s="431" t="s">
        <v>10287</v>
      </c>
      <c r="C2292" s="428" t="s">
        <v>14409</v>
      </c>
      <c r="D2292" s="428" t="s">
        <v>18</v>
      </c>
    </row>
    <row r="2293" spans="1:4" ht="12.75">
      <c r="A2293" s="428" t="s">
        <v>11584</v>
      </c>
      <c r="B2293" s="431">
        <v>150201</v>
      </c>
      <c r="C2293" s="428" t="s">
        <v>14410</v>
      </c>
      <c r="D2293" s="428" t="s">
        <v>18</v>
      </c>
    </row>
    <row r="2294" spans="1:4" ht="12.75">
      <c r="A2294" s="428" t="s">
        <v>1050</v>
      </c>
      <c r="B2294" s="431" t="s">
        <v>10737</v>
      </c>
      <c r="C2294" s="428" t="s">
        <v>14411</v>
      </c>
      <c r="D2294" s="428" t="s">
        <v>19</v>
      </c>
    </row>
    <row r="2295" spans="1:4" ht="12.75">
      <c r="A2295" s="428" t="s">
        <v>1078</v>
      </c>
      <c r="B2295" s="431" t="s">
        <v>9945</v>
      </c>
      <c r="C2295" s="428" t="s">
        <v>14412</v>
      </c>
      <c r="D2295" s="428" t="s">
        <v>19</v>
      </c>
    </row>
    <row r="2296" spans="1:4" ht="12.75">
      <c r="A2296" s="428" t="s">
        <v>1140</v>
      </c>
      <c r="B2296" s="431">
        <v>150201</v>
      </c>
      <c r="C2296" s="428" t="s">
        <v>14413</v>
      </c>
      <c r="D2296" s="428" t="s">
        <v>20</v>
      </c>
    </row>
    <row r="2297" spans="1:4" ht="12.75">
      <c r="A2297" s="428" t="s">
        <v>1171</v>
      </c>
      <c r="B2297" s="431" t="s">
        <v>491</v>
      </c>
      <c r="C2297" s="428" t="s">
        <v>14414</v>
      </c>
      <c r="D2297" s="428" t="s">
        <v>19</v>
      </c>
    </row>
    <row r="2298" spans="1:4" ht="12.75">
      <c r="A2298" s="428" t="s">
        <v>1186</v>
      </c>
      <c r="B2298" s="431">
        <v>120608</v>
      </c>
      <c r="C2298" s="428" t="s">
        <v>14415</v>
      </c>
      <c r="D2298" s="428" t="s">
        <v>20</v>
      </c>
    </row>
    <row r="2299" spans="1:4" ht="12.75">
      <c r="A2299" s="428" t="s">
        <v>1188</v>
      </c>
      <c r="B2299" s="431" t="s">
        <v>1189</v>
      </c>
      <c r="C2299" s="428" t="s">
        <v>14416</v>
      </c>
      <c r="D2299" s="428" t="s">
        <v>18</v>
      </c>
    </row>
    <row r="2300" spans="1:4" ht="12.75">
      <c r="A2300" s="428" t="s">
        <v>1207</v>
      </c>
      <c r="B2300" s="431" t="s">
        <v>10092</v>
      </c>
      <c r="C2300" s="428" t="s">
        <v>14417</v>
      </c>
      <c r="D2300" s="428" t="s">
        <v>19</v>
      </c>
    </row>
    <row r="2301" spans="1:4" ht="12.75">
      <c r="A2301" s="428" t="s">
        <v>2337</v>
      </c>
      <c r="B2301" s="431">
        <v>200114</v>
      </c>
      <c r="C2301" s="428" t="s">
        <v>14418</v>
      </c>
      <c r="D2301" s="428" t="s">
        <v>459</v>
      </c>
    </row>
    <row r="2302" spans="1:4" ht="12.75">
      <c r="A2302" s="428" t="s">
        <v>1246</v>
      </c>
      <c r="B2302" s="431">
        <v>120431</v>
      </c>
      <c r="C2302" s="428" t="s">
        <v>14419</v>
      </c>
      <c r="D2302" s="428" t="s">
        <v>20</v>
      </c>
    </row>
    <row r="2303" spans="1:4" ht="12.75">
      <c r="A2303" s="428" t="s">
        <v>4521</v>
      </c>
      <c r="B2303" s="431" t="s">
        <v>10711</v>
      </c>
      <c r="C2303" s="428" t="s">
        <v>4522</v>
      </c>
      <c r="D2303" s="428" t="s">
        <v>18</v>
      </c>
    </row>
    <row r="2304" spans="1:4" ht="12.75">
      <c r="A2304" s="428" t="s">
        <v>1293</v>
      </c>
      <c r="B2304" s="431">
        <v>120303</v>
      </c>
      <c r="C2304" s="428" t="s">
        <v>14420</v>
      </c>
      <c r="D2304" s="428" t="s">
        <v>19</v>
      </c>
    </row>
    <row r="2305" spans="1:4" ht="12.75">
      <c r="A2305" s="428" t="s">
        <v>1336</v>
      </c>
      <c r="B2305" s="431">
        <v>200114</v>
      </c>
      <c r="C2305" s="428" t="s">
        <v>14421</v>
      </c>
      <c r="D2305" s="428" t="s">
        <v>19</v>
      </c>
    </row>
    <row r="2306" spans="1:4" ht="12.75">
      <c r="A2306" s="428" t="s">
        <v>1340</v>
      </c>
      <c r="B2306" s="431">
        <v>170201</v>
      </c>
      <c r="C2306" s="428" t="s">
        <v>14422</v>
      </c>
      <c r="D2306" s="428" t="s">
        <v>19</v>
      </c>
    </row>
    <row r="2307" spans="1:4" ht="12.75">
      <c r="A2307" s="428" t="s">
        <v>11585</v>
      </c>
      <c r="B2307" s="431" t="s">
        <v>10027</v>
      </c>
      <c r="C2307" s="428" t="s">
        <v>14423</v>
      </c>
      <c r="D2307" s="428" t="s">
        <v>18</v>
      </c>
    </row>
    <row r="2308" spans="1:4" ht="12.75">
      <c r="A2308" s="428" t="s">
        <v>6780</v>
      </c>
      <c r="B2308" s="431" t="s">
        <v>10037</v>
      </c>
      <c r="C2308" s="428" t="s">
        <v>14424</v>
      </c>
      <c r="D2308" s="428" t="s">
        <v>18</v>
      </c>
    </row>
    <row r="2309" spans="1:4" ht="12.75">
      <c r="A2309" s="428" t="s">
        <v>11586</v>
      </c>
      <c r="B2309" s="431" t="s">
        <v>10031</v>
      </c>
      <c r="C2309" s="428" t="s">
        <v>14425</v>
      </c>
      <c r="D2309" s="428" t="s">
        <v>459</v>
      </c>
    </row>
    <row r="2310" spans="1:4" ht="12.75">
      <c r="A2310" s="428" t="s">
        <v>1404</v>
      </c>
      <c r="B2310" s="431" t="s">
        <v>9997</v>
      </c>
      <c r="C2310" s="428" t="s">
        <v>14426</v>
      </c>
      <c r="D2310" s="428" t="s">
        <v>20</v>
      </c>
    </row>
    <row r="2311" spans="1:4" ht="12.75">
      <c r="A2311" s="428" t="s">
        <v>1467</v>
      </c>
      <c r="B2311" s="431">
        <v>140111</v>
      </c>
      <c r="C2311" s="428" t="s">
        <v>14427</v>
      </c>
      <c r="D2311" s="428" t="s">
        <v>18</v>
      </c>
    </row>
    <row r="2312" spans="1:4" ht="12.75">
      <c r="A2312" s="428" t="s">
        <v>1507</v>
      </c>
      <c r="B2312" s="431">
        <v>200201</v>
      </c>
      <c r="C2312" s="428" t="s">
        <v>14428</v>
      </c>
      <c r="D2312" s="428" t="s">
        <v>19</v>
      </c>
    </row>
    <row r="2313" spans="1:4" ht="12.75">
      <c r="A2313" s="428" t="s">
        <v>6059</v>
      </c>
      <c r="B2313" s="431">
        <v>240104</v>
      </c>
      <c r="C2313" s="428" t="s">
        <v>14429</v>
      </c>
      <c r="D2313" s="428" t="s">
        <v>20</v>
      </c>
    </row>
    <row r="2314" spans="1:4" ht="12.75">
      <c r="A2314" s="428" t="s">
        <v>4810</v>
      </c>
      <c r="B2314" s="431" t="s">
        <v>10277</v>
      </c>
      <c r="C2314" s="428" t="s">
        <v>14430</v>
      </c>
      <c r="D2314" s="428" t="s">
        <v>20</v>
      </c>
    </row>
    <row r="2315" spans="1:4" ht="12.75">
      <c r="A2315" s="428" t="s">
        <v>6157</v>
      </c>
      <c r="B2315" s="431">
        <v>150137</v>
      </c>
      <c r="C2315" s="428" t="s">
        <v>14431</v>
      </c>
      <c r="D2315" s="428" t="s">
        <v>20</v>
      </c>
    </row>
    <row r="2316" spans="1:4" ht="12.75">
      <c r="A2316" s="428" t="s">
        <v>1649</v>
      </c>
      <c r="B2316" s="431">
        <v>230108</v>
      </c>
      <c r="C2316" s="428" t="s">
        <v>14432</v>
      </c>
      <c r="D2316" s="428" t="s">
        <v>18</v>
      </c>
    </row>
    <row r="2317" spans="1:4" ht="12.75">
      <c r="A2317" s="428" t="s">
        <v>3576</v>
      </c>
      <c r="B2317" s="431">
        <v>160803</v>
      </c>
      <c r="C2317" s="428" t="s">
        <v>14433</v>
      </c>
      <c r="D2317" s="428" t="s">
        <v>20</v>
      </c>
    </row>
    <row r="2318" spans="1:4" ht="12.75">
      <c r="A2318" s="428" t="s">
        <v>1688</v>
      </c>
      <c r="B2318" s="431">
        <v>150126</v>
      </c>
      <c r="C2318" s="428" t="s">
        <v>1082</v>
      </c>
      <c r="D2318" s="428" t="s">
        <v>18</v>
      </c>
    </row>
    <row r="2319" spans="1:4" ht="12.75">
      <c r="A2319" s="428" t="s">
        <v>1741</v>
      </c>
      <c r="B2319" s="431" t="s">
        <v>1195</v>
      </c>
      <c r="C2319" s="428" t="s">
        <v>14434</v>
      </c>
      <c r="D2319" s="428" t="s">
        <v>20</v>
      </c>
    </row>
    <row r="2320" spans="1:4" ht="12.75">
      <c r="A2320" s="428" t="s">
        <v>2426</v>
      </c>
      <c r="B2320" s="431" t="s">
        <v>2427</v>
      </c>
      <c r="C2320" s="428" t="s">
        <v>14435</v>
      </c>
      <c r="D2320" s="428" t="s">
        <v>20</v>
      </c>
    </row>
    <row r="2321" spans="1:4" ht="12.75">
      <c r="A2321" s="428" t="s">
        <v>1797</v>
      </c>
      <c r="B2321" s="431" t="s">
        <v>477</v>
      </c>
      <c r="C2321" s="428" t="s">
        <v>14436</v>
      </c>
      <c r="D2321" s="428" t="s">
        <v>19</v>
      </c>
    </row>
    <row r="2322" spans="1:4" ht="12.75">
      <c r="A2322" s="428" t="s">
        <v>7647</v>
      </c>
      <c r="B2322" s="431" t="s">
        <v>512</v>
      </c>
      <c r="C2322" s="428" t="s">
        <v>14437</v>
      </c>
      <c r="D2322" s="428" t="s">
        <v>19</v>
      </c>
    </row>
    <row r="2323" spans="1:4" ht="12.75">
      <c r="A2323" s="428" t="s">
        <v>1934</v>
      </c>
      <c r="B2323" s="431" t="s">
        <v>10071</v>
      </c>
      <c r="C2323" s="428" t="s">
        <v>14438</v>
      </c>
      <c r="D2323" s="428" t="s">
        <v>20</v>
      </c>
    </row>
    <row r="2324" spans="1:4" ht="12.75">
      <c r="A2324" s="428" t="s">
        <v>1959</v>
      </c>
      <c r="B2324" s="431" t="s">
        <v>1960</v>
      </c>
      <c r="C2324" s="428" t="s">
        <v>14439</v>
      </c>
      <c r="D2324" s="428" t="s">
        <v>19</v>
      </c>
    </row>
    <row r="2325" spans="1:4" ht="12.75">
      <c r="A2325" s="428" t="s">
        <v>1712</v>
      </c>
      <c r="B2325" s="431">
        <v>250104</v>
      </c>
      <c r="C2325" s="428" t="s">
        <v>14440</v>
      </c>
      <c r="D2325" s="428" t="s">
        <v>18</v>
      </c>
    </row>
    <row r="2326" spans="1:4" ht="12.75">
      <c r="A2326" s="428" t="s">
        <v>1998</v>
      </c>
      <c r="B2326" s="431">
        <v>150810</v>
      </c>
      <c r="C2326" s="428" t="s">
        <v>13900</v>
      </c>
      <c r="D2326" s="428" t="s">
        <v>20</v>
      </c>
    </row>
    <row r="2327" spans="1:4" ht="12.75">
      <c r="A2327" s="428" t="s">
        <v>2072</v>
      </c>
      <c r="B2327" s="431">
        <v>220805</v>
      </c>
      <c r="C2327" s="428" t="s">
        <v>12957</v>
      </c>
      <c r="D2327" s="428" t="s">
        <v>19</v>
      </c>
    </row>
    <row r="2328" spans="1:4" ht="12.75">
      <c r="A2328" s="428" t="s">
        <v>2079</v>
      </c>
      <c r="B2328" s="431">
        <v>250101</v>
      </c>
      <c r="C2328" s="428" t="s">
        <v>14441</v>
      </c>
      <c r="D2328" s="428" t="s">
        <v>19</v>
      </c>
    </row>
    <row r="2329" spans="1:4" ht="12.75">
      <c r="A2329" s="428" t="s">
        <v>2108</v>
      </c>
      <c r="B2329" s="431">
        <v>120904</v>
      </c>
      <c r="C2329" s="428" t="s">
        <v>14442</v>
      </c>
      <c r="D2329" s="428" t="s">
        <v>19</v>
      </c>
    </row>
    <row r="2330" spans="1:4" ht="12.75">
      <c r="A2330" s="428" t="s">
        <v>2190</v>
      </c>
      <c r="B2330" s="431">
        <v>110508</v>
      </c>
      <c r="C2330" s="428" t="s">
        <v>14443</v>
      </c>
      <c r="D2330" s="428" t="s">
        <v>18</v>
      </c>
    </row>
    <row r="2331" spans="1:4" ht="12.75">
      <c r="A2331" s="428" t="s">
        <v>2213</v>
      </c>
      <c r="B2331" s="431">
        <v>110501</v>
      </c>
      <c r="C2331" s="428" t="s">
        <v>13558</v>
      </c>
      <c r="D2331" s="428" t="s">
        <v>20</v>
      </c>
    </row>
    <row r="2332" spans="1:4" ht="12.75">
      <c r="A2332" s="428" t="s">
        <v>2335</v>
      </c>
      <c r="B2332" s="431" t="s">
        <v>506</v>
      </c>
      <c r="C2332" s="428" t="s">
        <v>13038</v>
      </c>
      <c r="D2332" s="428" t="s">
        <v>20</v>
      </c>
    </row>
    <row r="2333" spans="1:4" ht="12.75">
      <c r="A2333" s="428" t="s">
        <v>2367</v>
      </c>
      <c r="B2333" s="431">
        <v>150132</v>
      </c>
      <c r="C2333" s="428" t="s">
        <v>14444</v>
      </c>
      <c r="D2333" s="428" t="s">
        <v>18</v>
      </c>
    </row>
    <row r="2334" spans="1:4" ht="12.75">
      <c r="A2334" s="428" t="s">
        <v>2386</v>
      </c>
      <c r="B2334" s="431" t="s">
        <v>1362</v>
      </c>
      <c r="C2334" s="428" t="s">
        <v>14445</v>
      </c>
      <c r="D2334" s="428" t="s">
        <v>19</v>
      </c>
    </row>
    <row r="2335" spans="1:4" ht="12.75">
      <c r="A2335" s="428" t="s">
        <v>2435</v>
      </c>
      <c r="B2335" s="431">
        <v>200114</v>
      </c>
      <c r="C2335" s="428" t="s">
        <v>14446</v>
      </c>
      <c r="D2335" s="428" t="s">
        <v>20</v>
      </c>
    </row>
    <row r="2336" spans="1:4" ht="12.75">
      <c r="A2336" s="428" t="s">
        <v>4663</v>
      </c>
      <c r="B2336" s="431">
        <v>150131</v>
      </c>
      <c r="C2336" s="428" t="s">
        <v>14447</v>
      </c>
      <c r="D2336" s="428" t="s">
        <v>18</v>
      </c>
    </row>
    <row r="2337" spans="1:4" ht="12.75">
      <c r="A2337" s="428" t="s">
        <v>3880</v>
      </c>
      <c r="B2337" s="431">
        <v>150812</v>
      </c>
      <c r="C2337" s="428" t="s">
        <v>13464</v>
      </c>
      <c r="D2337" s="428" t="s">
        <v>20</v>
      </c>
    </row>
    <row r="2338" spans="1:4" ht="12.75">
      <c r="A2338" s="428" t="s">
        <v>4618</v>
      </c>
      <c r="B2338" s="431">
        <v>150108</v>
      </c>
      <c r="C2338" s="428" t="s">
        <v>14448</v>
      </c>
      <c r="D2338" s="428" t="s">
        <v>20</v>
      </c>
    </row>
    <row r="2339" spans="1:4" ht="12.75">
      <c r="A2339" s="428" t="s">
        <v>2608</v>
      </c>
      <c r="B2339" s="431" t="s">
        <v>913</v>
      </c>
      <c r="C2339" s="428" t="s">
        <v>14449</v>
      </c>
      <c r="D2339" s="428" t="s">
        <v>19</v>
      </c>
    </row>
    <row r="2340" spans="1:4" ht="12.75">
      <c r="A2340" s="428" t="s">
        <v>2627</v>
      </c>
      <c r="B2340" s="431">
        <v>120302</v>
      </c>
      <c r="C2340" s="428" t="s">
        <v>14450</v>
      </c>
      <c r="D2340" s="428" t="s">
        <v>19</v>
      </c>
    </row>
    <row r="2341" spans="1:4" ht="12.75">
      <c r="A2341" s="428" t="s">
        <v>2637</v>
      </c>
      <c r="B2341" s="431">
        <v>220907</v>
      </c>
      <c r="C2341" s="428" t="s">
        <v>14451</v>
      </c>
      <c r="D2341" s="428" t="s">
        <v>19</v>
      </c>
    </row>
    <row r="2342" spans="1:4" ht="12.75">
      <c r="A2342" s="428" t="s">
        <v>2640</v>
      </c>
      <c r="B2342" s="431">
        <v>211103</v>
      </c>
      <c r="C2342" s="428" t="s">
        <v>14452</v>
      </c>
      <c r="D2342" s="428" t="s">
        <v>19</v>
      </c>
    </row>
    <row r="2343" spans="1:4" ht="12.75">
      <c r="A2343" s="428" t="s">
        <v>463</v>
      </c>
      <c r="B2343" s="431" t="s">
        <v>10717</v>
      </c>
      <c r="C2343" s="428" t="s">
        <v>14453</v>
      </c>
      <c r="D2343" s="428" t="s">
        <v>20</v>
      </c>
    </row>
    <row r="2344" spans="1:4" ht="12.75">
      <c r="A2344" s="428" t="s">
        <v>7162</v>
      </c>
      <c r="B2344" s="431">
        <v>100104</v>
      </c>
      <c r="C2344" s="428" t="s">
        <v>14454</v>
      </c>
      <c r="D2344" s="428" t="s">
        <v>20</v>
      </c>
    </row>
    <row r="2345" spans="1:4" ht="12.75">
      <c r="A2345" s="428" t="s">
        <v>2805</v>
      </c>
      <c r="B2345" s="431" t="s">
        <v>439</v>
      </c>
      <c r="C2345" s="428" t="s">
        <v>14455</v>
      </c>
      <c r="D2345" s="428" t="s">
        <v>19</v>
      </c>
    </row>
    <row r="2346" spans="1:4" ht="12.75">
      <c r="A2346" s="428" t="s">
        <v>2822</v>
      </c>
      <c r="B2346" s="431" t="s">
        <v>10899</v>
      </c>
      <c r="C2346" s="428" t="s">
        <v>14456</v>
      </c>
      <c r="D2346" s="428" t="s">
        <v>19</v>
      </c>
    </row>
    <row r="2347" spans="1:4" ht="12.75">
      <c r="A2347" s="428" t="s">
        <v>2833</v>
      </c>
      <c r="B2347" s="431">
        <v>200201</v>
      </c>
      <c r="C2347" s="428" t="s">
        <v>14457</v>
      </c>
      <c r="D2347" s="428" t="s">
        <v>19</v>
      </c>
    </row>
    <row r="2348" spans="1:4" ht="12.75">
      <c r="A2348" s="428" t="s">
        <v>2842</v>
      </c>
      <c r="B2348" s="431">
        <v>120428</v>
      </c>
      <c r="C2348" s="428" t="s">
        <v>14458</v>
      </c>
      <c r="D2348" s="428" t="s">
        <v>19</v>
      </c>
    </row>
    <row r="2349" spans="1:4" ht="12.75">
      <c r="A2349" s="428" t="s">
        <v>2915</v>
      </c>
      <c r="B2349" s="431">
        <v>151023</v>
      </c>
      <c r="C2349" s="428" t="s">
        <v>14459</v>
      </c>
      <c r="D2349" s="428" t="s">
        <v>19</v>
      </c>
    </row>
    <row r="2350" spans="1:4" ht="12.75">
      <c r="A2350" s="428" t="s">
        <v>2959</v>
      </c>
      <c r="B2350" s="431">
        <v>100104</v>
      </c>
      <c r="C2350" s="428" t="s">
        <v>14460</v>
      </c>
      <c r="D2350" s="428" t="s">
        <v>19</v>
      </c>
    </row>
    <row r="2351" spans="1:4" ht="12.75">
      <c r="A2351" s="428" t="s">
        <v>5887</v>
      </c>
      <c r="B2351" s="431">
        <v>220801</v>
      </c>
      <c r="C2351" s="428" t="s">
        <v>14209</v>
      </c>
      <c r="D2351" s="428" t="s">
        <v>19</v>
      </c>
    </row>
    <row r="2352" spans="1:4" ht="12.75">
      <c r="A2352" s="428" t="s">
        <v>3610</v>
      </c>
      <c r="B2352" s="431" t="s">
        <v>506</v>
      </c>
      <c r="C2352" s="428" t="s">
        <v>13181</v>
      </c>
      <c r="D2352" s="428" t="s">
        <v>20</v>
      </c>
    </row>
    <row r="2353" spans="1:4" ht="12.75">
      <c r="A2353" s="428" t="s">
        <v>3030</v>
      </c>
      <c r="B2353" s="431">
        <v>120302</v>
      </c>
      <c r="C2353" s="428" t="s">
        <v>14461</v>
      </c>
      <c r="D2353" s="428" t="s">
        <v>19</v>
      </c>
    </row>
    <row r="2354" spans="1:4" ht="12.75">
      <c r="A2354" s="428" t="s">
        <v>3036</v>
      </c>
      <c r="B2354" s="431">
        <v>130504</v>
      </c>
      <c r="C2354" s="428" t="s">
        <v>12819</v>
      </c>
      <c r="D2354" s="428" t="s">
        <v>19</v>
      </c>
    </row>
    <row r="2355" spans="1:4" ht="12.75">
      <c r="A2355" s="428" t="s">
        <v>8284</v>
      </c>
      <c r="B2355" s="431">
        <v>120707</v>
      </c>
      <c r="C2355" s="428" t="s">
        <v>14462</v>
      </c>
      <c r="D2355" s="428" t="s">
        <v>19</v>
      </c>
    </row>
    <row r="2356" spans="1:4" ht="12.75">
      <c r="A2356" s="428" t="s">
        <v>3075</v>
      </c>
      <c r="B2356" s="431" t="s">
        <v>413</v>
      </c>
      <c r="C2356" s="428" t="s">
        <v>14463</v>
      </c>
      <c r="D2356" s="428" t="s">
        <v>19</v>
      </c>
    </row>
    <row r="2357" spans="1:4" ht="12.75">
      <c r="A2357" s="428" t="s">
        <v>3140</v>
      </c>
      <c r="B2357" s="431">
        <v>220904</v>
      </c>
      <c r="C2357" s="428" t="s">
        <v>14464</v>
      </c>
      <c r="D2357" s="428" t="s">
        <v>19</v>
      </c>
    </row>
    <row r="2358" spans="1:4" ht="12.75">
      <c r="A2358" s="428" t="s">
        <v>3172</v>
      </c>
      <c r="B2358" s="431" t="s">
        <v>1325</v>
      </c>
      <c r="C2358" s="428" t="s">
        <v>14465</v>
      </c>
      <c r="D2358" s="428" t="s">
        <v>19</v>
      </c>
    </row>
    <row r="2359" spans="1:4" ht="12.75">
      <c r="A2359" s="428" t="s">
        <v>2411</v>
      </c>
      <c r="B2359" s="431" t="s">
        <v>410</v>
      </c>
      <c r="C2359" s="428" t="s">
        <v>13277</v>
      </c>
      <c r="D2359" s="428" t="s">
        <v>19</v>
      </c>
    </row>
    <row r="2360" spans="1:4" ht="12.75">
      <c r="A2360" s="428" t="s">
        <v>3305</v>
      </c>
      <c r="B2360" s="431">
        <v>140106</v>
      </c>
      <c r="C2360" s="428" t="s">
        <v>14467</v>
      </c>
      <c r="D2360" s="428" t="s">
        <v>18</v>
      </c>
    </row>
    <row r="2361" spans="1:4" ht="12.75">
      <c r="A2361" s="428" t="s">
        <v>3334</v>
      </c>
      <c r="B2361" s="431" t="s">
        <v>491</v>
      </c>
      <c r="C2361" s="428" t="s">
        <v>14468</v>
      </c>
      <c r="D2361" s="428" t="s">
        <v>18</v>
      </c>
    </row>
    <row r="2362" spans="1:4" ht="12.75">
      <c r="A2362" s="428" t="s">
        <v>11587</v>
      </c>
      <c r="B2362" s="431">
        <v>110506</v>
      </c>
      <c r="C2362" s="428" t="s">
        <v>14469</v>
      </c>
      <c r="D2362" s="428" t="s">
        <v>18</v>
      </c>
    </row>
    <row r="2363" spans="1:4" ht="12.75">
      <c r="A2363" s="428" t="s">
        <v>3352</v>
      </c>
      <c r="B2363" s="431" t="s">
        <v>1544</v>
      </c>
      <c r="C2363" s="428" t="s">
        <v>14470</v>
      </c>
      <c r="D2363" s="428" t="s">
        <v>19</v>
      </c>
    </row>
    <row r="2364" spans="1:4" ht="12.75">
      <c r="A2364" s="428" t="s">
        <v>3362</v>
      </c>
      <c r="B2364" s="431">
        <v>150204</v>
      </c>
      <c r="C2364" s="428" t="s">
        <v>14471</v>
      </c>
      <c r="D2364" s="428" t="s">
        <v>20</v>
      </c>
    </row>
    <row r="2365" spans="1:4" ht="12.75">
      <c r="A2365" s="428" t="s">
        <v>7100</v>
      </c>
      <c r="B2365" s="431">
        <v>100203</v>
      </c>
      <c r="C2365" s="428" t="s">
        <v>14472</v>
      </c>
      <c r="D2365" s="428" t="s">
        <v>20</v>
      </c>
    </row>
    <row r="2366" spans="1:4" ht="12.75">
      <c r="A2366" s="428" t="s">
        <v>3521</v>
      </c>
      <c r="B2366" s="431">
        <v>130611</v>
      </c>
      <c r="C2366" s="428" t="s">
        <v>14473</v>
      </c>
      <c r="D2366" s="428" t="s">
        <v>20</v>
      </c>
    </row>
    <row r="2367" spans="1:4" ht="12.75">
      <c r="A2367" s="428" t="s">
        <v>3574</v>
      </c>
      <c r="B2367" s="431">
        <v>160402</v>
      </c>
      <c r="C2367" s="428" t="s">
        <v>14474</v>
      </c>
      <c r="D2367" s="428" t="s">
        <v>19</v>
      </c>
    </row>
    <row r="2368" spans="1:4" ht="12.75">
      <c r="A2368" s="428" t="s">
        <v>3619</v>
      </c>
      <c r="B2368" s="431">
        <v>160403</v>
      </c>
      <c r="C2368" s="428" t="s">
        <v>14475</v>
      </c>
      <c r="D2368" s="428" t="s">
        <v>19</v>
      </c>
    </row>
    <row r="2369" spans="1:4" ht="12.75">
      <c r="A2369" s="428" t="s">
        <v>3630</v>
      </c>
      <c r="B2369" s="431" t="s">
        <v>1314</v>
      </c>
      <c r="C2369" s="428" t="s">
        <v>14476</v>
      </c>
      <c r="D2369" s="428" t="s">
        <v>19</v>
      </c>
    </row>
    <row r="2370" spans="1:4" ht="12.75">
      <c r="A2370" s="428" t="s">
        <v>839</v>
      </c>
      <c r="B2370" s="431" t="s">
        <v>10115</v>
      </c>
      <c r="C2370" s="428" t="s">
        <v>14477</v>
      </c>
      <c r="D2370" s="428" t="s">
        <v>20</v>
      </c>
    </row>
    <row r="2371" spans="1:4" ht="12.75">
      <c r="A2371" s="428" t="s">
        <v>3711</v>
      </c>
      <c r="B2371" s="431">
        <v>120709</v>
      </c>
      <c r="C2371" s="428" t="s">
        <v>14478</v>
      </c>
      <c r="D2371" s="428" t="s">
        <v>19</v>
      </c>
    </row>
    <row r="2372" spans="1:4" ht="12.75">
      <c r="A2372" s="428" t="s">
        <v>3764</v>
      </c>
      <c r="B2372" s="431" t="s">
        <v>10006</v>
      </c>
      <c r="C2372" s="428" t="s">
        <v>14479</v>
      </c>
      <c r="D2372" s="428" t="s">
        <v>19</v>
      </c>
    </row>
    <row r="2373" spans="1:4" ht="12.75">
      <c r="A2373" s="428" t="s">
        <v>4040</v>
      </c>
      <c r="B2373" s="431" t="s">
        <v>10674</v>
      </c>
      <c r="C2373" s="428" t="s">
        <v>14480</v>
      </c>
      <c r="D2373" s="428" t="s">
        <v>19</v>
      </c>
    </row>
    <row r="2374" spans="1:4" ht="12.75">
      <c r="A2374" s="428" t="s">
        <v>3813</v>
      </c>
      <c r="B2374" s="431">
        <v>110106</v>
      </c>
      <c r="C2374" s="428" t="s">
        <v>14481</v>
      </c>
      <c r="D2374" s="428" t="s">
        <v>20</v>
      </c>
    </row>
    <row r="2375" spans="1:4" ht="12.75">
      <c r="A2375" s="428" t="s">
        <v>3832</v>
      </c>
      <c r="B2375" s="431">
        <v>130107</v>
      </c>
      <c r="C2375" s="428" t="s">
        <v>14482</v>
      </c>
      <c r="D2375" s="428" t="s">
        <v>19</v>
      </c>
    </row>
    <row r="2376" spans="1:4" ht="12.75">
      <c r="A2376" s="428" t="s">
        <v>3833</v>
      </c>
      <c r="B2376" s="431">
        <v>130102</v>
      </c>
      <c r="C2376" s="428" t="s">
        <v>12974</v>
      </c>
      <c r="D2376" s="428" t="s">
        <v>20</v>
      </c>
    </row>
    <row r="2377" spans="1:4" ht="12.75">
      <c r="A2377" s="428" t="s">
        <v>3864</v>
      </c>
      <c r="B2377" s="431">
        <v>210112</v>
      </c>
      <c r="C2377" s="428" t="s">
        <v>14483</v>
      </c>
      <c r="D2377" s="428" t="s">
        <v>19</v>
      </c>
    </row>
    <row r="2378" spans="1:4" ht="12.75">
      <c r="A2378" s="428" t="s">
        <v>3879</v>
      </c>
      <c r="B2378" s="431">
        <v>150118</v>
      </c>
      <c r="C2378" s="428" t="s">
        <v>14484</v>
      </c>
      <c r="D2378" s="428" t="s">
        <v>20</v>
      </c>
    </row>
    <row r="2379" spans="1:4" ht="12.75">
      <c r="A2379" s="428" t="s">
        <v>3969</v>
      </c>
      <c r="B2379" s="431">
        <v>200701</v>
      </c>
      <c r="C2379" s="428" t="s">
        <v>14485</v>
      </c>
      <c r="D2379" s="428" t="s">
        <v>20</v>
      </c>
    </row>
    <row r="2380" spans="1:4" ht="12.75">
      <c r="A2380" s="428" t="s">
        <v>4007</v>
      </c>
      <c r="B2380" s="431">
        <v>160103</v>
      </c>
      <c r="C2380" s="428" t="s">
        <v>14486</v>
      </c>
      <c r="D2380" s="428" t="s">
        <v>19</v>
      </c>
    </row>
    <row r="2381" spans="1:4" ht="12.75">
      <c r="A2381" s="428" t="s">
        <v>11588</v>
      </c>
      <c r="B2381" s="431">
        <v>150119</v>
      </c>
      <c r="C2381" s="428" t="s">
        <v>14487</v>
      </c>
      <c r="D2381" s="428" t="s">
        <v>18</v>
      </c>
    </row>
    <row r="2382" spans="1:4" ht="12.75">
      <c r="A2382" s="428" t="s">
        <v>4102</v>
      </c>
      <c r="B2382" s="431">
        <v>131103</v>
      </c>
      <c r="C2382" s="428" t="s">
        <v>14488</v>
      </c>
      <c r="D2382" s="428" t="s">
        <v>20</v>
      </c>
    </row>
    <row r="2383" spans="1:4" ht="12.75">
      <c r="A2383" s="428" t="s">
        <v>4206</v>
      </c>
      <c r="B2383" s="431" t="s">
        <v>413</v>
      </c>
      <c r="C2383" s="428" t="s">
        <v>14226</v>
      </c>
      <c r="D2383" s="428" t="s">
        <v>19</v>
      </c>
    </row>
    <row r="2384" spans="1:4" ht="12.75">
      <c r="A2384" s="428" t="s">
        <v>11589</v>
      </c>
      <c r="B2384" s="431" t="s">
        <v>10046</v>
      </c>
      <c r="C2384" s="428" t="s">
        <v>14489</v>
      </c>
      <c r="D2384" s="428" t="s">
        <v>18</v>
      </c>
    </row>
    <row r="2385" spans="1:4" ht="12.75">
      <c r="A2385" s="428" t="s">
        <v>4236</v>
      </c>
      <c r="B2385" s="431">
        <v>150901</v>
      </c>
      <c r="C2385" s="428" t="s">
        <v>14490</v>
      </c>
      <c r="D2385" s="428" t="s">
        <v>19</v>
      </c>
    </row>
    <row r="2386" spans="1:4" ht="12.75">
      <c r="A2386" s="428" t="s">
        <v>4247</v>
      </c>
      <c r="B2386" s="431" t="s">
        <v>1202</v>
      </c>
      <c r="C2386" s="428" t="s">
        <v>14491</v>
      </c>
      <c r="D2386" s="428" t="s">
        <v>19</v>
      </c>
    </row>
    <row r="2387" spans="1:4" ht="12.75">
      <c r="A2387" s="428" t="s">
        <v>4263</v>
      </c>
      <c r="B2387" s="431" t="s">
        <v>10197</v>
      </c>
      <c r="C2387" s="428" t="s">
        <v>14492</v>
      </c>
      <c r="D2387" s="428" t="s">
        <v>19</v>
      </c>
    </row>
    <row r="2388" spans="1:4" ht="12.75">
      <c r="A2388" s="428" t="s">
        <v>4282</v>
      </c>
      <c r="B2388" s="431">
        <v>120106</v>
      </c>
      <c r="C2388" s="428" t="s">
        <v>12363</v>
      </c>
      <c r="D2388" s="428" t="s">
        <v>19</v>
      </c>
    </row>
    <row r="2389" spans="1:4" ht="12.75">
      <c r="A2389" s="428" t="s">
        <v>4291</v>
      </c>
      <c r="B2389" s="431">
        <v>220905</v>
      </c>
      <c r="C2389" s="428" t="s">
        <v>14493</v>
      </c>
      <c r="D2389" s="428" t="s">
        <v>18</v>
      </c>
    </row>
    <row r="2390" spans="1:4" ht="12.75">
      <c r="A2390" s="428" t="s">
        <v>11590</v>
      </c>
      <c r="B2390" s="431" t="s">
        <v>1473</v>
      </c>
      <c r="C2390" s="428" t="s">
        <v>14494</v>
      </c>
      <c r="D2390" s="428" t="s">
        <v>459</v>
      </c>
    </row>
    <row r="2391" spans="1:4" ht="12.75">
      <c r="A2391" s="428" t="s">
        <v>483</v>
      </c>
      <c r="B2391" s="431" t="s">
        <v>484</v>
      </c>
      <c r="C2391" s="428" t="s">
        <v>14495</v>
      </c>
      <c r="D2391" s="428" t="s">
        <v>18</v>
      </c>
    </row>
    <row r="2392" spans="1:4" ht="12.75">
      <c r="A2392" s="428" t="s">
        <v>4432</v>
      </c>
      <c r="B2392" s="431">
        <v>150725</v>
      </c>
      <c r="C2392" s="428" t="s">
        <v>14496</v>
      </c>
      <c r="D2392" s="428" t="s">
        <v>19</v>
      </c>
    </row>
    <row r="2393" spans="1:4" ht="12.75">
      <c r="A2393" s="428" t="s">
        <v>4452</v>
      </c>
      <c r="B2393" s="431">
        <v>120604</v>
      </c>
      <c r="C2393" s="428" t="s">
        <v>14497</v>
      </c>
      <c r="D2393" s="428" t="s">
        <v>19</v>
      </c>
    </row>
    <row r="2394" spans="1:4" ht="12.75">
      <c r="A2394" s="428" t="s">
        <v>4478</v>
      </c>
      <c r="B2394" s="431">
        <v>190201</v>
      </c>
      <c r="C2394" s="428" t="s">
        <v>14498</v>
      </c>
      <c r="D2394" s="428" t="s">
        <v>19</v>
      </c>
    </row>
    <row r="2395" spans="1:4" ht="12.75">
      <c r="A2395" s="428" t="s">
        <v>4537</v>
      </c>
      <c r="B2395" s="431" t="s">
        <v>3437</v>
      </c>
      <c r="C2395" s="428" t="s">
        <v>14499</v>
      </c>
      <c r="D2395" s="428" t="s">
        <v>20</v>
      </c>
    </row>
    <row r="2396" spans="1:4" ht="12.75">
      <c r="A2396" s="428" t="s">
        <v>4604</v>
      </c>
      <c r="B2396" s="431">
        <v>150811</v>
      </c>
      <c r="C2396" s="428" t="s">
        <v>14500</v>
      </c>
      <c r="D2396" s="428" t="s">
        <v>19</v>
      </c>
    </row>
    <row r="2397" spans="1:4" ht="12.75">
      <c r="A2397" s="428" t="s">
        <v>4630</v>
      </c>
      <c r="B2397" s="431" t="s">
        <v>10758</v>
      </c>
      <c r="C2397" s="428" t="s">
        <v>14501</v>
      </c>
      <c r="D2397" s="428" t="s">
        <v>19</v>
      </c>
    </row>
    <row r="2398" spans="1:4" ht="12.75">
      <c r="A2398" s="428" t="s">
        <v>5359</v>
      </c>
      <c r="B2398" s="431">
        <v>150202</v>
      </c>
      <c r="C2398" s="428" t="s">
        <v>14502</v>
      </c>
      <c r="D2398" s="428" t="s">
        <v>18</v>
      </c>
    </row>
    <row r="2399" spans="1:4" ht="12.75">
      <c r="A2399" s="428" t="s">
        <v>4727</v>
      </c>
      <c r="B2399" s="431">
        <v>150727</v>
      </c>
      <c r="C2399" s="428" t="s">
        <v>14503</v>
      </c>
      <c r="D2399" s="428" t="s">
        <v>20</v>
      </c>
    </row>
    <row r="2400" spans="1:4" ht="12.75">
      <c r="A2400" s="428" t="s">
        <v>8066</v>
      </c>
      <c r="B2400" s="431">
        <v>200604</v>
      </c>
      <c r="C2400" s="428" t="s">
        <v>14504</v>
      </c>
      <c r="D2400" s="428" t="s">
        <v>20</v>
      </c>
    </row>
    <row r="2401" spans="1:4" ht="12.75">
      <c r="A2401" s="428" t="s">
        <v>4774</v>
      </c>
      <c r="B2401" s="431" t="s">
        <v>10825</v>
      </c>
      <c r="C2401" s="428" t="s">
        <v>12296</v>
      </c>
      <c r="D2401" s="428" t="s">
        <v>20</v>
      </c>
    </row>
    <row r="2402" spans="1:4" ht="12.75">
      <c r="A2402" s="428" t="s">
        <v>4811</v>
      </c>
      <c r="B2402" s="431" t="s">
        <v>491</v>
      </c>
      <c r="C2402" s="428" t="s">
        <v>12819</v>
      </c>
      <c r="D2402" s="428" t="s">
        <v>19</v>
      </c>
    </row>
    <row r="2403" spans="1:4" ht="12.75">
      <c r="A2403" s="428" t="s">
        <v>4918</v>
      </c>
      <c r="B2403" s="431" t="s">
        <v>9826</v>
      </c>
      <c r="C2403" s="428" t="s">
        <v>14505</v>
      </c>
      <c r="D2403" s="428" t="s">
        <v>19</v>
      </c>
    </row>
    <row r="2404" spans="1:4" ht="12.75">
      <c r="A2404" s="428" t="s">
        <v>4935</v>
      </c>
      <c r="B2404" s="431" t="s">
        <v>446</v>
      </c>
      <c r="C2404" s="428" t="s">
        <v>14506</v>
      </c>
      <c r="D2404" s="428" t="s">
        <v>19</v>
      </c>
    </row>
    <row r="2405" spans="1:4" ht="12.75">
      <c r="A2405" s="428" t="s">
        <v>5007</v>
      </c>
      <c r="B2405" s="431">
        <v>150611</v>
      </c>
      <c r="C2405" s="428" t="s">
        <v>14507</v>
      </c>
      <c r="D2405" s="428" t="s">
        <v>19</v>
      </c>
    </row>
    <row r="2406" spans="1:4" ht="12.75">
      <c r="A2406" s="428" t="s">
        <v>5055</v>
      </c>
      <c r="B2406" s="431">
        <v>150133</v>
      </c>
      <c r="C2406" s="428" t="s">
        <v>14508</v>
      </c>
      <c r="D2406" s="428" t="s">
        <v>18</v>
      </c>
    </row>
    <row r="2407" spans="1:4" ht="12.75">
      <c r="A2407" s="428" t="s">
        <v>5117</v>
      </c>
      <c r="B2407" s="431">
        <v>120403</v>
      </c>
      <c r="C2407" s="428" t="s">
        <v>12455</v>
      </c>
      <c r="D2407" s="428" t="s">
        <v>19</v>
      </c>
    </row>
    <row r="2408" spans="1:4" ht="12.75">
      <c r="A2408" s="428" t="s">
        <v>5123</v>
      </c>
      <c r="B2408" s="431">
        <v>120608</v>
      </c>
      <c r="C2408" s="428" t="s">
        <v>14509</v>
      </c>
      <c r="D2408" s="428" t="s">
        <v>18</v>
      </c>
    </row>
    <row r="2409" spans="1:4" ht="12.75">
      <c r="A2409" s="428" t="s">
        <v>5241</v>
      </c>
      <c r="B2409" s="431">
        <v>120304</v>
      </c>
      <c r="C2409" s="428" t="s">
        <v>14510</v>
      </c>
      <c r="D2409" s="428" t="s">
        <v>19</v>
      </c>
    </row>
    <row r="2410" spans="1:4" ht="12.75">
      <c r="A2410" s="428" t="s">
        <v>11591</v>
      </c>
      <c r="B2410" s="431" t="s">
        <v>1473</v>
      </c>
      <c r="C2410" s="428" t="s">
        <v>12372</v>
      </c>
      <c r="D2410" s="428" t="s">
        <v>20</v>
      </c>
    </row>
    <row r="2411" spans="1:4" ht="12.75">
      <c r="A2411" s="428" t="s">
        <v>5259</v>
      </c>
      <c r="B2411" s="431">
        <v>120302</v>
      </c>
      <c r="C2411" s="428" t="s">
        <v>14511</v>
      </c>
      <c r="D2411" s="428" t="s">
        <v>19</v>
      </c>
    </row>
    <row r="2412" spans="1:4" ht="12.75">
      <c r="A2412" s="428" t="s">
        <v>5264</v>
      </c>
      <c r="B2412" s="431">
        <v>120106</v>
      </c>
      <c r="C2412" s="428" t="s">
        <v>14512</v>
      </c>
      <c r="D2412" s="428" t="s">
        <v>19</v>
      </c>
    </row>
    <row r="2413" spans="1:4" ht="12.75">
      <c r="A2413" s="428" t="s">
        <v>5283</v>
      </c>
      <c r="B2413" s="431">
        <v>110209</v>
      </c>
      <c r="C2413" s="428" t="s">
        <v>14513</v>
      </c>
      <c r="D2413" s="428" t="s">
        <v>20</v>
      </c>
    </row>
    <row r="2414" spans="1:4" ht="12.75">
      <c r="A2414" s="428" t="s">
        <v>11592</v>
      </c>
      <c r="B2414" s="431" t="s">
        <v>10715</v>
      </c>
      <c r="C2414" s="428" t="s">
        <v>14514</v>
      </c>
      <c r="D2414" s="428" t="s">
        <v>20</v>
      </c>
    </row>
    <row r="2415" spans="1:4" ht="12.75">
      <c r="A2415" s="428" t="s">
        <v>5294</v>
      </c>
      <c r="B2415" s="431">
        <v>120504</v>
      </c>
      <c r="C2415" s="428" t="s">
        <v>14515</v>
      </c>
      <c r="D2415" s="428" t="s">
        <v>19</v>
      </c>
    </row>
    <row r="2416" spans="1:4" ht="12.75">
      <c r="A2416" s="428" t="s">
        <v>5299</v>
      </c>
      <c r="B2416" s="431">
        <v>150405</v>
      </c>
      <c r="C2416" s="428" t="s">
        <v>14082</v>
      </c>
      <c r="D2416" s="428" t="s">
        <v>19</v>
      </c>
    </row>
    <row r="2417" spans="1:4" ht="12.75">
      <c r="A2417" s="428" t="s">
        <v>1533</v>
      </c>
      <c r="B2417" s="431">
        <v>100307</v>
      </c>
      <c r="C2417" s="428" t="s">
        <v>12373</v>
      </c>
      <c r="D2417" s="428" t="s">
        <v>20</v>
      </c>
    </row>
    <row r="2418" spans="1:4" ht="12.75">
      <c r="A2418" s="428" t="s">
        <v>5372</v>
      </c>
      <c r="B2418" s="431">
        <v>150514</v>
      </c>
      <c r="C2418" s="428" t="s">
        <v>14516</v>
      </c>
      <c r="D2418" s="428" t="s">
        <v>20</v>
      </c>
    </row>
    <row r="2419" spans="1:4" ht="12.75">
      <c r="A2419" s="428" t="s">
        <v>5387</v>
      </c>
      <c r="B2419" s="431" t="s">
        <v>10422</v>
      </c>
      <c r="C2419" s="428" t="s">
        <v>12728</v>
      </c>
      <c r="D2419" s="428" t="s">
        <v>19</v>
      </c>
    </row>
    <row r="2420" spans="1:4" ht="12.75">
      <c r="A2420" s="428" t="s">
        <v>5411</v>
      </c>
      <c r="B2420" s="431">
        <v>150114</v>
      </c>
      <c r="C2420" s="428" t="s">
        <v>14517</v>
      </c>
      <c r="D2420" s="428" t="s">
        <v>18</v>
      </c>
    </row>
    <row r="2421" spans="1:4" ht="12.75">
      <c r="A2421" s="428" t="s">
        <v>5431</v>
      </c>
      <c r="B2421" s="431">
        <v>150721</v>
      </c>
      <c r="C2421" s="428" t="s">
        <v>14518</v>
      </c>
      <c r="D2421" s="428" t="s">
        <v>20</v>
      </c>
    </row>
    <row r="2422" spans="1:4" ht="12.75">
      <c r="A2422" s="428" t="s">
        <v>5472</v>
      </c>
      <c r="B2422" s="431">
        <v>120104</v>
      </c>
      <c r="C2422" s="428" t="s">
        <v>14519</v>
      </c>
      <c r="D2422" s="428" t="s">
        <v>19</v>
      </c>
    </row>
    <row r="2423" spans="1:4" ht="12.75">
      <c r="A2423" s="428" t="s">
        <v>4499</v>
      </c>
      <c r="B2423" s="431" t="s">
        <v>543</v>
      </c>
      <c r="C2423" s="428" t="s">
        <v>14520</v>
      </c>
      <c r="D2423" s="428" t="s">
        <v>20</v>
      </c>
    </row>
    <row r="2424" spans="1:4" ht="12.75">
      <c r="A2424" s="428" t="s">
        <v>3822</v>
      </c>
      <c r="B2424" s="431" t="s">
        <v>543</v>
      </c>
      <c r="C2424" s="428" t="s">
        <v>14521</v>
      </c>
      <c r="D2424" s="428" t="s">
        <v>19</v>
      </c>
    </row>
    <row r="2425" spans="1:4" ht="12.75">
      <c r="A2425" s="428" t="s">
        <v>5527</v>
      </c>
      <c r="B2425" s="431">
        <v>120402</v>
      </c>
      <c r="C2425" s="428" t="s">
        <v>14522</v>
      </c>
      <c r="D2425" s="428" t="s">
        <v>18</v>
      </c>
    </row>
    <row r="2426" spans="1:4" ht="12.75">
      <c r="A2426" s="428" t="s">
        <v>4691</v>
      </c>
      <c r="B2426" s="431" t="s">
        <v>1202</v>
      </c>
      <c r="C2426" s="428" t="s">
        <v>14523</v>
      </c>
      <c r="D2426" s="428" t="s">
        <v>18</v>
      </c>
    </row>
    <row r="2427" spans="1:4" ht="12.75">
      <c r="A2427" s="428" t="s">
        <v>1553</v>
      </c>
      <c r="B2427" s="431" t="s">
        <v>618</v>
      </c>
      <c r="C2427" s="428" t="s">
        <v>14524</v>
      </c>
      <c r="D2427" s="428" t="s">
        <v>19</v>
      </c>
    </row>
    <row r="2428" spans="1:4" ht="12.75">
      <c r="A2428" s="428" t="s">
        <v>5564</v>
      </c>
      <c r="B2428" s="431" t="s">
        <v>9870</v>
      </c>
      <c r="C2428" s="428" t="s">
        <v>14525</v>
      </c>
      <c r="D2428" s="428" t="s">
        <v>19</v>
      </c>
    </row>
    <row r="2429" spans="1:4" ht="12.75">
      <c r="A2429" s="428" t="s">
        <v>398</v>
      </c>
      <c r="B2429" s="431">
        <v>150142</v>
      </c>
      <c r="C2429" s="428" t="s">
        <v>14526</v>
      </c>
      <c r="D2429" s="428" t="s">
        <v>20</v>
      </c>
    </row>
    <row r="2430" spans="1:4" ht="12.75">
      <c r="A2430" s="428" t="s">
        <v>5616</v>
      </c>
      <c r="B2430" s="431">
        <v>240302</v>
      </c>
      <c r="C2430" s="428" t="s">
        <v>14527</v>
      </c>
      <c r="D2430" s="428" t="s">
        <v>18</v>
      </c>
    </row>
    <row r="2431" spans="1:4" ht="12.75">
      <c r="A2431" s="428" t="s">
        <v>5628</v>
      </c>
      <c r="B2431" s="431">
        <v>190110</v>
      </c>
      <c r="C2431" s="428" t="s">
        <v>14528</v>
      </c>
      <c r="D2431" s="428" t="s">
        <v>18</v>
      </c>
    </row>
    <row r="2432" spans="1:4" ht="12.75">
      <c r="A2432" s="428" t="s">
        <v>5740</v>
      </c>
      <c r="B2432" s="431" t="s">
        <v>844</v>
      </c>
      <c r="C2432" s="428" t="s">
        <v>14529</v>
      </c>
      <c r="D2432" s="428" t="s">
        <v>19</v>
      </c>
    </row>
    <row r="2433" spans="1:4" ht="12.75">
      <c r="A2433" s="428" t="s">
        <v>11593</v>
      </c>
      <c r="B2433" s="431">
        <v>150122</v>
      </c>
      <c r="C2433" s="428" t="s">
        <v>14530</v>
      </c>
      <c r="D2433" s="428" t="s">
        <v>18</v>
      </c>
    </row>
    <row r="2434" spans="1:4" ht="12.75">
      <c r="A2434" s="428" t="s">
        <v>5792</v>
      </c>
      <c r="B2434" s="431" t="s">
        <v>10326</v>
      </c>
      <c r="C2434" s="428" t="s">
        <v>14531</v>
      </c>
      <c r="D2434" s="428" t="s">
        <v>20</v>
      </c>
    </row>
    <row r="2435" spans="1:4" ht="12.75">
      <c r="A2435" s="428" t="s">
        <v>5802</v>
      </c>
      <c r="B2435" s="431" t="s">
        <v>10340</v>
      </c>
      <c r="C2435" s="428" t="s">
        <v>14532</v>
      </c>
      <c r="D2435" s="428" t="s">
        <v>20</v>
      </c>
    </row>
    <row r="2436" spans="1:4" ht="12.75">
      <c r="A2436" s="428" t="s">
        <v>5960</v>
      </c>
      <c r="B2436" s="431">
        <v>130106</v>
      </c>
      <c r="C2436" s="428" t="s">
        <v>14533</v>
      </c>
      <c r="D2436" s="428" t="s">
        <v>20</v>
      </c>
    </row>
    <row r="2437" spans="1:4" ht="12.75">
      <c r="A2437" s="428" t="s">
        <v>5970</v>
      </c>
      <c r="B2437" s="431" t="s">
        <v>4398</v>
      </c>
      <c r="C2437" s="428" t="s">
        <v>14534</v>
      </c>
      <c r="D2437" s="428" t="s">
        <v>19</v>
      </c>
    </row>
    <row r="2438" spans="1:4" ht="12.75">
      <c r="A2438" s="428" t="s">
        <v>5989</v>
      </c>
      <c r="B2438" s="431" t="s">
        <v>10041</v>
      </c>
      <c r="C2438" s="428" t="s">
        <v>14535</v>
      </c>
      <c r="D2438" s="428" t="s">
        <v>18</v>
      </c>
    </row>
    <row r="2439" spans="1:4" ht="12.75">
      <c r="A2439" s="428" t="s">
        <v>6066</v>
      </c>
      <c r="B2439" s="431" t="s">
        <v>10533</v>
      </c>
      <c r="C2439" s="428" t="s">
        <v>13877</v>
      </c>
      <c r="D2439" s="428" t="s">
        <v>19</v>
      </c>
    </row>
    <row r="2440" spans="1:4" ht="12.75">
      <c r="A2440" s="428" t="s">
        <v>6069</v>
      </c>
      <c r="B2440" s="431">
        <v>210210</v>
      </c>
      <c r="C2440" s="428" t="s">
        <v>14536</v>
      </c>
      <c r="D2440" s="428" t="s">
        <v>18</v>
      </c>
    </row>
    <row r="2441" spans="1:4" ht="12.75">
      <c r="A2441" s="428" t="s">
        <v>6090</v>
      </c>
      <c r="B2441" s="431">
        <v>160301</v>
      </c>
      <c r="C2441" s="428" t="s">
        <v>14537</v>
      </c>
      <c r="D2441" s="428" t="s">
        <v>19</v>
      </c>
    </row>
    <row r="2442" spans="1:4" ht="12.75">
      <c r="A2442" s="428" t="s">
        <v>8178</v>
      </c>
      <c r="B2442" s="431" t="s">
        <v>10770</v>
      </c>
      <c r="C2442" s="428" t="s">
        <v>14538</v>
      </c>
      <c r="D2442" s="428" t="s">
        <v>19</v>
      </c>
    </row>
    <row r="2443" spans="1:4" ht="12.75">
      <c r="A2443" s="428" t="s">
        <v>2698</v>
      </c>
      <c r="B2443" s="431" t="s">
        <v>10770</v>
      </c>
      <c r="C2443" s="428" t="s">
        <v>14539</v>
      </c>
      <c r="D2443" s="428" t="s">
        <v>19</v>
      </c>
    </row>
    <row r="2444" spans="1:4" ht="12.75">
      <c r="A2444" s="428" t="s">
        <v>6219</v>
      </c>
      <c r="B2444" s="431" t="s">
        <v>10901</v>
      </c>
      <c r="C2444" s="428" t="s">
        <v>14540</v>
      </c>
      <c r="D2444" s="428" t="s">
        <v>18</v>
      </c>
    </row>
    <row r="2445" spans="1:4" ht="12.75">
      <c r="A2445" s="428" t="s">
        <v>6242</v>
      </c>
      <c r="B2445" s="431">
        <v>120214</v>
      </c>
      <c r="C2445" s="428" t="s">
        <v>14541</v>
      </c>
      <c r="D2445" s="428" t="s">
        <v>19</v>
      </c>
    </row>
    <row r="2446" spans="1:4" ht="12.75">
      <c r="A2446" s="428" t="s">
        <v>6254</v>
      </c>
      <c r="B2446" s="431" t="s">
        <v>10830</v>
      </c>
      <c r="C2446" s="428" t="s">
        <v>14542</v>
      </c>
      <c r="D2446" s="428" t="s">
        <v>19</v>
      </c>
    </row>
    <row r="2447" spans="1:4" ht="12.75">
      <c r="A2447" s="428" t="s">
        <v>7923</v>
      </c>
      <c r="B2447" s="431" t="s">
        <v>10905</v>
      </c>
      <c r="C2447" s="428" t="s">
        <v>14543</v>
      </c>
      <c r="D2447" s="428" t="s">
        <v>19</v>
      </c>
    </row>
    <row r="2448" spans="1:4" ht="12.75">
      <c r="A2448" s="428" t="s">
        <v>11594</v>
      </c>
      <c r="B2448" s="431">
        <v>120805</v>
      </c>
      <c r="C2448" s="428" t="s">
        <v>14544</v>
      </c>
      <c r="D2448" s="428" t="s">
        <v>18</v>
      </c>
    </row>
    <row r="2449" spans="1:4" ht="12.75">
      <c r="A2449" s="428" t="s">
        <v>6296</v>
      </c>
      <c r="B2449" s="431" t="s">
        <v>10749</v>
      </c>
      <c r="C2449" s="428" t="s">
        <v>14545</v>
      </c>
      <c r="D2449" s="428" t="s">
        <v>19</v>
      </c>
    </row>
    <row r="2450" spans="1:4" ht="12.75">
      <c r="A2450" s="428" t="s">
        <v>11595</v>
      </c>
      <c r="B2450" s="431">
        <v>150115</v>
      </c>
      <c r="C2450" s="428" t="s">
        <v>14546</v>
      </c>
      <c r="D2450" s="428" t="s">
        <v>18</v>
      </c>
    </row>
    <row r="2451" spans="1:4" ht="12.75">
      <c r="A2451" s="428" t="s">
        <v>6351</v>
      </c>
      <c r="B2451" s="431">
        <v>100401</v>
      </c>
      <c r="C2451" s="428" t="s">
        <v>14547</v>
      </c>
      <c r="D2451" s="428" t="s">
        <v>18</v>
      </c>
    </row>
    <row r="2452" spans="1:4" ht="12.75">
      <c r="A2452" s="428" t="s">
        <v>6371</v>
      </c>
      <c r="B2452" s="431" t="s">
        <v>637</v>
      </c>
      <c r="C2452" s="428" t="s">
        <v>14548</v>
      </c>
      <c r="D2452" s="428" t="s">
        <v>20</v>
      </c>
    </row>
    <row r="2453" spans="1:4" ht="12.75">
      <c r="A2453" s="428" t="s">
        <v>6386</v>
      </c>
      <c r="B2453" s="431">
        <v>110108</v>
      </c>
      <c r="C2453" s="428" t="s">
        <v>14549</v>
      </c>
      <c r="D2453" s="428" t="s">
        <v>20</v>
      </c>
    </row>
    <row r="2454" spans="1:4" ht="12.75">
      <c r="A2454" s="428" t="s">
        <v>1755</v>
      </c>
      <c r="B2454" s="431">
        <v>221001</v>
      </c>
      <c r="C2454" s="428" t="s">
        <v>14550</v>
      </c>
      <c r="D2454" s="428" t="s">
        <v>19</v>
      </c>
    </row>
    <row r="2455" spans="1:4" ht="12.75">
      <c r="A2455" s="428" t="s">
        <v>6484</v>
      </c>
      <c r="B2455" s="431">
        <v>220805</v>
      </c>
      <c r="C2455" s="428" t="s">
        <v>13830</v>
      </c>
      <c r="D2455" s="428" t="s">
        <v>459</v>
      </c>
    </row>
    <row r="2456" spans="1:4" ht="12.75">
      <c r="A2456" s="428" t="s">
        <v>6541</v>
      </c>
      <c r="B2456" s="431">
        <v>150112</v>
      </c>
      <c r="C2456" s="428" t="s">
        <v>14551</v>
      </c>
      <c r="D2456" s="428" t="s">
        <v>18</v>
      </c>
    </row>
    <row r="2457" spans="1:4" ht="12.75">
      <c r="A2457" s="428" t="s">
        <v>6434</v>
      </c>
      <c r="B2457" s="431">
        <v>110201</v>
      </c>
      <c r="C2457" s="428" t="s">
        <v>14552</v>
      </c>
      <c r="D2457" s="428" t="s">
        <v>20</v>
      </c>
    </row>
    <row r="2458" spans="1:4" ht="12.75">
      <c r="A2458" s="428" t="s">
        <v>7665</v>
      </c>
      <c r="B2458" s="431" t="s">
        <v>2531</v>
      </c>
      <c r="C2458" s="428" t="s">
        <v>14553</v>
      </c>
      <c r="D2458" s="428" t="s">
        <v>19</v>
      </c>
    </row>
    <row r="2459" spans="1:4" ht="12.75">
      <c r="A2459" s="428" t="s">
        <v>6496</v>
      </c>
      <c r="B2459" s="431">
        <v>221003</v>
      </c>
      <c r="C2459" s="428" t="s">
        <v>14554</v>
      </c>
      <c r="D2459" s="428" t="s">
        <v>19</v>
      </c>
    </row>
    <row r="2460" spans="1:4" ht="12.75">
      <c r="A2460" s="428" t="s">
        <v>6564</v>
      </c>
      <c r="B2460" s="431">
        <v>101005</v>
      </c>
      <c r="C2460" s="428" t="s">
        <v>14555</v>
      </c>
      <c r="D2460" s="428" t="s">
        <v>19</v>
      </c>
    </row>
    <row r="2461" spans="1:4" ht="12.75">
      <c r="A2461" s="428" t="s">
        <v>2902</v>
      </c>
      <c r="B2461" s="431">
        <v>250105</v>
      </c>
      <c r="C2461" s="428" t="s">
        <v>14556</v>
      </c>
      <c r="D2461" s="428" t="s">
        <v>20</v>
      </c>
    </row>
    <row r="2462" spans="1:4" ht="12.75">
      <c r="A2462" s="428" t="s">
        <v>5190</v>
      </c>
      <c r="B2462" s="431">
        <v>110205</v>
      </c>
      <c r="C2462" s="428" t="s">
        <v>12296</v>
      </c>
      <c r="D2462" s="428" t="s">
        <v>20</v>
      </c>
    </row>
    <row r="2463" spans="1:4" ht="12.75">
      <c r="A2463" s="428" t="s">
        <v>4147</v>
      </c>
      <c r="B2463" s="431">
        <v>220703</v>
      </c>
      <c r="C2463" s="428" t="s">
        <v>14557</v>
      </c>
      <c r="D2463" s="428" t="s">
        <v>18</v>
      </c>
    </row>
    <row r="2464" spans="1:4" ht="12.75">
      <c r="A2464" s="428" t="s">
        <v>6604</v>
      </c>
      <c r="B2464" s="431">
        <v>220101</v>
      </c>
      <c r="C2464" s="428" t="s">
        <v>12421</v>
      </c>
      <c r="D2464" s="428" t="s">
        <v>19</v>
      </c>
    </row>
    <row r="2465" spans="1:4" ht="12.75">
      <c r="A2465" s="428" t="s">
        <v>11596</v>
      </c>
      <c r="B2465" s="431">
        <v>110207</v>
      </c>
      <c r="C2465" s="428" t="s">
        <v>14558</v>
      </c>
      <c r="D2465" s="428" t="s">
        <v>18</v>
      </c>
    </row>
    <row r="2466" spans="1:4" ht="12.75">
      <c r="A2466" s="428" t="s">
        <v>11597</v>
      </c>
      <c r="B2466" s="431">
        <v>190307</v>
      </c>
      <c r="C2466" s="428" t="s">
        <v>14559</v>
      </c>
      <c r="D2466" s="428" t="s">
        <v>19</v>
      </c>
    </row>
    <row r="2467" spans="1:4" ht="12.75">
      <c r="A2467" s="428" t="s">
        <v>6632</v>
      </c>
      <c r="B2467" s="431">
        <v>150106</v>
      </c>
      <c r="C2467" s="428" t="s">
        <v>14560</v>
      </c>
      <c r="D2467" s="428" t="s">
        <v>18</v>
      </c>
    </row>
    <row r="2468" spans="1:4" ht="12.75">
      <c r="A2468" s="428" t="s">
        <v>11598</v>
      </c>
      <c r="B2468" s="431">
        <v>110508</v>
      </c>
      <c r="C2468" s="428" t="s">
        <v>12307</v>
      </c>
      <c r="D2468" s="428" t="s">
        <v>20</v>
      </c>
    </row>
    <row r="2469" spans="1:4" ht="12.75">
      <c r="A2469" s="428" t="s">
        <v>6639</v>
      </c>
      <c r="B2469" s="431">
        <v>150107</v>
      </c>
      <c r="C2469" s="428" t="s">
        <v>14561</v>
      </c>
      <c r="D2469" s="428" t="s">
        <v>20</v>
      </c>
    </row>
    <row r="2470" spans="1:4" ht="12.75">
      <c r="A2470" s="428" t="s">
        <v>6644</v>
      </c>
      <c r="B2470" s="431">
        <v>220911</v>
      </c>
      <c r="C2470" s="428" t="s">
        <v>14562</v>
      </c>
      <c r="D2470" s="428" t="s">
        <v>19</v>
      </c>
    </row>
    <row r="2471" spans="1:4" ht="12.75">
      <c r="A2471" s="428" t="s">
        <v>6668</v>
      </c>
      <c r="B2471" s="431" t="s">
        <v>10064</v>
      </c>
      <c r="C2471" s="428" t="s">
        <v>14563</v>
      </c>
      <c r="D2471" s="428" t="s">
        <v>19</v>
      </c>
    </row>
    <row r="2472" spans="1:4" ht="12.75">
      <c r="A2472" s="428" t="s">
        <v>6700</v>
      </c>
      <c r="B2472" s="431">
        <v>100903</v>
      </c>
      <c r="C2472" s="428" t="s">
        <v>14564</v>
      </c>
      <c r="D2472" s="428" t="s">
        <v>19</v>
      </c>
    </row>
    <row r="2473" spans="1:4" ht="12.75">
      <c r="A2473" s="428" t="s">
        <v>6724</v>
      </c>
      <c r="B2473" s="431">
        <v>170203</v>
      </c>
      <c r="C2473" s="428" t="s">
        <v>14565</v>
      </c>
      <c r="D2473" s="428" t="s">
        <v>20</v>
      </c>
    </row>
    <row r="2474" spans="1:4" ht="12.75">
      <c r="A2474" s="428" t="s">
        <v>6725</v>
      </c>
      <c r="B2474" s="431">
        <v>150143</v>
      </c>
      <c r="C2474" s="428" t="s">
        <v>14566</v>
      </c>
      <c r="D2474" s="428" t="s">
        <v>18</v>
      </c>
    </row>
    <row r="2475" spans="1:4" ht="12.75">
      <c r="A2475" s="428" t="s">
        <v>6740</v>
      </c>
      <c r="B2475" s="431">
        <v>130614</v>
      </c>
      <c r="C2475" s="428" t="s">
        <v>14567</v>
      </c>
      <c r="D2475" s="428" t="s">
        <v>20</v>
      </c>
    </row>
    <row r="2476" spans="1:4" ht="12.75">
      <c r="A2476" s="428" t="s">
        <v>6752</v>
      </c>
      <c r="B2476" s="431">
        <v>130602</v>
      </c>
      <c r="C2476" s="428" t="s">
        <v>12592</v>
      </c>
      <c r="D2476" s="428" t="s">
        <v>20</v>
      </c>
    </row>
    <row r="2477" spans="1:4" ht="12.75">
      <c r="A2477" s="428" t="s">
        <v>6792</v>
      </c>
      <c r="B2477" s="431" t="s">
        <v>20022</v>
      </c>
      <c r="C2477" s="428" t="s">
        <v>14568</v>
      </c>
      <c r="D2477" s="428" t="s">
        <v>19</v>
      </c>
    </row>
    <row r="2478" spans="1:4" ht="12.75">
      <c r="A2478" s="428" t="s">
        <v>6808</v>
      </c>
      <c r="B2478" s="431" t="s">
        <v>9979</v>
      </c>
      <c r="C2478" s="428" t="s">
        <v>14569</v>
      </c>
      <c r="D2478" s="428" t="s">
        <v>19</v>
      </c>
    </row>
    <row r="2479" spans="1:4" ht="12.75">
      <c r="A2479" s="428" t="s">
        <v>6814</v>
      </c>
      <c r="B2479" s="431">
        <v>120206</v>
      </c>
      <c r="C2479" s="428" t="s">
        <v>14570</v>
      </c>
      <c r="D2479" s="428" t="s">
        <v>19</v>
      </c>
    </row>
    <row r="2480" spans="1:4" ht="12.75">
      <c r="A2480" s="428" t="s">
        <v>6826</v>
      </c>
      <c r="B2480" s="431">
        <v>130804</v>
      </c>
      <c r="C2480" s="428" t="s">
        <v>14571</v>
      </c>
      <c r="D2480" s="428" t="s">
        <v>20</v>
      </c>
    </row>
    <row r="2481" spans="1:4" ht="12.75">
      <c r="A2481" s="428" t="s">
        <v>6914</v>
      </c>
      <c r="B2481" s="431" t="s">
        <v>9923</v>
      </c>
      <c r="C2481" s="428" t="s">
        <v>14572</v>
      </c>
      <c r="D2481" s="428" t="s">
        <v>19</v>
      </c>
    </row>
    <row r="2482" spans="1:4" ht="12.75">
      <c r="A2482" s="428" t="s">
        <v>6915</v>
      </c>
      <c r="B2482" s="431" t="s">
        <v>9934</v>
      </c>
      <c r="C2482" s="428" t="s">
        <v>14102</v>
      </c>
      <c r="D2482" s="428" t="s">
        <v>19</v>
      </c>
    </row>
    <row r="2483" spans="1:4" ht="12.75">
      <c r="A2483" s="428" t="s">
        <v>6943</v>
      </c>
      <c r="B2483" s="431">
        <v>190108</v>
      </c>
      <c r="C2483" s="428" t="s">
        <v>14573</v>
      </c>
      <c r="D2483" s="428" t="s">
        <v>20</v>
      </c>
    </row>
    <row r="2484" spans="1:4" ht="12.75">
      <c r="A2484" s="428" t="s">
        <v>6967</v>
      </c>
      <c r="B2484" s="431" t="s">
        <v>10041</v>
      </c>
      <c r="C2484" s="428" t="s">
        <v>14574</v>
      </c>
      <c r="D2484" s="428" t="s">
        <v>19</v>
      </c>
    </row>
    <row r="2485" spans="1:4" ht="12.75">
      <c r="A2485" s="428" t="s">
        <v>6970</v>
      </c>
      <c r="B2485" s="431" t="s">
        <v>9770</v>
      </c>
      <c r="C2485" s="428" t="s">
        <v>14575</v>
      </c>
      <c r="D2485" s="428" t="s">
        <v>19</v>
      </c>
    </row>
    <row r="2486" spans="1:4" ht="12.75">
      <c r="A2486" s="428" t="s">
        <v>6973</v>
      </c>
      <c r="B2486" s="431" t="s">
        <v>9776</v>
      </c>
      <c r="C2486" s="428" t="s">
        <v>14576</v>
      </c>
      <c r="D2486" s="428" t="s">
        <v>19</v>
      </c>
    </row>
    <row r="2487" spans="1:4" ht="12.75">
      <c r="A2487" s="428" t="s">
        <v>6974</v>
      </c>
      <c r="B2487" s="431">
        <v>130302</v>
      </c>
      <c r="C2487" s="428" t="s">
        <v>14577</v>
      </c>
      <c r="D2487" s="428" t="s">
        <v>20</v>
      </c>
    </row>
    <row r="2488" spans="1:4" ht="12.75">
      <c r="A2488" s="428" t="s">
        <v>7247</v>
      </c>
      <c r="B2488" s="431" t="s">
        <v>7248</v>
      </c>
      <c r="C2488" s="428" t="s">
        <v>14578</v>
      </c>
      <c r="D2488" s="428" t="s">
        <v>20</v>
      </c>
    </row>
    <row r="2489" spans="1:4" ht="12.75">
      <c r="A2489" s="428" t="s">
        <v>7065</v>
      </c>
      <c r="B2489" s="431">
        <v>200109</v>
      </c>
      <c r="C2489" s="428" t="s">
        <v>14579</v>
      </c>
      <c r="D2489" s="428" t="s">
        <v>20</v>
      </c>
    </row>
    <row r="2490" spans="1:4" ht="12.75">
      <c r="A2490" s="428" t="s">
        <v>7076</v>
      </c>
      <c r="B2490" s="431" t="s">
        <v>7077</v>
      </c>
      <c r="C2490" s="428" t="s">
        <v>14580</v>
      </c>
      <c r="D2490" s="428" t="s">
        <v>459</v>
      </c>
    </row>
    <row r="2491" spans="1:4" ht="12.75">
      <c r="A2491" s="428" t="s">
        <v>7101</v>
      </c>
      <c r="B2491" s="431">
        <v>100605</v>
      </c>
      <c r="C2491" s="428" t="s">
        <v>14581</v>
      </c>
      <c r="D2491" s="428" t="s">
        <v>19</v>
      </c>
    </row>
    <row r="2492" spans="1:4" ht="12.75">
      <c r="A2492" s="428" t="s">
        <v>7119</v>
      </c>
      <c r="B2492" s="431" t="s">
        <v>9763</v>
      </c>
      <c r="C2492" s="428" t="s">
        <v>14582</v>
      </c>
      <c r="D2492" s="428" t="s">
        <v>20</v>
      </c>
    </row>
    <row r="2493" spans="1:4" ht="12.75">
      <c r="A2493" s="428" t="s">
        <v>7173</v>
      </c>
      <c r="B2493" s="431">
        <v>250303</v>
      </c>
      <c r="C2493" s="428" t="s">
        <v>14583</v>
      </c>
      <c r="D2493" s="428" t="s">
        <v>18</v>
      </c>
    </row>
    <row r="2494" spans="1:4" ht="12.75">
      <c r="A2494" s="428" t="s">
        <v>7197</v>
      </c>
      <c r="B2494" s="431" t="s">
        <v>2630</v>
      </c>
      <c r="C2494" s="428" t="s">
        <v>14584</v>
      </c>
      <c r="D2494" s="428" t="s">
        <v>20</v>
      </c>
    </row>
    <row r="2495" spans="1:4" ht="12.75">
      <c r="A2495" s="428" t="s">
        <v>7239</v>
      </c>
      <c r="B2495" s="431" t="s">
        <v>10071</v>
      </c>
      <c r="C2495" s="428" t="s">
        <v>14585</v>
      </c>
      <c r="D2495" s="428" t="s">
        <v>459</v>
      </c>
    </row>
    <row r="2496" spans="1:4" ht="12.75">
      <c r="A2496" s="428" t="s">
        <v>7290</v>
      </c>
      <c r="B2496" s="431" t="s">
        <v>7291</v>
      </c>
      <c r="C2496" s="428" t="s">
        <v>14586</v>
      </c>
      <c r="D2496" s="428" t="s">
        <v>20</v>
      </c>
    </row>
    <row r="2497" spans="1:4" ht="12.75">
      <c r="A2497" s="428" t="s">
        <v>7312</v>
      </c>
      <c r="B2497" s="431" t="s">
        <v>9722</v>
      </c>
      <c r="C2497" s="428" t="s">
        <v>14587</v>
      </c>
      <c r="D2497" s="428" t="s">
        <v>20</v>
      </c>
    </row>
    <row r="2498" spans="1:4" ht="12.75">
      <c r="A2498" s="428" t="s">
        <v>7326</v>
      </c>
      <c r="B2498" s="431">
        <v>150722</v>
      </c>
      <c r="C2498" s="428" t="s">
        <v>14588</v>
      </c>
      <c r="D2498" s="428" t="s">
        <v>18</v>
      </c>
    </row>
    <row r="2499" spans="1:4" ht="12.75">
      <c r="A2499" s="428" t="s">
        <v>7335</v>
      </c>
      <c r="B2499" s="431">
        <v>200801</v>
      </c>
      <c r="C2499" s="428" t="s">
        <v>14589</v>
      </c>
      <c r="D2499" s="428" t="s">
        <v>19</v>
      </c>
    </row>
    <row r="2500" spans="1:4" ht="12.75">
      <c r="A2500" s="428" t="s">
        <v>7347</v>
      </c>
      <c r="B2500" s="431">
        <v>120114</v>
      </c>
      <c r="C2500" s="428" t="s">
        <v>14590</v>
      </c>
      <c r="D2500" s="428" t="s">
        <v>20</v>
      </c>
    </row>
    <row r="2501" spans="1:4" ht="12.75">
      <c r="A2501" s="428" t="s">
        <v>6989</v>
      </c>
      <c r="B2501" s="431">
        <v>200115</v>
      </c>
      <c r="C2501" s="428" t="s">
        <v>14591</v>
      </c>
      <c r="D2501" s="428" t="s">
        <v>18</v>
      </c>
    </row>
    <row r="2502" spans="1:4" ht="12.75">
      <c r="A2502" s="428" t="s">
        <v>4609</v>
      </c>
      <c r="B2502" s="431" t="s">
        <v>10254</v>
      </c>
      <c r="C2502" s="428" t="s">
        <v>14592</v>
      </c>
      <c r="D2502" s="428" t="s">
        <v>18</v>
      </c>
    </row>
    <row r="2503" spans="1:4" ht="12.75">
      <c r="A2503" s="428" t="s">
        <v>7395</v>
      </c>
      <c r="B2503" s="431">
        <v>200805</v>
      </c>
      <c r="C2503" s="428" t="s">
        <v>14593</v>
      </c>
      <c r="D2503" s="428" t="s">
        <v>19</v>
      </c>
    </row>
    <row r="2504" spans="1:4" ht="12.75">
      <c r="A2504" s="428" t="s">
        <v>7423</v>
      </c>
      <c r="B2504" s="431">
        <v>130107</v>
      </c>
      <c r="C2504" s="428" t="s">
        <v>14594</v>
      </c>
      <c r="D2504" s="428" t="s">
        <v>20</v>
      </c>
    </row>
    <row r="2505" spans="1:4" ht="12.75">
      <c r="A2505" s="428" t="s">
        <v>7424</v>
      </c>
      <c r="B2505" s="431">
        <v>200101</v>
      </c>
      <c r="C2505" s="428" t="s">
        <v>14595</v>
      </c>
      <c r="D2505" s="428" t="s">
        <v>18</v>
      </c>
    </row>
    <row r="2506" spans="1:4" ht="12.75">
      <c r="A2506" s="428" t="s">
        <v>7433</v>
      </c>
      <c r="B2506" s="431" t="s">
        <v>2507</v>
      </c>
      <c r="C2506" s="428" t="s">
        <v>14596</v>
      </c>
      <c r="D2506" s="428" t="s">
        <v>19</v>
      </c>
    </row>
    <row r="2507" spans="1:4" ht="12.75">
      <c r="A2507" s="428" t="s">
        <v>7435</v>
      </c>
      <c r="B2507" s="431" t="s">
        <v>5561</v>
      </c>
      <c r="C2507" s="428" t="s">
        <v>14597</v>
      </c>
      <c r="D2507" s="428" t="s">
        <v>19</v>
      </c>
    </row>
    <row r="2508" spans="1:4" ht="12.75">
      <c r="A2508" s="428" t="s">
        <v>7450</v>
      </c>
      <c r="B2508" s="431" t="s">
        <v>7037</v>
      </c>
      <c r="C2508" s="428" t="s">
        <v>14598</v>
      </c>
      <c r="D2508" s="428" t="s">
        <v>19</v>
      </c>
    </row>
    <row r="2509" spans="1:4" ht="12.75">
      <c r="A2509" s="428" t="s">
        <v>1767</v>
      </c>
      <c r="B2509" s="431">
        <v>100705</v>
      </c>
      <c r="C2509" s="428" t="s">
        <v>14599</v>
      </c>
      <c r="D2509" s="428" t="s">
        <v>19</v>
      </c>
    </row>
    <row r="2510" spans="1:4" ht="12.75">
      <c r="A2510" s="428" t="s">
        <v>7472</v>
      </c>
      <c r="B2510" s="431" t="s">
        <v>4444</v>
      </c>
      <c r="C2510" s="428" t="s">
        <v>14600</v>
      </c>
      <c r="D2510" s="428" t="s">
        <v>19</v>
      </c>
    </row>
    <row r="2511" spans="1:4" ht="12.75">
      <c r="A2511" s="428" t="s">
        <v>7475</v>
      </c>
      <c r="B2511" s="431" t="s">
        <v>4488</v>
      </c>
      <c r="C2511" s="428" t="s">
        <v>14601</v>
      </c>
      <c r="D2511" s="428" t="s">
        <v>19</v>
      </c>
    </row>
    <row r="2512" spans="1:4" ht="12.75">
      <c r="A2512" s="428" t="s">
        <v>7487</v>
      </c>
      <c r="B2512" s="431">
        <v>150905</v>
      </c>
      <c r="C2512" s="428" t="s">
        <v>14602</v>
      </c>
      <c r="D2512" s="428" t="s">
        <v>19</v>
      </c>
    </row>
    <row r="2513" spans="1:4" ht="12.75">
      <c r="A2513" s="428" t="s">
        <v>1949</v>
      </c>
      <c r="B2513" s="431">
        <v>220701</v>
      </c>
      <c r="C2513" s="428" t="s">
        <v>14603</v>
      </c>
      <c r="D2513" s="428" t="s">
        <v>19</v>
      </c>
    </row>
    <row r="2514" spans="1:4" ht="12.75">
      <c r="A2514" s="428" t="s">
        <v>7513</v>
      </c>
      <c r="B2514" s="431">
        <v>190305</v>
      </c>
      <c r="C2514" s="428" t="s">
        <v>14604</v>
      </c>
      <c r="D2514" s="428" t="s">
        <v>19</v>
      </c>
    </row>
    <row r="2515" spans="1:4" ht="12.75">
      <c r="A2515" s="428" t="s">
        <v>7524</v>
      </c>
      <c r="B2515" s="431" t="s">
        <v>2014</v>
      </c>
      <c r="C2515" s="428" t="s">
        <v>14605</v>
      </c>
      <c r="D2515" s="428" t="s">
        <v>19</v>
      </c>
    </row>
    <row r="2516" spans="1:4" ht="12.75">
      <c r="A2516" s="428" t="s">
        <v>7536</v>
      </c>
      <c r="B2516" s="431">
        <v>190109</v>
      </c>
      <c r="C2516" s="428" t="s">
        <v>14606</v>
      </c>
      <c r="D2516" s="428" t="s">
        <v>19</v>
      </c>
    </row>
    <row r="2517" spans="1:4" ht="12.75">
      <c r="A2517" s="428" t="s">
        <v>7538</v>
      </c>
      <c r="B2517" s="431">
        <v>190301</v>
      </c>
      <c r="C2517" s="428" t="s">
        <v>14607</v>
      </c>
      <c r="D2517" s="428" t="s">
        <v>19</v>
      </c>
    </row>
    <row r="2518" spans="1:4" ht="12.75">
      <c r="A2518" s="428" t="s">
        <v>7555</v>
      </c>
      <c r="B2518" s="431" t="s">
        <v>9852</v>
      </c>
      <c r="C2518" s="428" t="s">
        <v>14608</v>
      </c>
      <c r="D2518" s="428" t="s">
        <v>19</v>
      </c>
    </row>
    <row r="2519" spans="1:4" ht="12.75">
      <c r="A2519" s="428" t="s">
        <v>7568</v>
      </c>
      <c r="B2519" s="431" t="s">
        <v>410</v>
      </c>
      <c r="C2519" s="428" t="s">
        <v>14609</v>
      </c>
      <c r="D2519" s="428" t="s">
        <v>19</v>
      </c>
    </row>
    <row r="2520" spans="1:4" ht="12.75">
      <c r="A2520" s="428" t="s">
        <v>7601</v>
      </c>
      <c r="B2520" s="431" t="s">
        <v>1820</v>
      </c>
      <c r="C2520" s="428" t="s">
        <v>14610</v>
      </c>
      <c r="D2520" s="428" t="s">
        <v>20</v>
      </c>
    </row>
    <row r="2521" spans="1:4" ht="12.75">
      <c r="A2521" s="428" t="s">
        <v>7613</v>
      </c>
      <c r="B2521" s="431">
        <v>190308</v>
      </c>
      <c r="C2521" s="428" t="s">
        <v>14611</v>
      </c>
      <c r="D2521" s="428" t="s">
        <v>19</v>
      </c>
    </row>
    <row r="2522" spans="1:4" ht="12.75">
      <c r="A2522" s="428" t="s">
        <v>7663</v>
      </c>
      <c r="B2522" s="431">
        <v>190307</v>
      </c>
      <c r="C2522" s="428" t="s">
        <v>14612</v>
      </c>
      <c r="D2522" s="428" t="s">
        <v>19</v>
      </c>
    </row>
    <row r="2523" spans="1:4" ht="12.75">
      <c r="A2523" s="428" t="s">
        <v>7667</v>
      </c>
      <c r="B2523" s="431">
        <v>150901</v>
      </c>
      <c r="C2523" s="428" t="s">
        <v>14613</v>
      </c>
      <c r="D2523" s="428" t="s">
        <v>19</v>
      </c>
    </row>
    <row r="2524" spans="1:4" ht="12.75">
      <c r="A2524" s="428" t="s">
        <v>11599</v>
      </c>
      <c r="B2524" s="431">
        <v>240301</v>
      </c>
      <c r="C2524" s="428" t="s">
        <v>14614</v>
      </c>
      <c r="D2524" s="428" t="s">
        <v>18</v>
      </c>
    </row>
    <row r="2525" spans="1:4" ht="12.75">
      <c r="A2525" s="428" t="s">
        <v>7698</v>
      </c>
      <c r="B2525" s="431">
        <v>250203</v>
      </c>
      <c r="C2525" s="428" t="s">
        <v>14615</v>
      </c>
      <c r="D2525" s="428" t="s">
        <v>19</v>
      </c>
    </row>
    <row r="2526" spans="1:4" ht="12.75">
      <c r="A2526" s="428" t="s">
        <v>7729</v>
      </c>
      <c r="B2526" s="431">
        <v>130808</v>
      </c>
      <c r="C2526" s="428" t="s">
        <v>14616</v>
      </c>
      <c r="D2526" s="428" t="s">
        <v>19</v>
      </c>
    </row>
    <row r="2527" spans="1:4" ht="12.75">
      <c r="A2527" s="428" t="s">
        <v>7731</v>
      </c>
      <c r="B2527" s="431">
        <v>190307</v>
      </c>
      <c r="C2527" s="428" t="s">
        <v>14617</v>
      </c>
      <c r="D2527" s="428" t="s">
        <v>19</v>
      </c>
    </row>
    <row r="2528" spans="1:4" ht="12.75">
      <c r="A2528" s="428" t="s">
        <v>7742</v>
      </c>
      <c r="B2528" s="431">
        <v>190306</v>
      </c>
      <c r="C2528" s="428" t="s">
        <v>14618</v>
      </c>
      <c r="D2528" s="428" t="s">
        <v>19</v>
      </c>
    </row>
    <row r="2529" spans="1:4" ht="12.75">
      <c r="A2529" s="428" t="s">
        <v>11600</v>
      </c>
      <c r="B2529" s="431" t="s">
        <v>10713</v>
      </c>
      <c r="C2529" s="428" t="s">
        <v>14619</v>
      </c>
      <c r="D2529" s="428" t="s">
        <v>19</v>
      </c>
    </row>
    <row r="2530" spans="1:4" ht="12.75">
      <c r="A2530" s="428" t="s">
        <v>7765</v>
      </c>
      <c r="B2530" s="431">
        <v>200114</v>
      </c>
      <c r="C2530" s="428" t="s">
        <v>14620</v>
      </c>
      <c r="D2530" s="428" t="s">
        <v>20</v>
      </c>
    </row>
    <row r="2531" spans="1:4" ht="12.75">
      <c r="A2531" s="428" t="s">
        <v>7775</v>
      </c>
      <c r="B2531" s="431">
        <v>190301</v>
      </c>
      <c r="C2531" s="428" t="s">
        <v>14621</v>
      </c>
      <c r="D2531" s="428" t="s">
        <v>19</v>
      </c>
    </row>
    <row r="2532" spans="1:4" ht="12.75">
      <c r="A2532" s="428" t="s">
        <v>7783</v>
      </c>
      <c r="B2532" s="431" t="s">
        <v>1820</v>
      </c>
      <c r="C2532" s="428" t="s">
        <v>14622</v>
      </c>
      <c r="D2532" s="428" t="s">
        <v>20</v>
      </c>
    </row>
    <row r="2533" spans="1:4" ht="12.75">
      <c r="A2533" s="428" t="s">
        <v>7920</v>
      </c>
      <c r="B2533" s="431">
        <v>130103</v>
      </c>
      <c r="C2533" s="428" t="s">
        <v>14623</v>
      </c>
      <c r="D2533" s="428" t="s">
        <v>18</v>
      </c>
    </row>
    <row r="2534" spans="1:4" ht="12.75">
      <c r="A2534" s="428" t="s">
        <v>7797</v>
      </c>
      <c r="B2534" s="431" t="s">
        <v>1820</v>
      </c>
      <c r="C2534" s="428" t="s">
        <v>14624</v>
      </c>
      <c r="D2534" s="428" t="s">
        <v>19</v>
      </c>
    </row>
    <row r="2535" spans="1:4" ht="12.75">
      <c r="A2535" s="428" t="s">
        <v>7808</v>
      </c>
      <c r="B2535" s="431" t="s">
        <v>1820</v>
      </c>
      <c r="C2535" s="428" t="s">
        <v>14625</v>
      </c>
      <c r="D2535" s="428" t="s">
        <v>459</v>
      </c>
    </row>
    <row r="2536" spans="1:4" ht="12.75">
      <c r="A2536" s="428" t="s">
        <v>2920</v>
      </c>
      <c r="B2536" s="431">
        <v>100112</v>
      </c>
      <c r="C2536" s="428" t="s">
        <v>14626</v>
      </c>
      <c r="D2536" s="428" t="s">
        <v>19</v>
      </c>
    </row>
    <row r="2537" spans="1:4" ht="12.75">
      <c r="A2537" s="428" t="s">
        <v>7840</v>
      </c>
      <c r="B2537" s="431" t="s">
        <v>7841</v>
      </c>
      <c r="C2537" s="428" t="s">
        <v>14627</v>
      </c>
      <c r="D2537" s="428" t="s">
        <v>18</v>
      </c>
    </row>
    <row r="2538" spans="1:4" ht="12.75">
      <c r="A2538" s="428" t="s">
        <v>7843</v>
      </c>
      <c r="B2538" s="431">
        <v>150901</v>
      </c>
      <c r="C2538" s="428" t="s">
        <v>14628</v>
      </c>
      <c r="D2538" s="428" t="s">
        <v>19</v>
      </c>
    </row>
    <row r="2539" spans="1:4" ht="12.75">
      <c r="A2539" s="428" t="s">
        <v>7859</v>
      </c>
      <c r="B2539" s="431">
        <v>250201</v>
      </c>
      <c r="C2539" s="428" t="s">
        <v>14629</v>
      </c>
      <c r="D2539" s="428" t="s">
        <v>19</v>
      </c>
    </row>
    <row r="2540" spans="1:4" ht="12.75">
      <c r="A2540" s="428" t="s">
        <v>7872</v>
      </c>
      <c r="B2540" s="431" t="s">
        <v>10725</v>
      </c>
      <c r="C2540" s="428" t="s">
        <v>14630</v>
      </c>
      <c r="D2540" s="428" t="s">
        <v>19</v>
      </c>
    </row>
    <row r="2541" spans="1:4" ht="12.75">
      <c r="A2541" s="428" t="s">
        <v>7918</v>
      </c>
      <c r="B2541" s="431">
        <v>170101</v>
      </c>
      <c r="C2541" s="428" t="s">
        <v>12956</v>
      </c>
      <c r="D2541" s="428" t="s">
        <v>20</v>
      </c>
    </row>
    <row r="2542" spans="1:4" ht="12.75">
      <c r="A2542" s="428" t="s">
        <v>7908</v>
      </c>
      <c r="B2542" s="431">
        <v>120303</v>
      </c>
      <c r="C2542" s="428" t="s">
        <v>14631</v>
      </c>
      <c r="D2542" s="428" t="s">
        <v>20</v>
      </c>
    </row>
    <row r="2543" spans="1:4" ht="12.75">
      <c r="A2543" s="428" t="s">
        <v>11601</v>
      </c>
      <c r="B2543" s="431" t="s">
        <v>10524</v>
      </c>
      <c r="C2543" s="428" t="s">
        <v>14632</v>
      </c>
      <c r="D2543" s="428" t="s">
        <v>20</v>
      </c>
    </row>
    <row r="2544" spans="1:4" ht="12.75">
      <c r="A2544" s="428" t="s">
        <v>7382</v>
      </c>
      <c r="B2544" s="431">
        <v>130205</v>
      </c>
      <c r="C2544" s="428" t="s">
        <v>14633</v>
      </c>
      <c r="D2544" s="428" t="s">
        <v>459</v>
      </c>
    </row>
    <row r="2545" spans="1:4" ht="12.75">
      <c r="A2545" s="428" t="s">
        <v>7928</v>
      </c>
      <c r="B2545" s="431" t="s">
        <v>7553</v>
      </c>
      <c r="C2545" s="428" t="s">
        <v>32</v>
      </c>
      <c r="D2545" s="428" t="s">
        <v>19</v>
      </c>
    </row>
    <row r="2546" spans="1:4" ht="12.75">
      <c r="A2546" s="428" t="s">
        <v>7935</v>
      </c>
      <c r="B2546" s="431" t="s">
        <v>10744</v>
      </c>
      <c r="C2546" s="428" t="s">
        <v>14634</v>
      </c>
      <c r="D2546" s="428" t="s">
        <v>19</v>
      </c>
    </row>
    <row r="2547" spans="1:4" ht="12.75">
      <c r="A2547" s="428" t="s">
        <v>7970</v>
      </c>
      <c r="B2547" s="431" t="s">
        <v>491</v>
      </c>
      <c r="C2547" s="428" t="s">
        <v>14635</v>
      </c>
      <c r="D2547" s="428" t="s">
        <v>18</v>
      </c>
    </row>
    <row r="2548" spans="1:4" ht="12.75">
      <c r="A2548" s="428" t="s">
        <v>8044</v>
      </c>
      <c r="B2548" s="431">
        <v>131102</v>
      </c>
      <c r="C2548" s="428" t="s">
        <v>13985</v>
      </c>
      <c r="D2548" s="428" t="s">
        <v>18</v>
      </c>
    </row>
    <row r="2549" spans="1:4" ht="12.75">
      <c r="A2549" s="428" t="s">
        <v>7989</v>
      </c>
      <c r="B2549" s="431">
        <v>250301</v>
      </c>
      <c r="C2549" s="428" t="s">
        <v>14636</v>
      </c>
      <c r="D2549" s="428" t="s">
        <v>19</v>
      </c>
    </row>
    <row r="2550" spans="1:4" ht="12.75">
      <c r="A2550" s="428" t="s">
        <v>8000</v>
      </c>
      <c r="B2550" s="431">
        <v>250104</v>
      </c>
      <c r="C2550" s="428" t="s">
        <v>14637</v>
      </c>
      <c r="D2550" s="428" t="s">
        <v>19</v>
      </c>
    </row>
    <row r="2551" spans="1:4" ht="12.75">
      <c r="A2551" s="428" t="s">
        <v>8046</v>
      </c>
      <c r="B2551" s="431" t="s">
        <v>890</v>
      </c>
      <c r="C2551" s="428" t="s">
        <v>14638</v>
      </c>
      <c r="D2551" s="428" t="s">
        <v>18</v>
      </c>
    </row>
    <row r="2552" spans="1:4" ht="12.75">
      <c r="A2552" s="428" t="s">
        <v>4254</v>
      </c>
      <c r="B2552" s="431">
        <v>200605</v>
      </c>
      <c r="C2552" s="428" t="s">
        <v>14639</v>
      </c>
      <c r="D2552" s="428" t="s">
        <v>18</v>
      </c>
    </row>
    <row r="2553" spans="1:4" ht="12.75">
      <c r="A2553" s="428" t="s">
        <v>4631</v>
      </c>
      <c r="B2553" s="431">
        <v>140120</v>
      </c>
      <c r="C2553" s="428" t="s">
        <v>14640</v>
      </c>
      <c r="D2553" s="428" t="s">
        <v>20</v>
      </c>
    </row>
    <row r="2554" spans="1:4" ht="12.75">
      <c r="A2554" s="428" t="s">
        <v>8102</v>
      </c>
      <c r="B2554" s="431">
        <v>250303</v>
      </c>
      <c r="C2554" s="428" t="s">
        <v>14641</v>
      </c>
      <c r="D2554" s="428" t="s">
        <v>19</v>
      </c>
    </row>
    <row r="2555" spans="1:4" ht="12.75">
      <c r="A2555" s="428" t="s">
        <v>8143</v>
      </c>
      <c r="B2555" s="431" t="s">
        <v>10807</v>
      </c>
      <c r="C2555" s="428" t="s">
        <v>14642</v>
      </c>
      <c r="D2555" s="428" t="s">
        <v>18</v>
      </c>
    </row>
    <row r="2556" spans="1:4" ht="12.75">
      <c r="A2556" s="428" t="s">
        <v>4762</v>
      </c>
      <c r="B2556" s="431">
        <v>131202</v>
      </c>
      <c r="C2556" s="428" t="s">
        <v>14643</v>
      </c>
      <c r="D2556" s="428" t="s">
        <v>459</v>
      </c>
    </row>
    <row r="2557" spans="1:4" ht="12.75">
      <c r="A2557" s="428" t="s">
        <v>8181</v>
      </c>
      <c r="B2557" s="431">
        <v>150112</v>
      </c>
      <c r="C2557" s="428" t="s">
        <v>14644</v>
      </c>
      <c r="D2557" s="428" t="s">
        <v>20</v>
      </c>
    </row>
    <row r="2558" spans="1:4" ht="12.75">
      <c r="A2558" s="428" t="s">
        <v>11602</v>
      </c>
      <c r="B2558" s="431">
        <v>160401</v>
      </c>
      <c r="C2558" s="428" t="s">
        <v>14645</v>
      </c>
      <c r="D2558" s="428" t="s">
        <v>20</v>
      </c>
    </row>
    <row r="2559" spans="1:4" ht="12.75">
      <c r="A2559" s="428" t="s">
        <v>2195</v>
      </c>
      <c r="B2559" s="431">
        <v>100109</v>
      </c>
      <c r="C2559" s="428" t="s">
        <v>14646</v>
      </c>
      <c r="D2559" s="428" t="s">
        <v>20</v>
      </c>
    </row>
    <row r="2560" spans="1:4" ht="12.75">
      <c r="A2560" s="428" t="s">
        <v>11603</v>
      </c>
      <c r="B2560" s="431" t="s">
        <v>10042</v>
      </c>
      <c r="C2560" s="428" t="s">
        <v>14647</v>
      </c>
      <c r="D2560" s="428" t="s">
        <v>18</v>
      </c>
    </row>
    <row r="2561" spans="1:4" ht="12.75">
      <c r="A2561" s="428" t="s">
        <v>3932</v>
      </c>
      <c r="B2561" s="431">
        <v>250301</v>
      </c>
      <c r="C2561" s="428" t="s">
        <v>14648</v>
      </c>
      <c r="D2561" s="428" t="s">
        <v>20</v>
      </c>
    </row>
    <row r="2562" spans="1:4" ht="12.75">
      <c r="A2562" s="428" t="s">
        <v>8283</v>
      </c>
      <c r="B2562" s="431">
        <v>120702</v>
      </c>
      <c r="C2562" s="428" t="s">
        <v>14649</v>
      </c>
      <c r="D2562" s="428" t="s">
        <v>19</v>
      </c>
    </row>
    <row r="2563" spans="1:4" ht="12.75">
      <c r="A2563" s="428" t="s">
        <v>3294</v>
      </c>
      <c r="B2563" s="431" t="s">
        <v>10150</v>
      </c>
      <c r="C2563" s="428" t="s">
        <v>14650</v>
      </c>
      <c r="D2563" s="428" t="s">
        <v>19</v>
      </c>
    </row>
    <row r="2564" spans="1:4" ht="12.75">
      <c r="A2564" s="428" t="s">
        <v>8337</v>
      </c>
      <c r="B2564" s="431">
        <v>190110</v>
      </c>
      <c r="C2564" s="428" t="s">
        <v>14651</v>
      </c>
      <c r="D2564" s="428" t="s">
        <v>19</v>
      </c>
    </row>
    <row r="2565" spans="1:4" ht="12.75">
      <c r="A2565" s="428" t="s">
        <v>4408</v>
      </c>
      <c r="B2565" s="431">
        <v>210401</v>
      </c>
      <c r="C2565" s="428" t="s">
        <v>14652</v>
      </c>
      <c r="D2565" s="428" t="s">
        <v>19</v>
      </c>
    </row>
    <row r="2566" spans="1:4" ht="12.75">
      <c r="A2566" s="428" t="s">
        <v>4489</v>
      </c>
      <c r="B2566" s="431">
        <v>210406</v>
      </c>
      <c r="C2566" s="428" t="s">
        <v>12595</v>
      </c>
      <c r="D2566" s="428" t="s">
        <v>19</v>
      </c>
    </row>
    <row r="2567" spans="1:4" ht="12.75">
      <c r="A2567" s="428" t="s">
        <v>1557</v>
      </c>
      <c r="B2567" s="431" t="s">
        <v>904</v>
      </c>
      <c r="C2567" s="428" t="s">
        <v>14653</v>
      </c>
      <c r="D2567" s="428" t="s">
        <v>19</v>
      </c>
    </row>
    <row r="2568" spans="1:4" ht="12.75">
      <c r="A2568" s="428" t="s">
        <v>2520</v>
      </c>
      <c r="B2568" s="431" t="s">
        <v>10554</v>
      </c>
      <c r="C2568" s="428" t="s">
        <v>14654</v>
      </c>
      <c r="D2568" s="428" t="s">
        <v>19</v>
      </c>
    </row>
    <row r="2569" spans="1:4" ht="12.75">
      <c r="A2569" s="428" t="s">
        <v>4347</v>
      </c>
      <c r="B2569" s="431" t="s">
        <v>10143</v>
      </c>
      <c r="C2569" s="428" t="s">
        <v>14655</v>
      </c>
      <c r="D2569" s="428" t="s">
        <v>20</v>
      </c>
    </row>
    <row r="2570" spans="1:4" ht="12.75">
      <c r="A2570" s="428" t="s">
        <v>8246</v>
      </c>
      <c r="B2570" s="431">
        <v>200201</v>
      </c>
      <c r="C2570" s="428" t="s">
        <v>14656</v>
      </c>
      <c r="D2570" s="428" t="s">
        <v>19</v>
      </c>
    </row>
    <row r="2571" spans="1:4" ht="12.75">
      <c r="A2571" s="428" t="s">
        <v>11604</v>
      </c>
      <c r="B2571" s="431">
        <v>150116</v>
      </c>
      <c r="C2571" s="428" t="s">
        <v>14657</v>
      </c>
      <c r="D2571" s="428" t="s">
        <v>18</v>
      </c>
    </row>
    <row r="2572" spans="1:4" ht="12.75">
      <c r="A2572" s="428" t="s">
        <v>8447</v>
      </c>
      <c r="B2572" s="431">
        <v>200410</v>
      </c>
      <c r="C2572" s="428" t="s">
        <v>14658</v>
      </c>
      <c r="D2572" s="428" t="s">
        <v>20</v>
      </c>
    </row>
    <row r="2573" spans="1:4" ht="12.75">
      <c r="A2573" s="428" t="s">
        <v>8461</v>
      </c>
      <c r="B2573" s="431">
        <v>120406</v>
      </c>
      <c r="C2573" s="428" t="s">
        <v>14659</v>
      </c>
      <c r="D2573" s="428" t="s">
        <v>20</v>
      </c>
    </row>
    <row r="2574" spans="1:4" ht="12.75">
      <c r="A2574" s="428" t="s">
        <v>8465</v>
      </c>
      <c r="B2574" s="431">
        <v>200407</v>
      </c>
      <c r="C2574" s="428" t="s">
        <v>14660</v>
      </c>
      <c r="D2574" s="428" t="s">
        <v>20</v>
      </c>
    </row>
    <row r="2575" spans="1:4" ht="12.75">
      <c r="A2575" s="428" t="s">
        <v>8483</v>
      </c>
      <c r="B2575" s="431" t="s">
        <v>890</v>
      </c>
      <c r="C2575" s="428" t="s">
        <v>14661</v>
      </c>
      <c r="D2575" s="428" t="s">
        <v>19</v>
      </c>
    </row>
    <row r="2576" spans="1:4" ht="12.75">
      <c r="A2576" s="428" t="s">
        <v>11605</v>
      </c>
      <c r="B2576" s="431" t="s">
        <v>10717</v>
      </c>
      <c r="C2576" s="428" t="s">
        <v>14662</v>
      </c>
      <c r="D2576" s="428" t="s">
        <v>20</v>
      </c>
    </row>
    <row r="2577" spans="1:4" ht="12.75">
      <c r="A2577" s="428" t="s">
        <v>8501</v>
      </c>
      <c r="B2577" s="431" t="s">
        <v>7553</v>
      </c>
      <c r="C2577" s="428" t="s">
        <v>14663</v>
      </c>
      <c r="D2577" s="428" t="s">
        <v>19</v>
      </c>
    </row>
    <row r="2578" spans="1:4" ht="12.75">
      <c r="A2578" s="428" t="s">
        <v>4865</v>
      </c>
      <c r="B2578" s="431" t="s">
        <v>1195</v>
      </c>
      <c r="C2578" s="428" t="s">
        <v>14664</v>
      </c>
      <c r="D2578" s="428" t="s">
        <v>19</v>
      </c>
    </row>
    <row r="2579" spans="1:4" ht="12.75">
      <c r="A2579" s="428" t="s">
        <v>4162</v>
      </c>
      <c r="B2579" s="431" t="s">
        <v>10422</v>
      </c>
      <c r="C2579" s="428" t="s">
        <v>14665</v>
      </c>
      <c r="D2579" s="428" t="s">
        <v>20</v>
      </c>
    </row>
    <row r="2580" spans="1:4" ht="12.75">
      <c r="A2580" s="428" t="s">
        <v>4526</v>
      </c>
      <c r="B2580" s="431">
        <v>220804</v>
      </c>
      <c r="C2580" s="428" t="s">
        <v>12696</v>
      </c>
      <c r="D2580" s="428" t="s">
        <v>19</v>
      </c>
    </row>
    <row r="2581" spans="1:4" ht="12.75">
      <c r="A2581" s="428" t="s">
        <v>1444</v>
      </c>
      <c r="B2581" s="431" t="s">
        <v>10493</v>
      </c>
      <c r="C2581" s="428" t="s">
        <v>14666</v>
      </c>
      <c r="D2581" s="428" t="s">
        <v>20</v>
      </c>
    </row>
    <row r="2582" spans="1:4" ht="12.75">
      <c r="A2582" s="428" t="s">
        <v>11606</v>
      </c>
      <c r="B2582" s="431">
        <v>120301</v>
      </c>
      <c r="C2582" s="428" t="s">
        <v>14667</v>
      </c>
      <c r="D2582" s="428" t="s">
        <v>20</v>
      </c>
    </row>
    <row r="2583" spans="1:4" ht="12.75">
      <c r="A2583" s="428" t="s">
        <v>8419</v>
      </c>
      <c r="B2583" s="431">
        <v>200301</v>
      </c>
      <c r="C2583" s="428" t="s">
        <v>14668</v>
      </c>
      <c r="D2583" s="428" t="s">
        <v>19</v>
      </c>
    </row>
    <row r="2584" spans="1:4" ht="12.75">
      <c r="A2584" s="428" t="s">
        <v>11607</v>
      </c>
      <c r="B2584" s="431" t="s">
        <v>1820</v>
      </c>
      <c r="C2584" s="428" t="s">
        <v>14669</v>
      </c>
      <c r="D2584" s="428" t="s">
        <v>20</v>
      </c>
    </row>
    <row r="2585" spans="1:4" ht="12.75">
      <c r="A2585" s="428" t="s">
        <v>189</v>
      </c>
      <c r="B2585" s="431" t="s">
        <v>1903</v>
      </c>
      <c r="C2585" s="428" t="s">
        <v>14670</v>
      </c>
      <c r="D2585" s="428" t="s">
        <v>18</v>
      </c>
    </row>
    <row r="2586" spans="1:4" ht="12.75">
      <c r="A2586" s="428" t="s">
        <v>5668</v>
      </c>
      <c r="B2586" s="431" t="s">
        <v>10317</v>
      </c>
      <c r="C2586" s="428" t="s">
        <v>14671</v>
      </c>
      <c r="D2586" s="428" t="s">
        <v>20</v>
      </c>
    </row>
    <row r="2587" spans="1:4" ht="12.75">
      <c r="A2587" s="428" t="s">
        <v>8575</v>
      </c>
      <c r="B2587" s="431">
        <v>200303</v>
      </c>
      <c r="C2587" s="428" t="s">
        <v>14672</v>
      </c>
      <c r="D2587" s="428" t="s">
        <v>20</v>
      </c>
    </row>
    <row r="2588" spans="1:4" ht="12.75">
      <c r="A2588" s="428" t="s">
        <v>4085</v>
      </c>
      <c r="B2588" s="431">
        <v>200410</v>
      </c>
      <c r="C2588" s="428" t="s">
        <v>14673</v>
      </c>
      <c r="D2588" s="428" t="s">
        <v>19</v>
      </c>
    </row>
    <row r="2589" spans="1:4" ht="12.75">
      <c r="A2589" s="428" t="s">
        <v>4465</v>
      </c>
      <c r="B2589" s="431" t="s">
        <v>10258</v>
      </c>
      <c r="C2589" s="428" t="s">
        <v>14674</v>
      </c>
      <c r="D2589" s="428" t="s">
        <v>20</v>
      </c>
    </row>
    <row r="2590" spans="1:4" ht="12.75">
      <c r="A2590" s="428" t="s">
        <v>1259</v>
      </c>
      <c r="B2590" s="431" t="s">
        <v>1260</v>
      </c>
      <c r="C2590" s="428" t="s">
        <v>14675</v>
      </c>
      <c r="D2590" s="428" t="s">
        <v>19</v>
      </c>
    </row>
    <row r="2591" spans="1:4" ht="12.75">
      <c r="A2591" s="428" t="s">
        <v>3405</v>
      </c>
      <c r="B2591" s="431" t="s">
        <v>10100</v>
      </c>
      <c r="C2591" s="428" t="s">
        <v>14676</v>
      </c>
      <c r="D2591" s="428" t="s">
        <v>20</v>
      </c>
    </row>
    <row r="2592" spans="1:4" ht="12.75">
      <c r="A2592" s="428" t="s">
        <v>2882</v>
      </c>
      <c r="B2592" s="431" t="s">
        <v>10148</v>
      </c>
      <c r="C2592" s="428" t="s">
        <v>13143</v>
      </c>
      <c r="D2592" s="428" t="s">
        <v>19</v>
      </c>
    </row>
    <row r="2593" spans="1:4" ht="12.75">
      <c r="A2593" s="428" t="s">
        <v>4268</v>
      </c>
      <c r="B2593" s="431">
        <v>160101</v>
      </c>
      <c r="C2593" s="428" t="s">
        <v>14677</v>
      </c>
      <c r="D2593" s="428" t="s">
        <v>20</v>
      </c>
    </row>
    <row r="2594" spans="1:4" ht="12.75">
      <c r="A2594" s="428" t="s">
        <v>4734</v>
      </c>
      <c r="B2594" s="431" t="s">
        <v>10717</v>
      </c>
      <c r="C2594" s="428" t="s">
        <v>4735</v>
      </c>
      <c r="D2594" s="428" t="s">
        <v>20</v>
      </c>
    </row>
    <row r="2595" spans="1:4" ht="12.75">
      <c r="A2595" s="428" t="s">
        <v>394</v>
      </c>
      <c r="B2595" s="431" t="s">
        <v>10101</v>
      </c>
      <c r="C2595" s="428" t="s">
        <v>14678</v>
      </c>
      <c r="D2595" s="428" t="s">
        <v>19</v>
      </c>
    </row>
    <row r="2596" spans="1:4" ht="12.75">
      <c r="A2596" s="428" t="s">
        <v>11608</v>
      </c>
      <c r="B2596" s="431">
        <v>220910</v>
      </c>
      <c r="C2596" s="428" t="s">
        <v>14679</v>
      </c>
      <c r="D2596" s="428" t="s">
        <v>20</v>
      </c>
    </row>
    <row r="2597" spans="1:4" ht="12.75">
      <c r="A2597" s="428" t="s">
        <v>2765</v>
      </c>
      <c r="B2597" s="431" t="s">
        <v>9752</v>
      </c>
      <c r="C2597" s="428" t="s">
        <v>14680</v>
      </c>
      <c r="D2597" s="428" t="s">
        <v>19</v>
      </c>
    </row>
    <row r="2598" spans="1:4" ht="12.75">
      <c r="A2598" s="428" t="s">
        <v>4430</v>
      </c>
      <c r="B2598" s="431">
        <v>150504</v>
      </c>
      <c r="C2598" s="428" t="s">
        <v>12947</v>
      </c>
      <c r="D2598" s="428" t="s">
        <v>19</v>
      </c>
    </row>
    <row r="2599" spans="1:4" ht="12.75">
      <c r="A2599" s="428" t="s">
        <v>1483</v>
      </c>
      <c r="B2599" s="431">
        <v>160113</v>
      </c>
      <c r="C2599" s="428" t="s">
        <v>14681</v>
      </c>
      <c r="D2599" s="428" t="s">
        <v>19</v>
      </c>
    </row>
    <row r="2600" spans="1:4" ht="12.75">
      <c r="A2600" s="428" t="s">
        <v>4793</v>
      </c>
      <c r="B2600" s="431" t="s">
        <v>10717</v>
      </c>
      <c r="C2600" s="428" t="s">
        <v>4794</v>
      </c>
      <c r="D2600" s="428" t="s">
        <v>20</v>
      </c>
    </row>
    <row r="2601" spans="1:4" ht="12.75">
      <c r="A2601" s="428" t="s">
        <v>3496</v>
      </c>
      <c r="B2601" s="431">
        <v>210105</v>
      </c>
      <c r="C2601" s="428" t="s">
        <v>14682</v>
      </c>
      <c r="D2601" s="428" t="s">
        <v>20</v>
      </c>
    </row>
    <row r="2602" spans="1:4" ht="12.75">
      <c r="A2602" s="428" t="s">
        <v>5488</v>
      </c>
      <c r="B2602" s="431">
        <v>150807</v>
      </c>
      <c r="C2602" s="428" t="s">
        <v>14683</v>
      </c>
      <c r="D2602" s="428" t="s">
        <v>20</v>
      </c>
    </row>
    <row r="2603" spans="1:4" ht="12.75">
      <c r="A2603" s="428" t="s">
        <v>5490</v>
      </c>
      <c r="B2603" s="431">
        <v>150515</v>
      </c>
      <c r="C2603" s="428" t="s">
        <v>14684</v>
      </c>
      <c r="D2603" s="428" t="s">
        <v>20</v>
      </c>
    </row>
    <row r="2604" spans="1:4" ht="12.75">
      <c r="A2604" s="428" t="s">
        <v>6845</v>
      </c>
      <c r="B2604" s="431" t="s">
        <v>9748</v>
      </c>
      <c r="C2604" s="428" t="s">
        <v>12356</v>
      </c>
      <c r="D2604" s="428" t="s">
        <v>19</v>
      </c>
    </row>
    <row r="2605" spans="1:4" ht="12.75">
      <c r="A2605" s="428" t="s">
        <v>5507</v>
      </c>
      <c r="B2605" s="431">
        <v>150304</v>
      </c>
      <c r="C2605" s="428" t="s">
        <v>14685</v>
      </c>
      <c r="D2605" s="428" t="s">
        <v>19</v>
      </c>
    </row>
    <row r="2606" spans="1:4" ht="12.75">
      <c r="A2606" s="428" t="s">
        <v>4848</v>
      </c>
      <c r="B2606" s="431">
        <v>151031</v>
      </c>
      <c r="C2606" s="428" t="s">
        <v>14686</v>
      </c>
      <c r="D2606" s="428" t="s">
        <v>19</v>
      </c>
    </row>
    <row r="2607" spans="1:4" ht="12.75">
      <c r="A2607" s="428" t="s">
        <v>6004</v>
      </c>
      <c r="B2607" s="431">
        <v>200603</v>
      </c>
      <c r="C2607" s="428" t="s">
        <v>14441</v>
      </c>
      <c r="D2607" s="428" t="s">
        <v>20</v>
      </c>
    </row>
    <row r="2608" spans="1:4" ht="12.75">
      <c r="A2608" s="428" t="s">
        <v>11609</v>
      </c>
      <c r="B2608" s="431" t="s">
        <v>10709</v>
      </c>
      <c r="C2608" s="428" t="s">
        <v>14687</v>
      </c>
      <c r="D2608" s="428" t="s">
        <v>459</v>
      </c>
    </row>
    <row r="2609" spans="1:4" ht="12.75">
      <c r="A2609" s="428" t="s">
        <v>11610</v>
      </c>
      <c r="B2609" s="431">
        <v>151002</v>
      </c>
      <c r="C2609" s="428" t="s">
        <v>14688</v>
      </c>
      <c r="D2609" s="428" t="s">
        <v>20</v>
      </c>
    </row>
    <row r="2610" spans="1:4" ht="12.75">
      <c r="A2610" s="428" t="s">
        <v>11611</v>
      </c>
      <c r="B2610" s="431" t="s">
        <v>6576</v>
      </c>
      <c r="C2610" s="428" t="s">
        <v>14689</v>
      </c>
      <c r="D2610" s="428" t="s">
        <v>20</v>
      </c>
    </row>
    <row r="2611" spans="1:4" ht="12.75">
      <c r="A2611" s="428" t="s">
        <v>1297</v>
      </c>
      <c r="B2611" s="431" t="s">
        <v>10136</v>
      </c>
      <c r="C2611" s="428" t="s">
        <v>14690</v>
      </c>
      <c r="D2611" s="428" t="s">
        <v>20</v>
      </c>
    </row>
    <row r="2612" spans="1:4" ht="12.75">
      <c r="A2612" s="428" t="s">
        <v>2093</v>
      </c>
      <c r="B2612" s="431">
        <v>210701</v>
      </c>
      <c r="C2612" s="428" t="s">
        <v>14691</v>
      </c>
      <c r="D2612" s="428" t="s">
        <v>19</v>
      </c>
    </row>
    <row r="2613" spans="1:4" ht="12.75">
      <c r="A2613" s="428" t="s">
        <v>3380</v>
      </c>
      <c r="B2613" s="431">
        <v>200605</v>
      </c>
      <c r="C2613" s="428" t="s">
        <v>14692</v>
      </c>
      <c r="D2613" s="428" t="s">
        <v>20</v>
      </c>
    </row>
    <row r="2614" spans="1:4" ht="12.75">
      <c r="A2614" s="428" t="s">
        <v>5425</v>
      </c>
      <c r="B2614" s="431">
        <v>151030</v>
      </c>
      <c r="C2614" s="428" t="s">
        <v>14693</v>
      </c>
      <c r="D2614" s="428" t="s">
        <v>19</v>
      </c>
    </row>
    <row r="2615" spans="1:4" ht="12.75">
      <c r="A2615" s="428" t="s">
        <v>5826</v>
      </c>
      <c r="B2615" s="431">
        <v>160506</v>
      </c>
      <c r="C2615" s="428" t="s">
        <v>14694</v>
      </c>
      <c r="D2615" s="428" t="s">
        <v>19</v>
      </c>
    </row>
    <row r="2616" spans="1:4" ht="12.75">
      <c r="A2616" s="428" t="s">
        <v>11612</v>
      </c>
      <c r="B2616" s="431">
        <v>150128</v>
      </c>
      <c r="C2616" s="428" t="s">
        <v>14695</v>
      </c>
      <c r="D2616" s="428" t="s">
        <v>18</v>
      </c>
    </row>
    <row r="2617" spans="1:4" ht="12.75">
      <c r="A2617" s="428" t="s">
        <v>7269</v>
      </c>
      <c r="B2617" s="431" t="s">
        <v>9919</v>
      </c>
      <c r="C2617" s="428" t="s">
        <v>14696</v>
      </c>
      <c r="D2617" s="428" t="s">
        <v>19</v>
      </c>
    </row>
    <row r="2618" spans="1:4" ht="12.75">
      <c r="A2618" s="428" t="s">
        <v>4129</v>
      </c>
      <c r="B2618" s="431">
        <v>210102</v>
      </c>
      <c r="C2618" s="428" t="s">
        <v>14697</v>
      </c>
      <c r="D2618" s="428" t="s">
        <v>20</v>
      </c>
    </row>
    <row r="2619" spans="1:4" ht="12.75">
      <c r="A2619" s="428" t="s">
        <v>5746</v>
      </c>
      <c r="B2619" s="431">
        <v>210807</v>
      </c>
      <c r="C2619" s="428" t="s">
        <v>14698</v>
      </c>
      <c r="D2619" s="428" t="s">
        <v>19</v>
      </c>
    </row>
    <row r="2620" spans="1:4" ht="12.75">
      <c r="A2620" s="428" t="s">
        <v>5160</v>
      </c>
      <c r="B2620" s="431">
        <v>150407</v>
      </c>
      <c r="C2620" s="428" t="s">
        <v>14699</v>
      </c>
      <c r="D2620" s="428" t="s">
        <v>18</v>
      </c>
    </row>
    <row r="2621" spans="1:4" ht="12.75">
      <c r="A2621" s="428" t="s">
        <v>5785</v>
      </c>
      <c r="B2621" s="431" t="s">
        <v>10291</v>
      </c>
      <c r="C2621" s="428" t="s">
        <v>14700</v>
      </c>
      <c r="D2621" s="428" t="s">
        <v>18</v>
      </c>
    </row>
    <row r="2622" spans="1:4" ht="12.75">
      <c r="A2622" s="428" t="s">
        <v>5738</v>
      </c>
      <c r="B2622" s="431">
        <v>210109</v>
      </c>
      <c r="C2622" s="428" t="s">
        <v>14701</v>
      </c>
      <c r="D2622" s="428" t="s">
        <v>20</v>
      </c>
    </row>
    <row r="2623" spans="1:4" ht="12.75">
      <c r="A2623" s="428" t="s">
        <v>2746</v>
      </c>
      <c r="B2623" s="431">
        <v>200603</v>
      </c>
      <c r="C2623" s="428" t="s">
        <v>14702</v>
      </c>
      <c r="D2623" s="428" t="s">
        <v>20</v>
      </c>
    </row>
    <row r="2624" spans="1:4" ht="12.75">
      <c r="A2624" s="428" t="s">
        <v>5671</v>
      </c>
      <c r="B2624" s="431" t="s">
        <v>10317</v>
      </c>
      <c r="C2624" s="428" t="s">
        <v>14703</v>
      </c>
      <c r="D2624" s="428" t="s">
        <v>18</v>
      </c>
    </row>
    <row r="2625" spans="1:4" ht="12.75">
      <c r="A2625" s="428" t="s">
        <v>11613</v>
      </c>
      <c r="B2625" s="431">
        <v>211301</v>
      </c>
      <c r="C2625" s="428" t="s">
        <v>14704</v>
      </c>
      <c r="D2625" s="428" t="s">
        <v>18</v>
      </c>
    </row>
    <row r="2626" spans="1:4" ht="12.75">
      <c r="A2626" s="428" t="s">
        <v>5680</v>
      </c>
      <c r="B2626" s="431">
        <v>210107</v>
      </c>
      <c r="C2626" s="428" t="s">
        <v>14705</v>
      </c>
      <c r="D2626" s="428" t="s">
        <v>20</v>
      </c>
    </row>
    <row r="2627" spans="1:4" ht="12.75">
      <c r="A2627" s="428" t="s">
        <v>11614</v>
      </c>
      <c r="B2627" s="431">
        <v>140107</v>
      </c>
      <c r="C2627" s="428" t="s">
        <v>14706</v>
      </c>
      <c r="D2627" s="428" t="s">
        <v>20</v>
      </c>
    </row>
    <row r="2628" spans="1:4" ht="12.75">
      <c r="A2628" s="428" t="s">
        <v>1254</v>
      </c>
      <c r="B2628" s="431">
        <v>210607</v>
      </c>
      <c r="C2628" s="428" t="s">
        <v>14707</v>
      </c>
      <c r="D2628" s="428" t="s">
        <v>19</v>
      </c>
    </row>
    <row r="2629" spans="1:4" ht="12.75">
      <c r="A2629" s="428" t="s">
        <v>2082</v>
      </c>
      <c r="B2629" s="431">
        <v>210708</v>
      </c>
      <c r="C2629" s="428" t="s">
        <v>14708</v>
      </c>
      <c r="D2629" s="428" t="s">
        <v>19</v>
      </c>
    </row>
    <row r="2630" spans="1:4" ht="12.75">
      <c r="A2630" s="428" t="s">
        <v>2308</v>
      </c>
      <c r="B2630" s="431">
        <v>210502</v>
      </c>
      <c r="C2630" s="428" t="s">
        <v>14709</v>
      </c>
      <c r="D2630" s="428" t="s">
        <v>20</v>
      </c>
    </row>
    <row r="2631" spans="1:4" ht="12.75">
      <c r="A2631" s="428" t="s">
        <v>3465</v>
      </c>
      <c r="B2631" s="431">
        <v>210205</v>
      </c>
      <c r="C2631" s="428" t="s">
        <v>14710</v>
      </c>
      <c r="D2631" s="428" t="s">
        <v>19</v>
      </c>
    </row>
    <row r="2632" spans="1:4" ht="12.75">
      <c r="A2632" s="428" t="s">
        <v>11615</v>
      </c>
      <c r="B2632" s="431">
        <v>120803</v>
      </c>
      <c r="C2632" s="428" t="s">
        <v>14711</v>
      </c>
      <c r="D2632" s="428" t="s">
        <v>20</v>
      </c>
    </row>
    <row r="2633" spans="1:4" ht="12.75">
      <c r="A2633" s="428" t="s">
        <v>6256</v>
      </c>
      <c r="B2633" s="431" t="s">
        <v>10865</v>
      </c>
      <c r="C2633" s="428" t="s">
        <v>14712</v>
      </c>
      <c r="D2633" s="428" t="s">
        <v>19</v>
      </c>
    </row>
    <row r="2634" spans="1:4" ht="12.75">
      <c r="A2634" s="428" t="s">
        <v>2257</v>
      </c>
      <c r="B2634" s="431" t="s">
        <v>10543</v>
      </c>
      <c r="C2634" s="428" t="s">
        <v>14713</v>
      </c>
      <c r="D2634" s="428" t="s">
        <v>19</v>
      </c>
    </row>
    <row r="2635" spans="1:4" ht="12.75">
      <c r="A2635" s="428" t="s">
        <v>3838</v>
      </c>
      <c r="B2635" s="431">
        <v>120101</v>
      </c>
      <c r="C2635" s="428" t="s">
        <v>14714</v>
      </c>
      <c r="D2635" s="428" t="s">
        <v>18</v>
      </c>
    </row>
    <row r="2636" spans="1:4" ht="12.75">
      <c r="A2636" s="428" t="s">
        <v>737</v>
      </c>
      <c r="B2636" s="431" t="s">
        <v>10501</v>
      </c>
      <c r="C2636" s="428" t="s">
        <v>14715</v>
      </c>
      <c r="D2636" s="428" t="s">
        <v>19</v>
      </c>
    </row>
    <row r="2637" spans="1:4" ht="12.75">
      <c r="A2637" s="428" t="s">
        <v>997</v>
      </c>
      <c r="B2637" s="431">
        <v>200408</v>
      </c>
      <c r="C2637" s="428" t="s">
        <v>14716</v>
      </c>
      <c r="D2637" s="428" t="s">
        <v>20</v>
      </c>
    </row>
    <row r="2638" spans="1:4" ht="12.75">
      <c r="A2638" s="428" t="s">
        <v>8176</v>
      </c>
      <c r="B2638" s="431" t="s">
        <v>10838</v>
      </c>
      <c r="C2638" s="428" t="s">
        <v>14717</v>
      </c>
      <c r="D2638" s="428" t="s">
        <v>19</v>
      </c>
    </row>
    <row r="2639" spans="1:4" ht="12.75">
      <c r="A2639" s="428" t="s">
        <v>3594</v>
      </c>
      <c r="B2639" s="431" t="s">
        <v>10703</v>
      </c>
      <c r="C2639" s="428" t="s">
        <v>14718</v>
      </c>
      <c r="D2639" s="428" t="s">
        <v>19</v>
      </c>
    </row>
    <row r="2640" spans="1:4" ht="12.75">
      <c r="A2640" s="428" t="s">
        <v>4184</v>
      </c>
      <c r="B2640" s="431" t="s">
        <v>10698</v>
      </c>
      <c r="C2640" s="428" t="s">
        <v>14719</v>
      </c>
      <c r="D2640" s="428" t="s">
        <v>20</v>
      </c>
    </row>
    <row r="2641" spans="1:4" ht="12.75">
      <c r="A2641" s="428" t="s">
        <v>3004</v>
      </c>
      <c r="B2641" s="431">
        <v>140205</v>
      </c>
      <c r="C2641" s="428" t="s">
        <v>14720</v>
      </c>
      <c r="D2641" s="428" t="s">
        <v>20</v>
      </c>
    </row>
    <row r="2642" spans="1:4" ht="12.75">
      <c r="A2642" s="428" t="s">
        <v>1176</v>
      </c>
      <c r="B2642" s="431" t="s">
        <v>10092</v>
      </c>
      <c r="C2642" s="428" t="s">
        <v>14721</v>
      </c>
      <c r="D2642" s="428" t="s">
        <v>19</v>
      </c>
    </row>
    <row r="2643" spans="1:4" ht="12.75">
      <c r="A2643" s="428" t="s">
        <v>2345</v>
      </c>
      <c r="B2643" s="431">
        <v>200706</v>
      </c>
      <c r="C2643" s="428" t="s">
        <v>14722</v>
      </c>
      <c r="D2643" s="428" t="s">
        <v>18</v>
      </c>
    </row>
    <row r="2644" spans="1:4" ht="12.75">
      <c r="A2644" s="428" t="s">
        <v>6329</v>
      </c>
      <c r="B2644" s="431" t="s">
        <v>10822</v>
      </c>
      <c r="C2644" s="428" t="s">
        <v>14723</v>
      </c>
      <c r="D2644" s="428" t="s">
        <v>20</v>
      </c>
    </row>
    <row r="2645" spans="1:4" ht="12.75">
      <c r="A2645" s="428" t="s">
        <v>2926</v>
      </c>
      <c r="B2645" s="431">
        <v>220602</v>
      </c>
      <c r="C2645" s="428" t="s">
        <v>14724</v>
      </c>
      <c r="D2645" s="428" t="s">
        <v>18</v>
      </c>
    </row>
    <row r="2646" spans="1:4" ht="12.75">
      <c r="A2646" s="428" t="s">
        <v>2601</v>
      </c>
      <c r="B2646" s="431">
        <v>220603</v>
      </c>
      <c r="C2646" s="428" t="s">
        <v>12978</v>
      </c>
      <c r="D2646" s="428" t="s">
        <v>19</v>
      </c>
    </row>
    <row r="2647" spans="1:4" ht="12.75">
      <c r="A2647" s="428" t="s">
        <v>662</v>
      </c>
      <c r="B2647" s="431" t="s">
        <v>663</v>
      </c>
      <c r="C2647" s="428" t="s">
        <v>14725</v>
      </c>
      <c r="D2647" s="428" t="s">
        <v>19</v>
      </c>
    </row>
    <row r="2648" spans="1:4" ht="12.75">
      <c r="A2648" s="428" t="s">
        <v>3204</v>
      </c>
      <c r="B2648" s="431" t="s">
        <v>10674</v>
      </c>
      <c r="C2648" s="428" t="s">
        <v>14726</v>
      </c>
      <c r="D2648" s="428" t="s">
        <v>18</v>
      </c>
    </row>
    <row r="2649" spans="1:4" ht="12.75">
      <c r="A2649" s="428" t="s">
        <v>1011</v>
      </c>
      <c r="B2649" s="431">
        <v>200304</v>
      </c>
      <c r="C2649" s="428" t="s">
        <v>14727</v>
      </c>
      <c r="D2649" s="428" t="s">
        <v>459</v>
      </c>
    </row>
    <row r="2650" spans="1:4" ht="12.75">
      <c r="A2650" s="428" t="s">
        <v>1172</v>
      </c>
      <c r="B2650" s="431" t="s">
        <v>10683</v>
      </c>
      <c r="C2650" s="428" t="s">
        <v>14728</v>
      </c>
      <c r="D2650" s="428" t="s">
        <v>19</v>
      </c>
    </row>
    <row r="2651" spans="1:4" ht="12.75">
      <c r="A2651" s="428" t="s">
        <v>6036</v>
      </c>
      <c r="B2651" s="431">
        <v>220602</v>
      </c>
      <c r="C2651" s="428" t="s">
        <v>14729</v>
      </c>
      <c r="D2651" s="428" t="s">
        <v>19</v>
      </c>
    </row>
    <row r="2652" spans="1:4" ht="12.75">
      <c r="A2652" s="428" t="s">
        <v>11616</v>
      </c>
      <c r="B2652" s="431">
        <v>150131</v>
      </c>
      <c r="C2652" s="428" t="s">
        <v>14730</v>
      </c>
      <c r="D2652" s="428" t="s">
        <v>18</v>
      </c>
    </row>
    <row r="2653" spans="1:4" ht="12.75">
      <c r="A2653" s="428" t="s">
        <v>7660</v>
      </c>
      <c r="B2653" s="431">
        <v>190304</v>
      </c>
      <c r="C2653" s="428" t="s">
        <v>14731</v>
      </c>
      <c r="D2653" s="428" t="s">
        <v>19</v>
      </c>
    </row>
    <row r="2654" spans="1:4" ht="12.75">
      <c r="A2654" s="428" t="s">
        <v>1569</v>
      </c>
      <c r="B2654" s="431">
        <v>210806</v>
      </c>
      <c r="C2654" s="428" t="s">
        <v>14732</v>
      </c>
      <c r="D2654" s="428" t="s">
        <v>18</v>
      </c>
    </row>
    <row r="2655" spans="1:4" ht="12.75">
      <c r="A2655" s="428" t="s">
        <v>5014</v>
      </c>
      <c r="B2655" s="431">
        <v>210804</v>
      </c>
      <c r="C2655" s="428" t="s">
        <v>14733</v>
      </c>
      <c r="D2655" s="428" t="s">
        <v>18</v>
      </c>
    </row>
    <row r="2656" spans="1:4" ht="12.75">
      <c r="A2656" s="428" t="s">
        <v>612</v>
      </c>
      <c r="B2656" s="431">
        <v>210604</v>
      </c>
      <c r="C2656" s="428" t="s">
        <v>14734</v>
      </c>
      <c r="D2656" s="428" t="s">
        <v>19</v>
      </c>
    </row>
    <row r="2657" spans="1:4" ht="12.75">
      <c r="A2657" s="428" t="s">
        <v>1685</v>
      </c>
      <c r="B2657" s="431" t="s">
        <v>10571</v>
      </c>
      <c r="C2657" s="428" t="s">
        <v>14735</v>
      </c>
      <c r="D2657" s="428" t="s">
        <v>19</v>
      </c>
    </row>
    <row r="2658" spans="1:4" ht="12.75">
      <c r="A2658" s="428" t="s">
        <v>4775</v>
      </c>
      <c r="B2658" s="431">
        <v>210602</v>
      </c>
      <c r="C2658" s="428" t="s">
        <v>14736</v>
      </c>
      <c r="D2658" s="428" t="s">
        <v>19</v>
      </c>
    </row>
    <row r="2659" spans="1:4" ht="12.75">
      <c r="A2659" s="428" t="s">
        <v>917</v>
      </c>
      <c r="B2659" s="431">
        <v>160201</v>
      </c>
      <c r="C2659" s="428" t="s">
        <v>14737</v>
      </c>
      <c r="D2659" s="428" t="s">
        <v>18</v>
      </c>
    </row>
    <row r="2660" spans="1:4" ht="12.75">
      <c r="A2660" s="428" t="s">
        <v>2668</v>
      </c>
      <c r="B2660" s="431">
        <v>200111</v>
      </c>
      <c r="C2660" s="428" t="s">
        <v>14738</v>
      </c>
      <c r="D2660" s="428" t="s">
        <v>19</v>
      </c>
    </row>
    <row r="2661" spans="1:4" ht="12.75">
      <c r="A2661" s="428" t="s">
        <v>3865</v>
      </c>
      <c r="B2661" s="431">
        <v>210704</v>
      </c>
      <c r="C2661" s="428" t="s">
        <v>14739</v>
      </c>
      <c r="D2661" s="428" t="s">
        <v>19</v>
      </c>
    </row>
    <row r="2662" spans="1:4" ht="12.75">
      <c r="A2662" s="428" t="s">
        <v>3826</v>
      </c>
      <c r="B2662" s="431" t="s">
        <v>10090</v>
      </c>
      <c r="C2662" s="428" t="s">
        <v>14740</v>
      </c>
      <c r="D2662" s="428" t="s">
        <v>20</v>
      </c>
    </row>
    <row r="2663" spans="1:4" ht="12.75">
      <c r="A2663" s="428" t="s">
        <v>7670</v>
      </c>
      <c r="B2663" s="431">
        <v>190304</v>
      </c>
      <c r="C2663" s="428" t="s">
        <v>14741</v>
      </c>
      <c r="D2663" s="428" t="s">
        <v>19</v>
      </c>
    </row>
    <row r="2664" spans="1:4" ht="12.75">
      <c r="A2664" s="428" t="s">
        <v>3366</v>
      </c>
      <c r="B2664" s="431">
        <v>210807</v>
      </c>
      <c r="C2664" s="428" t="s">
        <v>14742</v>
      </c>
      <c r="D2664" s="428" t="s">
        <v>20</v>
      </c>
    </row>
    <row r="2665" spans="1:4" ht="12.75">
      <c r="A2665" s="428" t="s">
        <v>3646</v>
      </c>
      <c r="B2665" s="431">
        <v>100901</v>
      </c>
      <c r="C2665" s="428" t="s">
        <v>14743</v>
      </c>
      <c r="D2665" s="428" t="s">
        <v>19</v>
      </c>
    </row>
    <row r="2666" spans="1:4" ht="12.75">
      <c r="A2666" s="428" t="s">
        <v>2634</v>
      </c>
      <c r="B2666" s="431">
        <v>190307</v>
      </c>
      <c r="C2666" s="428" t="s">
        <v>14744</v>
      </c>
      <c r="D2666" s="428" t="s">
        <v>18</v>
      </c>
    </row>
    <row r="2667" spans="1:4" ht="12.75">
      <c r="A2667" s="428" t="s">
        <v>5742</v>
      </c>
      <c r="B2667" s="431" t="s">
        <v>474</v>
      </c>
      <c r="C2667" s="428" t="s">
        <v>14107</v>
      </c>
      <c r="D2667" s="428" t="s">
        <v>19</v>
      </c>
    </row>
    <row r="2668" spans="1:4" ht="12.75">
      <c r="A2668" s="428" t="s">
        <v>946</v>
      </c>
      <c r="B2668" s="431" t="s">
        <v>947</v>
      </c>
      <c r="C2668" s="428" t="s">
        <v>14745</v>
      </c>
      <c r="D2668" s="428" t="s">
        <v>20</v>
      </c>
    </row>
    <row r="2669" spans="1:4" ht="12.75">
      <c r="A2669" s="428" t="s">
        <v>3348</v>
      </c>
      <c r="B2669" s="431">
        <v>210902</v>
      </c>
      <c r="C2669" s="428" t="s">
        <v>14746</v>
      </c>
      <c r="D2669" s="428" t="s">
        <v>19</v>
      </c>
    </row>
    <row r="2670" spans="1:4" ht="12.75">
      <c r="A2670" s="428" t="s">
        <v>3241</v>
      </c>
      <c r="B2670" s="431">
        <v>210904</v>
      </c>
      <c r="C2670" s="428" t="s">
        <v>14747</v>
      </c>
      <c r="D2670" s="428" t="s">
        <v>19</v>
      </c>
    </row>
    <row r="2671" spans="1:4" ht="12.75">
      <c r="A2671" s="428" t="s">
        <v>873</v>
      </c>
      <c r="B2671" s="431">
        <v>180106</v>
      </c>
      <c r="C2671" s="428" t="s">
        <v>875</v>
      </c>
      <c r="D2671" s="428" t="s">
        <v>19</v>
      </c>
    </row>
    <row r="2672" spans="1:4" ht="12.75">
      <c r="A2672" s="428" t="s">
        <v>2514</v>
      </c>
      <c r="B2672" s="431" t="s">
        <v>10188</v>
      </c>
      <c r="C2672" s="428" t="s">
        <v>14748</v>
      </c>
      <c r="D2672" s="428" t="s">
        <v>20</v>
      </c>
    </row>
    <row r="2673" spans="1:4" ht="12.75">
      <c r="A2673" s="428" t="s">
        <v>11617</v>
      </c>
      <c r="B2673" s="431" t="s">
        <v>508</v>
      </c>
      <c r="C2673" s="428" t="s">
        <v>14749</v>
      </c>
      <c r="D2673" s="428" t="s">
        <v>18</v>
      </c>
    </row>
    <row r="2674" spans="1:4" ht="12.75">
      <c r="A2674" s="428" t="s">
        <v>1372</v>
      </c>
      <c r="B2674" s="431">
        <v>211102</v>
      </c>
      <c r="C2674" s="428" t="s">
        <v>14750</v>
      </c>
      <c r="D2674" s="428" t="s">
        <v>18</v>
      </c>
    </row>
    <row r="2675" spans="1:4" ht="12.75">
      <c r="A2675" s="428" t="s">
        <v>5964</v>
      </c>
      <c r="B2675" s="431" t="s">
        <v>690</v>
      </c>
      <c r="C2675" s="428" t="s">
        <v>14751</v>
      </c>
      <c r="D2675" s="428" t="s">
        <v>19</v>
      </c>
    </row>
    <row r="2676" spans="1:4" ht="12.75">
      <c r="A2676" s="428" t="s">
        <v>1282</v>
      </c>
      <c r="B2676" s="431" t="s">
        <v>10607</v>
      </c>
      <c r="C2676" s="428" t="s">
        <v>14752</v>
      </c>
      <c r="D2676" s="428" t="s">
        <v>18</v>
      </c>
    </row>
    <row r="2677" spans="1:4" ht="12.75">
      <c r="A2677" s="428" t="s">
        <v>6080</v>
      </c>
      <c r="B2677" s="431" t="s">
        <v>10613</v>
      </c>
      <c r="C2677" s="428" t="s">
        <v>14753</v>
      </c>
      <c r="D2677" s="428" t="s">
        <v>20</v>
      </c>
    </row>
    <row r="2678" spans="1:4" ht="12.75">
      <c r="A2678" s="428" t="s">
        <v>5686</v>
      </c>
      <c r="B2678" s="431" t="s">
        <v>9707</v>
      </c>
      <c r="C2678" s="428" t="s">
        <v>14754</v>
      </c>
      <c r="D2678" s="428" t="s">
        <v>19</v>
      </c>
    </row>
    <row r="2679" spans="1:4" ht="12.75">
      <c r="A2679" s="428" t="s">
        <v>2099</v>
      </c>
      <c r="B2679" s="431">
        <v>100507</v>
      </c>
      <c r="C2679" s="428" t="s">
        <v>14755</v>
      </c>
      <c r="D2679" s="428" t="s">
        <v>18</v>
      </c>
    </row>
    <row r="2680" spans="1:4" ht="12.75">
      <c r="A2680" s="428" t="s">
        <v>11618</v>
      </c>
      <c r="B2680" s="431" t="s">
        <v>9724</v>
      </c>
      <c r="C2680" s="428" t="s">
        <v>14756</v>
      </c>
      <c r="D2680" s="428" t="s">
        <v>20</v>
      </c>
    </row>
    <row r="2681" spans="1:4" ht="12.75">
      <c r="A2681" s="428" t="s">
        <v>7445</v>
      </c>
      <c r="B2681" s="431" t="s">
        <v>7446</v>
      </c>
      <c r="C2681" s="428" t="s">
        <v>14757</v>
      </c>
      <c r="D2681" s="428" t="s">
        <v>20</v>
      </c>
    </row>
    <row r="2682" spans="1:4" ht="12.75">
      <c r="A2682" s="428" t="s">
        <v>969</v>
      </c>
      <c r="B2682" s="431">
        <v>100904</v>
      </c>
      <c r="C2682" s="428" t="s">
        <v>14758</v>
      </c>
      <c r="D2682" s="428" t="s">
        <v>19</v>
      </c>
    </row>
    <row r="2683" spans="1:4" ht="12.75">
      <c r="A2683" s="428" t="s">
        <v>6624</v>
      </c>
      <c r="B2683" s="431">
        <v>220708</v>
      </c>
      <c r="C2683" s="428" t="s">
        <v>14759</v>
      </c>
      <c r="D2683" s="428" t="s">
        <v>18</v>
      </c>
    </row>
    <row r="2684" spans="1:4" ht="12.75">
      <c r="A2684" s="428" t="s">
        <v>647</v>
      </c>
      <c r="B2684" s="431" t="s">
        <v>10717</v>
      </c>
      <c r="C2684" s="428" t="s">
        <v>14760</v>
      </c>
      <c r="D2684" s="428" t="s">
        <v>20</v>
      </c>
    </row>
    <row r="2685" spans="1:4" ht="12.75">
      <c r="A2685" s="428" t="s">
        <v>3830</v>
      </c>
      <c r="B2685" s="431" t="s">
        <v>1849</v>
      </c>
      <c r="C2685" s="428" t="s">
        <v>14761</v>
      </c>
      <c r="D2685" s="428" t="s">
        <v>19</v>
      </c>
    </row>
    <row r="2686" spans="1:4" ht="12.75">
      <c r="A2686" s="428" t="s">
        <v>864</v>
      </c>
      <c r="B2686" s="431" t="s">
        <v>774</v>
      </c>
      <c r="C2686" s="428" t="s">
        <v>14762</v>
      </c>
      <c r="D2686" s="428" t="s">
        <v>19</v>
      </c>
    </row>
    <row r="2687" spans="1:4" ht="12.75">
      <c r="A2687" s="428" t="s">
        <v>788</v>
      </c>
      <c r="B2687" s="431">
        <v>180205</v>
      </c>
      <c r="C2687" s="428" t="s">
        <v>789</v>
      </c>
      <c r="D2687" s="428" t="s">
        <v>19</v>
      </c>
    </row>
    <row r="2688" spans="1:4" ht="12.75">
      <c r="A2688" s="428" t="s">
        <v>3683</v>
      </c>
      <c r="B2688" s="431" t="s">
        <v>484</v>
      </c>
      <c r="C2688" s="428" t="s">
        <v>14763</v>
      </c>
      <c r="D2688" s="428" t="s">
        <v>20</v>
      </c>
    </row>
    <row r="2689" spans="1:4" ht="12.75">
      <c r="A2689" s="428" t="s">
        <v>7745</v>
      </c>
      <c r="B2689" s="431" t="s">
        <v>1849</v>
      </c>
      <c r="C2689" s="428" t="s">
        <v>14764</v>
      </c>
      <c r="D2689" s="428" t="s">
        <v>19</v>
      </c>
    </row>
    <row r="2690" spans="1:4" ht="12.75">
      <c r="A2690" s="428" t="s">
        <v>5793</v>
      </c>
      <c r="B2690" s="431" t="s">
        <v>10328</v>
      </c>
      <c r="C2690" s="428" t="s">
        <v>14765</v>
      </c>
      <c r="D2690" s="428" t="s">
        <v>20</v>
      </c>
    </row>
    <row r="2691" spans="1:4" ht="12.75">
      <c r="A2691" s="428" t="s">
        <v>5024</v>
      </c>
      <c r="B2691" s="431" t="s">
        <v>10510</v>
      </c>
      <c r="C2691" s="428" t="s">
        <v>14766</v>
      </c>
      <c r="D2691" s="428" t="s">
        <v>19</v>
      </c>
    </row>
    <row r="2692" spans="1:4" ht="12.75">
      <c r="A2692" s="428" t="s">
        <v>4732</v>
      </c>
      <c r="B2692" s="431" t="s">
        <v>4733</v>
      </c>
      <c r="C2692" s="428" t="s">
        <v>14767</v>
      </c>
      <c r="D2692" s="428" t="s">
        <v>18</v>
      </c>
    </row>
    <row r="2693" spans="1:4" ht="12.75">
      <c r="A2693" s="428" t="s">
        <v>984</v>
      </c>
      <c r="B2693" s="431">
        <v>160505</v>
      </c>
      <c r="C2693" s="428" t="s">
        <v>14768</v>
      </c>
      <c r="D2693" s="428" t="s">
        <v>19</v>
      </c>
    </row>
    <row r="2694" spans="1:4" ht="12.75">
      <c r="A2694" s="428" t="s">
        <v>2961</v>
      </c>
      <c r="B2694" s="431" t="s">
        <v>10623</v>
      </c>
      <c r="C2694" s="428" t="s">
        <v>14769</v>
      </c>
      <c r="D2694" s="428" t="s">
        <v>19</v>
      </c>
    </row>
    <row r="2695" spans="1:4" ht="12.75">
      <c r="A2695" s="428" t="s">
        <v>4423</v>
      </c>
      <c r="B2695" s="431" t="s">
        <v>848</v>
      </c>
      <c r="C2695" s="428" t="s">
        <v>14770</v>
      </c>
      <c r="D2695" s="428" t="s">
        <v>19</v>
      </c>
    </row>
    <row r="2696" spans="1:4" ht="12.75">
      <c r="A2696" s="428" t="s">
        <v>11619</v>
      </c>
      <c r="B2696" s="431" t="s">
        <v>1202</v>
      </c>
      <c r="C2696" s="428" t="s">
        <v>14771</v>
      </c>
      <c r="D2696" s="428" t="s">
        <v>20</v>
      </c>
    </row>
    <row r="2697" spans="1:4" ht="12.75">
      <c r="A2697" s="428" t="s">
        <v>11620</v>
      </c>
      <c r="B2697" s="431">
        <v>190104</v>
      </c>
      <c r="C2697" s="428" t="s">
        <v>14772</v>
      </c>
      <c r="D2697" s="428" t="s">
        <v>18</v>
      </c>
    </row>
    <row r="2698" spans="1:4" ht="12.75">
      <c r="A2698" s="428" t="s">
        <v>7396</v>
      </c>
      <c r="B2698" s="431" t="s">
        <v>7397</v>
      </c>
      <c r="C2698" s="428" t="s">
        <v>14773</v>
      </c>
      <c r="D2698" s="428" t="s">
        <v>459</v>
      </c>
    </row>
    <row r="2699" spans="1:4" ht="12.75">
      <c r="A2699" s="428" t="s">
        <v>1215</v>
      </c>
      <c r="B2699" s="431">
        <v>160706</v>
      </c>
      <c r="C2699" s="428" t="s">
        <v>14774</v>
      </c>
      <c r="D2699" s="428" t="s">
        <v>19</v>
      </c>
    </row>
    <row r="2700" spans="1:4" ht="12.75">
      <c r="A2700" s="428" t="s">
        <v>4097</v>
      </c>
      <c r="B2700" s="431">
        <v>211210</v>
      </c>
      <c r="C2700" s="428" t="s">
        <v>14775</v>
      </c>
      <c r="D2700" s="428" t="s">
        <v>459</v>
      </c>
    </row>
    <row r="2701" spans="1:4" ht="12.75">
      <c r="A2701" s="428" t="s">
        <v>7270</v>
      </c>
      <c r="B2701" s="431" t="s">
        <v>1595</v>
      </c>
      <c r="C2701" s="428" t="s">
        <v>14776</v>
      </c>
      <c r="D2701" s="428" t="s">
        <v>20</v>
      </c>
    </row>
    <row r="2702" spans="1:4" ht="12.75">
      <c r="A2702" s="428" t="s">
        <v>1361</v>
      </c>
      <c r="B2702" s="431" t="s">
        <v>1362</v>
      </c>
      <c r="C2702" s="428" t="s">
        <v>14777</v>
      </c>
      <c r="D2702" s="428" t="s">
        <v>20</v>
      </c>
    </row>
    <row r="2703" spans="1:4" ht="12.75">
      <c r="A2703" s="428" t="s">
        <v>3704</v>
      </c>
      <c r="B2703" s="431" t="s">
        <v>403</v>
      </c>
      <c r="C2703" s="428" t="s">
        <v>14778</v>
      </c>
      <c r="D2703" s="428" t="s">
        <v>19</v>
      </c>
    </row>
    <row r="2704" spans="1:4" ht="12.75">
      <c r="A2704" s="428" t="s">
        <v>1164</v>
      </c>
      <c r="B2704" s="431" t="s">
        <v>1165</v>
      </c>
      <c r="C2704" s="428" t="s">
        <v>14779</v>
      </c>
      <c r="D2704" s="428" t="s">
        <v>19</v>
      </c>
    </row>
    <row r="2705" spans="1:4" ht="12.75">
      <c r="A2705" s="428" t="s">
        <v>2432</v>
      </c>
      <c r="B2705" s="431" t="s">
        <v>1678</v>
      </c>
      <c r="C2705" s="428" t="s">
        <v>14780</v>
      </c>
      <c r="D2705" s="428" t="s">
        <v>19</v>
      </c>
    </row>
    <row r="2706" spans="1:4" ht="12.75">
      <c r="A2706" s="428" t="s">
        <v>1908</v>
      </c>
      <c r="B2706" s="431" t="s">
        <v>10491</v>
      </c>
      <c r="C2706" s="428" t="s">
        <v>12595</v>
      </c>
      <c r="D2706" s="428" t="s">
        <v>20</v>
      </c>
    </row>
    <row r="2707" spans="1:4" ht="12.75">
      <c r="A2707" s="428" t="s">
        <v>6526</v>
      </c>
      <c r="B2707" s="431">
        <v>221005</v>
      </c>
      <c r="C2707" s="428" t="s">
        <v>14781</v>
      </c>
      <c r="D2707" s="428" t="s">
        <v>19</v>
      </c>
    </row>
    <row r="2708" spans="1:4" ht="12.75">
      <c r="A2708" s="428" t="s">
        <v>11621</v>
      </c>
      <c r="B2708" s="431">
        <v>180101</v>
      </c>
      <c r="C2708" s="428" t="s">
        <v>14782</v>
      </c>
      <c r="D2708" s="428" t="s">
        <v>20</v>
      </c>
    </row>
    <row r="2709" spans="1:4" ht="12.75">
      <c r="A2709" s="428" t="s">
        <v>3056</v>
      </c>
      <c r="B2709" s="431" t="s">
        <v>10560</v>
      </c>
      <c r="C2709" s="428" t="s">
        <v>14783</v>
      </c>
      <c r="D2709" s="428" t="s">
        <v>19</v>
      </c>
    </row>
    <row r="2710" spans="1:4" ht="12.75">
      <c r="A2710" s="428" t="s">
        <v>6848</v>
      </c>
      <c r="B2710" s="431" t="s">
        <v>6682</v>
      </c>
      <c r="C2710" s="428" t="s">
        <v>14784</v>
      </c>
      <c r="D2710" s="428" t="s">
        <v>19</v>
      </c>
    </row>
    <row r="2711" spans="1:4" ht="12.75">
      <c r="A2711" s="428" t="s">
        <v>3530</v>
      </c>
      <c r="B2711" s="431">
        <v>160206</v>
      </c>
      <c r="C2711" s="428" t="s">
        <v>14785</v>
      </c>
      <c r="D2711" s="428" t="s">
        <v>19</v>
      </c>
    </row>
    <row r="2712" spans="1:4" ht="12.75">
      <c r="A2712" s="428" t="s">
        <v>3922</v>
      </c>
      <c r="B2712" s="431" t="s">
        <v>10126</v>
      </c>
      <c r="C2712" s="428" t="s">
        <v>14786</v>
      </c>
      <c r="D2712" s="428" t="s">
        <v>19</v>
      </c>
    </row>
    <row r="2713" spans="1:4" ht="12.75">
      <c r="A2713" s="428" t="s">
        <v>430</v>
      </c>
      <c r="B2713" s="431" t="s">
        <v>431</v>
      </c>
      <c r="C2713" s="428" t="s">
        <v>13170</v>
      </c>
      <c r="D2713" s="428" t="s">
        <v>19</v>
      </c>
    </row>
    <row r="2714" spans="1:4" ht="12.75">
      <c r="A2714" s="428" t="s">
        <v>1858</v>
      </c>
      <c r="B2714" s="431" t="s">
        <v>1859</v>
      </c>
      <c r="C2714" s="428" t="s">
        <v>14787</v>
      </c>
      <c r="D2714" s="428" t="s">
        <v>19</v>
      </c>
    </row>
    <row r="2715" spans="1:4" ht="12.75">
      <c r="A2715" s="428" t="s">
        <v>1005</v>
      </c>
      <c r="B2715" s="431">
        <v>160211</v>
      </c>
      <c r="C2715" s="428" t="s">
        <v>14788</v>
      </c>
      <c r="D2715" s="428" t="s">
        <v>19</v>
      </c>
    </row>
    <row r="2716" spans="1:4" ht="12.75">
      <c r="A2716" s="428" t="s">
        <v>6771</v>
      </c>
      <c r="B2716" s="431" t="s">
        <v>1035</v>
      </c>
      <c r="C2716" s="428" t="s">
        <v>14789</v>
      </c>
      <c r="D2716" s="428" t="s">
        <v>459</v>
      </c>
    </row>
    <row r="2717" spans="1:4" ht="12.75">
      <c r="A2717" s="428" t="s">
        <v>11622</v>
      </c>
      <c r="B2717" s="431" t="s">
        <v>989</v>
      </c>
      <c r="C2717" s="428" t="s">
        <v>14790</v>
      </c>
      <c r="D2717" s="428" t="s">
        <v>19</v>
      </c>
    </row>
    <row r="2718" spans="1:4" ht="12.75">
      <c r="A2718" s="428" t="s">
        <v>8064</v>
      </c>
      <c r="B2718" s="431">
        <v>140306</v>
      </c>
      <c r="C2718" s="428" t="s">
        <v>14791</v>
      </c>
      <c r="D2718" s="428" t="s">
        <v>19</v>
      </c>
    </row>
    <row r="2719" spans="1:4" ht="12.75">
      <c r="A2719" s="428" t="s">
        <v>497</v>
      </c>
      <c r="B2719" s="431">
        <v>150101</v>
      </c>
      <c r="C2719" s="428" t="s">
        <v>14792</v>
      </c>
      <c r="D2719" s="428" t="s">
        <v>20</v>
      </c>
    </row>
    <row r="2720" spans="1:4" ht="12.75">
      <c r="A2720" s="428" t="s">
        <v>5625</v>
      </c>
      <c r="B2720" s="431">
        <v>150123</v>
      </c>
      <c r="C2720" s="428" t="s">
        <v>14793</v>
      </c>
      <c r="D2720" s="428" t="s">
        <v>18</v>
      </c>
    </row>
    <row r="2721" spans="1:4" ht="12.75">
      <c r="A2721" s="428" t="s">
        <v>1197</v>
      </c>
      <c r="B2721" s="431" t="s">
        <v>407</v>
      </c>
      <c r="C2721" s="428" t="s">
        <v>14794</v>
      </c>
      <c r="D2721" s="428" t="s">
        <v>20</v>
      </c>
    </row>
    <row r="2722" spans="1:4" ht="12.75">
      <c r="A2722" s="428" t="s">
        <v>4014</v>
      </c>
      <c r="B2722" s="431" t="s">
        <v>904</v>
      </c>
      <c r="C2722" s="428" t="s">
        <v>14795</v>
      </c>
      <c r="D2722" s="428" t="s">
        <v>19</v>
      </c>
    </row>
    <row r="2723" spans="1:4" ht="12.75">
      <c r="A2723" s="428" t="s">
        <v>11623</v>
      </c>
      <c r="B2723" s="431" t="s">
        <v>506</v>
      </c>
      <c r="C2723" s="428" t="s">
        <v>14796</v>
      </c>
      <c r="D2723" s="428" t="s">
        <v>18</v>
      </c>
    </row>
    <row r="2724" spans="1:4" ht="12.75">
      <c r="A2724" s="428" t="s">
        <v>1850</v>
      </c>
      <c r="B2724" s="431">
        <v>150128</v>
      </c>
      <c r="C2724" s="428" t="s">
        <v>13555</v>
      </c>
      <c r="D2724" s="428" t="s">
        <v>18</v>
      </c>
    </row>
    <row r="2725" spans="1:4" ht="12.75">
      <c r="A2725" s="428" t="s">
        <v>11624</v>
      </c>
      <c r="B2725" s="431">
        <v>160211</v>
      </c>
      <c r="C2725" s="428" t="s">
        <v>14797</v>
      </c>
      <c r="D2725" s="428" t="s">
        <v>19</v>
      </c>
    </row>
    <row r="2726" spans="1:4" ht="12.75">
      <c r="A2726" s="428" t="s">
        <v>4473</v>
      </c>
      <c r="B2726" s="431" t="s">
        <v>1308</v>
      </c>
      <c r="C2726" s="428" t="s">
        <v>14798</v>
      </c>
      <c r="D2726" s="428" t="s">
        <v>19</v>
      </c>
    </row>
    <row r="2727" spans="1:4" ht="12.75">
      <c r="A2727" s="428" t="s">
        <v>8136</v>
      </c>
      <c r="B2727" s="431">
        <v>140310</v>
      </c>
      <c r="C2727" s="428" t="s">
        <v>14439</v>
      </c>
      <c r="D2727" s="428" t="s">
        <v>20</v>
      </c>
    </row>
    <row r="2728" spans="1:4" ht="12.75">
      <c r="A2728" s="428" t="s">
        <v>5040</v>
      </c>
      <c r="B2728" s="431" t="s">
        <v>5041</v>
      </c>
      <c r="C2728" s="428" t="s">
        <v>13675</v>
      </c>
      <c r="D2728" s="428" t="s">
        <v>19</v>
      </c>
    </row>
    <row r="2729" spans="1:4" ht="12.75">
      <c r="A2729" s="428" t="s">
        <v>11625</v>
      </c>
      <c r="B2729" s="431">
        <v>100604</v>
      </c>
      <c r="C2729" s="428" t="s">
        <v>14799</v>
      </c>
      <c r="D2729" s="428" t="s">
        <v>20</v>
      </c>
    </row>
    <row r="2730" spans="1:4" ht="12.75">
      <c r="A2730" s="428" t="s">
        <v>6022</v>
      </c>
      <c r="B2730" s="431" t="s">
        <v>2175</v>
      </c>
      <c r="C2730" s="428" t="s">
        <v>14800</v>
      </c>
      <c r="D2730" s="428" t="s">
        <v>19</v>
      </c>
    </row>
    <row r="2731" spans="1:4" ht="12.75">
      <c r="A2731" s="428" t="s">
        <v>3148</v>
      </c>
      <c r="B2731" s="431">
        <v>150135</v>
      </c>
      <c r="C2731" s="428" t="s">
        <v>13558</v>
      </c>
      <c r="D2731" s="428" t="s">
        <v>18</v>
      </c>
    </row>
    <row r="2732" spans="1:4" ht="12.75">
      <c r="A2732" s="428" t="s">
        <v>5308</v>
      </c>
      <c r="B2732" s="431">
        <v>140202</v>
      </c>
      <c r="C2732" s="428" t="s">
        <v>12335</v>
      </c>
      <c r="D2732" s="428" t="s">
        <v>20</v>
      </c>
    </row>
    <row r="2733" spans="1:4" ht="12.75">
      <c r="A2733" s="428" t="s">
        <v>1578</v>
      </c>
      <c r="B2733" s="431">
        <v>150101</v>
      </c>
      <c r="C2733" s="428" t="s">
        <v>14801</v>
      </c>
      <c r="D2733" s="428" t="s">
        <v>18</v>
      </c>
    </row>
    <row r="2734" spans="1:4" ht="12.75">
      <c r="A2734" s="428" t="s">
        <v>6345</v>
      </c>
      <c r="B2734" s="431" t="s">
        <v>10903</v>
      </c>
      <c r="C2734" s="428" t="s">
        <v>14802</v>
      </c>
      <c r="D2734" s="428" t="s">
        <v>20</v>
      </c>
    </row>
    <row r="2735" spans="1:4" ht="12.75">
      <c r="A2735" s="428" t="s">
        <v>6082</v>
      </c>
      <c r="B2735" s="431">
        <v>150124</v>
      </c>
      <c r="C2735" s="428" t="s">
        <v>14803</v>
      </c>
      <c r="D2735" s="428" t="s">
        <v>18</v>
      </c>
    </row>
    <row r="2736" spans="1:4" ht="12.75">
      <c r="A2736" s="428" t="s">
        <v>1624</v>
      </c>
      <c r="B2736" s="431" t="s">
        <v>10897</v>
      </c>
      <c r="C2736" s="428" t="s">
        <v>14804</v>
      </c>
      <c r="D2736" s="428" t="s">
        <v>19</v>
      </c>
    </row>
    <row r="2737" spans="1:4" ht="12.75">
      <c r="A2737" s="428" t="s">
        <v>8476</v>
      </c>
      <c r="B2737" s="431">
        <v>200209</v>
      </c>
      <c r="C2737" s="428" t="s">
        <v>14805</v>
      </c>
      <c r="D2737" s="428" t="s">
        <v>20</v>
      </c>
    </row>
    <row r="2738" spans="1:4" ht="12.75">
      <c r="A2738" s="428" t="s">
        <v>5091</v>
      </c>
      <c r="B2738" s="431">
        <v>140307</v>
      </c>
      <c r="C2738" s="428" t="s">
        <v>14806</v>
      </c>
      <c r="D2738" s="428" t="s">
        <v>20</v>
      </c>
    </row>
    <row r="2739" spans="1:4" ht="12.75">
      <c r="A2739" s="428" t="s">
        <v>3106</v>
      </c>
      <c r="B2739" s="431" t="s">
        <v>10497</v>
      </c>
      <c r="C2739" s="428" t="s">
        <v>14807</v>
      </c>
      <c r="D2739" s="428" t="s">
        <v>19</v>
      </c>
    </row>
    <row r="2740" spans="1:4" ht="12.75">
      <c r="A2740" s="428" t="s">
        <v>3944</v>
      </c>
      <c r="B2740" s="431">
        <v>150108</v>
      </c>
      <c r="C2740" s="428" t="s">
        <v>14808</v>
      </c>
      <c r="D2740" s="428" t="s">
        <v>20</v>
      </c>
    </row>
    <row r="2741" spans="1:4" ht="12.75">
      <c r="A2741" s="428" t="s">
        <v>11626</v>
      </c>
      <c r="B2741" s="431" t="s">
        <v>466</v>
      </c>
      <c r="C2741" s="428" t="s">
        <v>14809</v>
      </c>
      <c r="D2741" s="428" t="s">
        <v>20</v>
      </c>
    </row>
    <row r="2742" spans="1:4" ht="12.75">
      <c r="A2742" s="428" t="s">
        <v>5593</v>
      </c>
      <c r="B2742" s="431">
        <v>150142</v>
      </c>
      <c r="C2742" s="428" t="s">
        <v>14810</v>
      </c>
      <c r="D2742" s="428" t="s">
        <v>20</v>
      </c>
    </row>
    <row r="2743" spans="1:4" ht="12.75">
      <c r="A2743" s="428" t="s">
        <v>11627</v>
      </c>
      <c r="B2743" s="431">
        <v>221005</v>
      </c>
      <c r="C2743" s="428" t="s">
        <v>14811</v>
      </c>
      <c r="D2743" s="428" t="s">
        <v>20</v>
      </c>
    </row>
    <row r="2744" spans="1:4" ht="12.75">
      <c r="A2744" s="428" t="s">
        <v>6200</v>
      </c>
      <c r="B2744" s="431" t="s">
        <v>10770</v>
      </c>
      <c r="C2744" s="428" t="s">
        <v>14812</v>
      </c>
      <c r="D2744" s="428" t="s">
        <v>19</v>
      </c>
    </row>
    <row r="2745" spans="1:4" ht="12.75">
      <c r="A2745" s="428" t="s">
        <v>2144</v>
      </c>
      <c r="B2745" s="431">
        <v>160101</v>
      </c>
      <c r="C2745" s="428" t="s">
        <v>14813</v>
      </c>
      <c r="D2745" s="428" t="s">
        <v>19</v>
      </c>
    </row>
    <row r="2746" spans="1:4" ht="12.75">
      <c r="A2746" s="428" t="s">
        <v>6260</v>
      </c>
      <c r="B2746" s="431" t="s">
        <v>9706</v>
      </c>
      <c r="C2746" s="428" t="s">
        <v>14814</v>
      </c>
      <c r="D2746" s="428" t="s">
        <v>19</v>
      </c>
    </row>
    <row r="2747" spans="1:4" ht="12.75">
      <c r="A2747" s="428" t="s">
        <v>8340</v>
      </c>
      <c r="B2747" s="431">
        <v>190113</v>
      </c>
      <c r="C2747" s="428" t="s">
        <v>14247</v>
      </c>
      <c r="D2747" s="428" t="s">
        <v>19</v>
      </c>
    </row>
    <row r="2748" spans="1:4" ht="12.75">
      <c r="A2748" s="428" t="s">
        <v>7193</v>
      </c>
      <c r="B2748" s="431" t="s">
        <v>2536</v>
      </c>
      <c r="C2748" s="428" t="s">
        <v>14815</v>
      </c>
      <c r="D2748" s="428" t="s">
        <v>19</v>
      </c>
    </row>
    <row r="2749" spans="1:4" ht="12.75">
      <c r="A2749" s="428" t="s">
        <v>5008</v>
      </c>
      <c r="B2749" s="431" t="s">
        <v>989</v>
      </c>
      <c r="C2749" s="428" t="s">
        <v>14816</v>
      </c>
      <c r="D2749" s="428" t="s">
        <v>19</v>
      </c>
    </row>
    <row r="2750" spans="1:4" ht="12.75">
      <c r="A2750" s="428" t="s">
        <v>2921</v>
      </c>
      <c r="B2750" s="431">
        <v>100102</v>
      </c>
      <c r="C2750" s="428" t="s">
        <v>14817</v>
      </c>
      <c r="D2750" s="428" t="s">
        <v>20</v>
      </c>
    </row>
    <row r="2751" spans="1:4" ht="12.75">
      <c r="A2751" s="428" t="s">
        <v>8408</v>
      </c>
      <c r="B2751" s="431">
        <v>190206</v>
      </c>
      <c r="C2751" s="428" t="s">
        <v>14818</v>
      </c>
      <c r="D2751" s="428" t="s">
        <v>20</v>
      </c>
    </row>
    <row r="2752" spans="1:4" ht="12.75">
      <c r="A2752" s="428" t="s">
        <v>2799</v>
      </c>
      <c r="B2752" s="431">
        <v>150136</v>
      </c>
      <c r="C2752" s="428" t="s">
        <v>14819</v>
      </c>
      <c r="D2752" s="428" t="s">
        <v>18</v>
      </c>
    </row>
    <row r="2753" spans="1:4" ht="12.75">
      <c r="A2753" s="428" t="s">
        <v>2574</v>
      </c>
      <c r="B2753" s="431">
        <v>150135</v>
      </c>
      <c r="C2753" s="428" t="s">
        <v>14820</v>
      </c>
      <c r="D2753" s="428" t="s">
        <v>18</v>
      </c>
    </row>
    <row r="2754" spans="1:4" ht="12.75">
      <c r="A2754" s="428" t="s">
        <v>2962</v>
      </c>
      <c r="B2754" s="431" t="s">
        <v>10751</v>
      </c>
      <c r="C2754" s="428" t="s">
        <v>14821</v>
      </c>
      <c r="D2754" s="428" t="s">
        <v>19</v>
      </c>
    </row>
    <row r="2755" spans="1:4" ht="12.75">
      <c r="A2755" s="428" t="s">
        <v>11628</v>
      </c>
      <c r="B2755" s="431">
        <v>200801</v>
      </c>
      <c r="C2755" s="428" t="s">
        <v>14822</v>
      </c>
      <c r="D2755" s="428" t="s">
        <v>20</v>
      </c>
    </row>
    <row r="2756" spans="1:4" ht="12.75">
      <c r="A2756" s="428" t="s">
        <v>2691</v>
      </c>
      <c r="B2756" s="431">
        <v>131201</v>
      </c>
      <c r="C2756" s="428" t="s">
        <v>14823</v>
      </c>
      <c r="D2756" s="428" t="s">
        <v>18</v>
      </c>
    </row>
    <row r="2757" spans="1:4" ht="12.75">
      <c r="A2757" s="428" t="s">
        <v>11629</v>
      </c>
      <c r="B2757" s="431">
        <v>160703</v>
      </c>
      <c r="C2757" s="428" t="s">
        <v>14824</v>
      </c>
      <c r="D2757" s="428" t="s">
        <v>20</v>
      </c>
    </row>
    <row r="2758" spans="1:4" ht="12.75">
      <c r="A2758" s="428" t="s">
        <v>11630</v>
      </c>
      <c r="B2758" s="431">
        <v>210601</v>
      </c>
      <c r="C2758" s="428" t="s">
        <v>14825</v>
      </c>
      <c r="D2758" s="428" t="s">
        <v>20</v>
      </c>
    </row>
    <row r="2759" spans="1:4" ht="12.75">
      <c r="A2759" s="428" t="s">
        <v>2982</v>
      </c>
      <c r="B2759" s="431">
        <v>150128</v>
      </c>
      <c r="C2759" s="428" t="s">
        <v>14826</v>
      </c>
      <c r="D2759" s="428" t="s">
        <v>18</v>
      </c>
    </row>
    <row r="2760" spans="1:4" ht="12.75">
      <c r="A2760" s="428" t="s">
        <v>1965</v>
      </c>
      <c r="B2760" s="431">
        <v>160507</v>
      </c>
      <c r="C2760" s="428" t="s">
        <v>14827</v>
      </c>
      <c r="D2760" s="428" t="s">
        <v>20</v>
      </c>
    </row>
    <row r="2761" spans="1:4" ht="12.75">
      <c r="A2761" s="428" t="s">
        <v>1201</v>
      </c>
      <c r="B2761" s="431" t="s">
        <v>1202</v>
      </c>
      <c r="C2761" s="428" t="s">
        <v>14828</v>
      </c>
      <c r="D2761" s="428" t="s">
        <v>19</v>
      </c>
    </row>
    <row r="2762" spans="1:4" ht="12.75">
      <c r="A2762" s="428" t="s">
        <v>6486</v>
      </c>
      <c r="B2762" s="431">
        <v>150137</v>
      </c>
      <c r="C2762" s="428" t="s">
        <v>14829</v>
      </c>
      <c r="D2762" s="428" t="s">
        <v>18</v>
      </c>
    </row>
    <row r="2763" spans="1:4" ht="12.75">
      <c r="A2763" s="428" t="s">
        <v>8611</v>
      </c>
      <c r="B2763" s="431">
        <v>170102</v>
      </c>
      <c r="C2763" s="428" t="s">
        <v>14830</v>
      </c>
      <c r="D2763" s="428" t="s">
        <v>19</v>
      </c>
    </row>
    <row r="2764" spans="1:4" ht="12.75">
      <c r="A2764" s="428" t="s">
        <v>7079</v>
      </c>
      <c r="B2764" s="431">
        <v>130702</v>
      </c>
      <c r="C2764" s="428" t="s">
        <v>13555</v>
      </c>
      <c r="D2764" s="428" t="s">
        <v>20</v>
      </c>
    </row>
    <row r="2765" spans="1:4" ht="12.75">
      <c r="A2765" s="428" t="s">
        <v>1029</v>
      </c>
      <c r="B2765" s="431">
        <v>120606</v>
      </c>
      <c r="C2765" s="428" t="s">
        <v>14831</v>
      </c>
      <c r="D2765" s="428" t="s">
        <v>19</v>
      </c>
    </row>
    <row r="2766" spans="1:4" ht="12.75">
      <c r="A2766" s="428" t="s">
        <v>11631</v>
      </c>
      <c r="B2766" s="431" t="s">
        <v>10027</v>
      </c>
      <c r="C2766" s="428" t="s">
        <v>14832</v>
      </c>
      <c r="D2766" s="428" t="s">
        <v>18</v>
      </c>
    </row>
    <row r="2767" spans="1:4" ht="12.75">
      <c r="A2767" s="428" t="s">
        <v>3185</v>
      </c>
      <c r="B2767" s="431">
        <v>150125</v>
      </c>
      <c r="C2767" s="428" t="s">
        <v>14833</v>
      </c>
      <c r="D2767" s="428" t="s">
        <v>20</v>
      </c>
    </row>
    <row r="2768" spans="1:4" ht="12.75">
      <c r="A2768" s="428" t="s">
        <v>747</v>
      </c>
      <c r="B2768" s="431">
        <v>160301</v>
      </c>
      <c r="C2768" s="428" t="s">
        <v>14834</v>
      </c>
      <c r="D2768" s="428" t="s">
        <v>459</v>
      </c>
    </row>
    <row r="2769" spans="1:4" ht="12.75">
      <c r="A2769" s="428" t="s">
        <v>1092</v>
      </c>
      <c r="B2769" s="431">
        <v>160511</v>
      </c>
      <c r="C2769" s="428" t="s">
        <v>14835</v>
      </c>
      <c r="D2769" s="428" t="s">
        <v>19</v>
      </c>
    </row>
    <row r="2770" spans="1:4" ht="12.75">
      <c r="A2770" s="428" t="s">
        <v>6255</v>
      </c>
      <c r="B2770" s="431" t="s">
        <v>10811</v>
      </c>
      <c r="C2770" s="428" t="s">
        <v>14836</v>
      </c>
      <c r="D2770" s="428" t="s">
        <v>19</v>
      </c>
    </row>
    <row r="2771" spans="1:4" ht="12.75">
      <c r="A2771" s="428" t="s">
        <v>7749</v>
      </c>
      <c r="B2771" s="431" t="s">
        <v>904</v>
      </c>
      <c r="C2771" s="428" t="s">
        <v>14837</v>
      </c>
      <c r="D2771" s="428" t="s">
        <v>19</v>
      </c>
    </row>
    <row r="2772" spans="1:4" ht="12.75">
      <c r="A2772" s="428" t="s">
        <v>5619</v>
      </c>
      <c r="B2772" s="431">
        <v>140115</v>
      </c>
      <c r="C2772" s="428" t="s">
        <v>14838</v>
      </c>
      <c r="D2772" s="428" t="s">
        <v>20</v>
      </c>
    </row>
    <row r="2773" spans="1:4" ht="12.75">
      <c r="A2773" s="428" t="s">
        <v>1855</v>
      </c>
      <c r="B2773" s="431" t="s">
        <v>1856</v>
      </c>
      <c r="C2773" s="428" t="s">
        <v>14839</v>
      </c>
      <c r="D2773" s="428" t="s">
        <v>20</v>
      </c>
    </row>
    <row r="2774" spans="1:4" ht="12.75">
      <c r="A2774" s="428" t="s">
        <v>2476</v>
      </c>
      <c r="B2774" s="431" t="s">
        <v>10525</v>
      </c>
      <c r="C2774" s="428" t="s">
        <v>14840</v>
      </c>
      <c r="D2774" s="428" t="s">
        <v>19</v>
      </c>
    </row>
    <row r="2775" spans="1:4" ht="12.75">
      <c r="A2775" s="428" t="s">
        <v>6143</v>
      </c>
      <c r="B2775" s="431" t="s">
        <v>10899</v>
      </c>
      <c r="C2775" s="428" t="s">
        <v>14841</v>
      </c>
      <c r="D2775" s="428" t="s">
        <v>19</v>
      </c>
    </row>
    <row r="2776" spans="1:4" ht="12.75">
      <c r="A2776" s="428" t="s">
        <v>11632</v>
      </c>
      <c r="B2776" s="431">
        <v>160108</v>
      </c>
      <c r="C2776" s="428" t="s">
        <v>14842</v>
      </c>
      <c r="D2776" s="428" t="s">
        <v>18</v>
      </c>
    </row>
    <row r="2777" spans="1:4" ht="12.75">
      <c r="A2777" s="428" t="s">
        <v>5043</v>
      </c>
      <c r="B2777" s="431">
        <v>200206</v>
      </c>
      <c r="C2777" s="428" t="s">
        <v>14843</v>
      </c>
      <c r="D2777" s="428" t="s">
        <v>20</v>
      </c>
    </row>
    <row r="2778" spans="1:4" ht="12.75">
      <c r="A2778" s="428" t="s">
        <v>7201</v>
      </c>
      <c r="B2778" s="431">
        <v>200801</v>
      </c>
      <c r="C2778" s="428" t="s">
        <v>14844</v>
      </c>
      <c r="D2778" s="428" t="s">
        <v>20</v>
      </c>
    </row>
    <row r="2779" spans="1:4" ht="12.75">
      <c r="A2779" s="428" t="s">
        <v>4159</v>
      </c>
      <c r="B2779" s="431" t="s">
        <v>413</v>
      </c>
      <c r="C2779" s="428" t="s">
        <v>14845</v>
      </c>
      <c r="D2779" s="428" t="s">
        <v>19</v>
      </c>
    </row>
    <row r="2780" spans="1:4" ht="12.75">
      <c r="A2780" s="428" t="s">
        <v>11633</v>
      </c>
      <c r="B2780" s="431">
        <v>200401</v>
      </c>
      <c r="C2780" s="428" t="s">
        <v>14846</v>
      </c>
      <c r="D2780" s="428" t="s">
        <v>18</v>
      </c>
    </row>
    <row r="2781" spans="1:4" ht="12.75">
      <c r="A2781" s="428" t="s">
        <v>2448</v>
      </c>
      <c r="B2781" s="431">
        <v>140306</v>
      </c>
      <c r="C2781" s="428" t="s">
        <v>14847</v>
      </c>
      <c r="D2781" s="428" t="s">
        <v>19</v>
      </c>
    </row>
    <row r="2782" spans="1:4" ht="12.75">
      <c r="A2782" s="428" t="s">
        <v>6350</v>
      </c>
      <c r="B2782" s="431" t="s">
        <v>10782</v>
      </c>
      <c r="C2782" s="428" t="s">
        <v>14848</v>
      </c>
      <c r="D2782" s="428" t="s">
        <v>20</v>
      </c>
    </row>
    <row r="2783" spans="1:4" ht="12.75">
      <c r="A2783" s="428" t="s">
        <v>11634</v>
      </c>
      <c r="B2783" s="431">
        <v>170102</v>
      </c>
      <c r="C2783" s="428" t="s">
        <v>14849</v>
      </c>
      <c r="D2783" s="428" t="s">
        <v>20</v>
      </c>
    </row>
    <row r="2784" spans="1:4" ht="12.75">
      <c r="A2784" s="428" t="s">
        <v>4046</v>
      </c>
      <c r="B2784" s="431">
        <v>100201</v>
      </c>
      <c r="C2784" s="428" t="s">
        <v>14850</v>
      </c>
      <c r="D2784" s="428" t="s">
        <v>19</v>
      </c>
    </row>
    <row r="2785" spans="1:4" ht="12.75">
      <c r="A2785" s="428" t="s">
        <v>4666</v>
      </c>
      <c r="B2785" s="431" t="s">
        <v>2071</v>
      </c>
      <c r="C2785" s="428" t="s">
        <v>14851</v>
      </c>
      <c r="D2785" s="428" t="s">
        <v>19</v>
      </c>
    </row>
    <row r="2786" spans="1:4" ht="12.75">
      <c r="A2786" s="428" t="s">
        <v>7394</v>
      </c>
      <c r="B2786" s="431">
        <v>100203</v>
      </c>
      <c r="C2786" s="428" t="s">
        <v>14852</v>
      </c>
      <c r="D2786" s="428" t="s">
        <v>20</v>
      </c>
    </row>
    <row r="2787" spans="1:4" ht="12.75">
      <c r="A2787" s="428" t="s">
        <v>3713</v>
      </c>
      <c r="B2787" s="431" t="s">
        <v>410</v>
      </c>
      <c r="C2787" s="428" t="s">
        <v>14853</v>
      </c>
      <c r="D2787" s="428" t="s">
        <v>19</v>
      </c>
    </row>
    <row r="2788" spans="1:4" ht="12.75">
      <c r="A2788" s="428" t="s">
        <v>11635</v>
      </c>
      <c r="B2788" s="431" t="s">
        <v>403</v>
      </c>
      <c r="C2788" s="428" t="s">
        <v>14854</v>
      </c>
      <c r="D2788" s="428" t="s">
        <v>19</v>
      </c>
    </row>
    <row r="2789" spans="1:4" ht="12.75">
      <c r="A2789" s="428" t="s">
        <v>437</v>
      </c>
      <c r="B2789" s="431">
        <v>110209</v>
      </c>
      <c r="C2789" s="428" t="s">
        <v>14855</v>
      </c>
      <c r="D2789" s="428" t="s">
        <v>20</v>
      </c>
    </row>
    <row r="2790" spans="1:4" ht="12.75">
      <c r="A2790" s="428" t="s">
        <v>519</v>
      </c>
      <c r="B2790" s="431">
        <v>220204</v>
      </c>
      <c r="C2790" s="428" t="s">
        <v>14856</v>
      </c>
      <c r="D2790" s="428" t="s">
        <v>19</v>
      </c>
    </row>
    <row r="2791" spans="1:4" ht="12.75">
      <c r="A2791" s="428" t="s">
        <v>706</v>
      </c>
      <c r="B2791" s="431">
        <v>131202</v>
      </c>
      <c r="C2791" s="428" t="s">
        <v>14857</v>
      </c>
      <c r="D2791" s="428" t="s">
        <v>19</v>
      </c>
    </row>
    <row r="2792" spans="1:4" ht="12.75">
      <c r="A2792" s="428" t="s">
        <v>719</v>
      </c>
      <c r="B2792" s="431" t="s">
        <v>10556</v>
      </c>
      <c r="C2792" s="428" t="s">
        <v>14858</v>
      </c>
      <c r="D2792" s="428" t="s">
        <v>20</v>
      </c>
    </row>
    <row r="2793" spans="1:4" ht="12.75">
      <c r="A2793" s="428" t="s">
        <v>735</v>
      </c>
      <c r="B2793" s="431" t="s">
        <v>736</v>
      </c>
      <c r="C2793" s="428" t="s">
        <v>14859</v>
      </c>
      <c r="D2793" s="428" t="s">
        <v>19</v>
      </c>
    </row>
    <row r="2794" spans="1:4" ht="12.75">
      <c r="A2794" s="428" t="s">
        <v>11636</v>
      </c>
      <c r="B2794" s="431">
        <v>110207</v>
      </c>
      <c r="C2794" s="428" t="s">
        <v>13350</v>
      </c>
      <c r="D2794" s="428" t="s">
        <v>18</v>
      </c>
    </row>
    <row r="2795" spans="1:4" ht="12.75">
      <c r="A2795" s="428" t="s">
        <v>746</v>
      </c>
      <c r="B2795" s="431">
        <v>190204</v>
      </c>
      <c r="C2795" s="428" t="s">
        <v>14860</v>
      </c>
      <c r="D2795" s="428" t="s">
        <v>19</v>
      </c>
    </row>
    <row r="2796" spans="1:4" ht="12.75">
      <c r="A2796" s="428" t="s">
        <v>766</v>
      </c>
      <c r="B2796" s="431">
        <v>210204</v>
      </c>
      <c r="C2796" s="428" t="s">
        <v>14861</v>
      </c>
      <c r="D2796" s="428" t="s">
        <v>18</v>
      </c>
    </row>
    <row r="2797" spans="1:4" ht="12.75">
      <c r="A2797" s="428" t="s">
        <v>11637</v>
      </c>
      <c r="B2797" s="431">
        <v>211101</v>
      </c>
      <c r="C2797" s="428" t="s">
        <v>14862</v>
      </c>
      <c r="D2797" s="428" t="s">
        <v>18</v>
      </c>
    </row>
    <row r="2798" spans="1:4" ht="12.75">
      <c r="A2798" s="428" t="s">
        <v>815</v>
      </c>
      <c r="B2798" s="431">
        <v>150805</v>
      </c>
      <c r="C2798" s="428" t="s">
        <v>14863</v>
      </c>
      <c r="D2798" s="428" t="s">
        <v>20</v>
      </c>
    </row>
    <row r="2799" spans="1:4" ht="12.75">
      <c r="A2799" s="428" t="s">
        <v>7771</v>
      </c>
      <c r="B2799" s="431">
        <v>190302</v>
      </c>
      <c r="C2799" s="428" t="s">
        <v>14864</v>
      </c>
      <c r="D2799" s="428" t="s">
        <v>18</v>
      </c>
    </row>
    <row r="2800" spans="1:4" ht="12.75">
      <c r="A2800" s="428" t="s">
        <v>893</v>
      </c>
      <c r="B2800" s="431" t="s">
        <v>10013</v>
      </c>
      <c r="C2800" s="428" t="s">
        <v>14865</v>
      </c>
      <c r="D2800" s="428" t="s">
        <v>19</v>
      </c>
    </row>
    <row r="2801" spans="1:4" ht="12.75">
      <c r="A2801" s="428" t="s">
        <v>942</v>
      </c>
      <c r="B2801" s="431" t="s">
        <v>10384</v>
      </c>
      <c r="C2801" s="428" t="s">
        <v>14866</v>
      </c>
      <c r="D2801" s="428" t="s">
        <v>18</v>
      </c>
    </row>
    <row r="2802" spans="1:4" ht="12.75">
      <c r="A2802" s="428" t="s">
        <v>967</v>
      </c>
      <c r="B2802" s="431" t="s">
        <v>10156</v>
      </c>
      <c r="C2802" s="428" t="s">
        <v>14867</v>
      </c>
      <c r="D2802" s="428" t="s">
        <v>19</v>
      </c>
    </row>
    <row r="2803" spans="1:4" ht="12.75">
      <c r="A2803" s="428" t="s">
        <v>972</v>
      </c>
      <c r="B2803" s="431" t="s">
        <v>10195</v>
      </c>
      <c r="C2803" s="428" t="s">
        <v>14868</v>
      </c>
      <c r="D2803" s="428" t="s">
        <v>19</v>
      </c>
    </row>
    <row r="2804" spans="1:4" ht="12.75">
      <c r="A2804" s="428" t="s">
        <v>1114</v>
      </c>
      <c r="B2804" s="431" t="s">
        <v>10088</v>
      </c>
      <c r="C2804" s="428" t="s">
        <v>14869</v>
      </c>
      <c r="D2804" s="428" t="s">
        <v>19</v>
      </c>
    </row>
    <row r="2805" spans="1:4" ht="12.75">
      <c r="A2805" s="428" t="s">
        <v>1150</v>
      </c>
      <c r="B2805" s="431" t="s">
        <v>506</v>
      </c>
      <c r="C2805" s="428" t="s">
        <v>14870</v>
      </c>
      <c r="D2805" s="428" t="s">
        <v>19</v>
      </c>
    </row>
    <row r="2806" spans="1:4" ht="12.75">
      <c r="A2806" s="428" t="s">
        <v>11638</v>
      </c>
      <c r="B2806" s="431">
        <v>150605</v>
      </c>
      <c r="C2806" s="428" t="s">
        <v>14466</v>
      </c>
      <c r="D2806" s="428" t="s">
        <v>19</v>
      </c>
    </row>
    <row r="2807" spans="1:4" ht="12.75">
      <c r="A2807" s="428" t="s">
        <v>2368</v>
      </c>
      <c r="B2807" s="431">
        <v>150110</v>
      </c>
      <c r="C2807" s="428" t="s">
        <v>14871</v>
      </c>
      <c r="D2807" s="428" t="s">
        <v>18</v>
      </c>
    </row>
    <row r="2808" spans="1:4" ht="12.75">
      <c r="A2808" s="428" t="s">
        <v>11639</v>
      </c>
      <c r="B2808" s="431" t="s">
        <v>2315</v>
      </c>
      <c r="C2808" s="428" t="s">
        <v>14872</v>
      </c>
      <c r="D2808" s="428" t="s">
        <v>20</v>
      </c>
    </row>
    <row r="2809" spans="1:4" ht="12.75">
      <c r="A2809" s="428" t="s">
        <v>11640</v>
      </c>
      <c r="B2809" s="431">
        <v>211103</v>
      </c>
      <c r="C2809" s="428" t="s">
        <v>14873</v>
      </c>
      <c r="D2809" s="428" t="s">
        <v>18</v>
      </c>
    </row>
    <row r="2810" spans="1:4" ht="12.75">
      <c r="A2810" s="428" t="s">
        <v>11641</v>
      </c>
      <c r="B2810" s="431" t="s">
        <v>1563</v>
      </c>
      <c r="C2810" s="428" t="s">
        <v>14874</v>
      </c>
      <c r="D2810" s="428" t="s">
        <v>18</v>
      </c>
    </row>
    <row r="2811" spans="1:4" ht="12.75">
      <c r="A2811" s="428" t="s">
        <v>1355</v>
      </c>
      <c r="B2811" s="431">
        <v>150118</v>
      </c>
      <c r="C2811" s="428" t="s">
        <v>14875</v>
      </c>
      <c r="D2811" s="428" t="s">
        <v>20</v>
      </c>
    </row>
    <row r="2812" spans="1:4" ht="12.75">
      <c r="A2812" s="428" t="s">
        <v>1384</v>
      </c>
      <c r="B2812" s="431" t="s">
        <v>1385</v>
      </c>
      <c r="C2812" s="428" t="s">
        <v>14876</v>
      </c>
      <c r="D2812" s="428" t="s">
        <v>20</v>
      </c>
    </row>
    <row r="2813" spans="1:4" ht="12.75">
      <c r="A2813" s="428" t="s">
        <v>3337</v>
      </c>
      <c r="B2813" s="431">
        <v>210805</v>
      </c>
      <c r="C2813" s="428" t="s">
        <v>14877</v>
      </c>
      <c r="D2813" s="428" t="s">
        <v>19</v>
      </c>
    </row>
    <row r="2814" spans="1:4" ht="12.75">
      <c r="A2814" s="428" t="s">
        <v>2178</v>
      </c>
      <c r="B2814" s="431">
        <v>210602</v>
      </c>
      <c r="C2814" s="428" t="s">
        <v>14878</v>
      </c>
      <c r="D2814" s="428" t="s">
        <v>19</v>
      </c>
    </row>
    <row r="2815" spans="1:4" ht="12.75">
      <c r="A2815" s="428" t="s">
        <v>1513</v>
      </c>
      <c r="B2815" s="431" t="s">
        <v>1514</v>
      </c>
      <c r="C2815" s="428" t="s">
        <v>13710</v>
      </c>
      <c r="D2815" s="428" t="s">
        <v>20</v>
      </c>
    </row>
    <row r="2816" spans="1:4" ht="12.75">
      <c r="A2816" s="428" t="s">
        <v>1610</v>
      </c>
      <c r="B2816" s="431">
        <v>220906</v>
      </c>
      <c r="C2816" s="428" t="s">
        <v>14879</v>
      </c>
      <c r="D2816" s="428" t="s">
        <v>19</v>
      </c>
    </row>
    <row r="2817" spans="1:4" ht="12.75">
      <c r="A2817" s="428" t="s">
        <v>1663</v>
      </c>
      <c r="B2817" s="431" t="s">
        <v>10306</v>
      </c>
      <c r="C2817" s="428" t="s">
        <v>14880</v>
      </c>
      <c r="D2817" s="428" t="s">
        <v>20</v>
      </c>
    </row>
    <row r="2818" spans="1:4" ht="12.75">
      <c r="A2818" s="428" t="s">
        <v>1674</v>
      </c>
      <c r="B2818" s="431">
        <v>120606</v>
      </c>
      <c r="C2818" s="428" t="s">
        <v>14881</v>
      </c>
      <c r="D2818" s="428" t="s">
        <v>19</v>
      </c>
    </row>
    <row r="2819" spans="1:4" ht="12.75">
      <c r="A2819" s="428" t="s">
        <v>1715</v>
      </c>
      <c r="B2819" s="431">
        <v>250104</v>
      </c>
      <c r="C2819" s="428" t="s">
        <v>14882</v>
      </c>
      <c r="D2819" s="428" t="s">
        <v>19</v>
      </c>
    </row>
    <row r="2820" spans="1:4" ht="12.75">
      <c r="A2820" s="428" t="s">
        <v>1809</v>
      </c>
      <c r="B2820" s="431" t="s">
        <v>9830</v>
      </c>
      <c r="C2820" s="428" t="s">
        <v>14883</v>
      </c>
      <c r="D2820" s="428" t="s">
        <v>20</v>
      </c>
    </row>
    <row r="2821" spans="1:4" ht="12.75">
      <c r="A2821" s="428" t="s">
        <v>5650</v>
      </c>
      <c r="B2821" s="431" t="s">
        <v>10258</v>
      </c>
      <c r="C2821" s="428" t="s">
        <v>14884</v>
      </c>
      <c r="D2821" s="428" t="s">
        <v>20</v>
      </c>
    </row>
    <row r="2822" spans="1:4" ht="12.75">
      <c r="A2822" s="428" t="s">
        <v>1904</v>
      </c>
      <c r="B2822" s="431">
        <v>140306</v>
      </c>
      <c r="C2822" s="428" t="s">
        <v>14491</v>
      </c>
      <c r="D2822" s="428" t="s">
        <v>20</v>
      </c>
    </row>
    <row r="2823" spans="1:4" ht="12.75">
      <c r="A2823" s="428" t="s">
        <v>1922</v>
      </c>
      <c r="B2823" s="431">
        <v>150716</v>
      </c>
      <c r="C2823" s="428" t="s">
        <v>14885</v>
      </c>
      <c r="D2823" s="428" t="s">
        <v>20</v>
      </c>
    </row>
    <row r="2824" spans="1:4" ht="12.75">
      <c r="A2824" s="428" t="s">
        <v>1994</v>
      </c>
      <c r="B2824" s="431">
        <v>190201</v>
      </c>
      <c r="C2824" s="428" t="s">
        <v>14886</v>
      </c>
      <c r="D2824" s="428" t="s">
        <v>19</v>
      </c>
    </row>
    <row r="2825" spans="1:4" ht="12.75">
      <c r="A2825" s="428" t="s">
        <v>2044</v>
      </c>
      <c r="B2825" s="431" t="s">
        <v>10170</v>
      </c>
      <c r="C2825" s="428" t="s">
        <v>14887</v>
      </c>
      <c r="D2825" s="428" t="s">
        <v>19</v>
      </c>
    </row>
    <row r="2826" spans="1:4" ht="12.75">
      <c r="A2826" s="428" t="s">
        <v>2051</v>
      </c>
      <c r="B2826" s="431">
        <v>150506</v>
      </c>
      <c r="C2826" s="428" t="s">
        <v>14888</v>
      </c>
      <c r="D2826" s="428" t="s">
        <v>19</v>
      </c>
    </row>
    <row r="2827" spans="1:4" ht="12.75">
      <c r="A2827" s="428" t="s">
        <v>8314</v>
      </c>
      <c r="B2827" s="431">
        <v>180202</v>
      </c>
      <c r="C2827" s="428" t="s">
        <v>14889</v>
      </c>
      <c r="D2827" s="428" t="s">
        <v>20</v>
      </c>
    </row>
    <row r="2828" spans="1:4" ht="12.75">
      <c r="A2828" s="428" t="s">
        <v>2107</v>
      </c>
      <c r="B2828" s="431">
        <v>130101</v>
      </c>
      <c r="C2828" s="428" t="s">
        <v>14890</v>
      </c>
      <c r="D2828" s="428" t="s">
        <v>20</v>
      </c>
    </row>
    <row r="2829" spans="1:4" ht="12.75">
      <c r="A2829" s="428" t="s">
        <v>6158</v>
      </c>
      <c r="B2829" s="431" t="s">
        <v>10267</v>
      </c>
      <c r="C2829" s="428" t="s">
        <v>9570</v>
      </c>
      <c r="D2829" s="428" t="s">
        <v>20</v>
      </c>
    </row>
    <row r="2830" spans="1:4" ht="12.75">
      <c r="A2830" s="428" t="s">
        <v>2119</v>
      </c>
      <c r="B2830" s="431" t="s">
        <v>1162</v>
      </c>
      <c r="C2830" s="428" t="s">
        <v>13893</v>
      </c>
      <c r="D2830" s="428" t="s">
        <v>19</v>
      </c>
    </row>
    <row r="2831" spans="1:4" ht="12.75">
      <c r="A2831" s="428" t="s">
        <v>2197</v>
      </c>
      <c r="B2831" s="431" t="s">
        <v>10389</v>
      </c>
      <c r="C2831" s="428" t="s">
        <v>14891</v>
      </c>
      <c r="D2831" s="428" t="s">
        <v>20</v>
      </c>
    </row>
    <row r="2832" spans="1:4" ht="12.75">
      <c r="A2832" s="428" t="s">
        <v>2287</v>
      </c>
      <c r="B2832" s="431" t="s">
        <v>1739</v>
      </c>
      <c r="C2832" s="428" t="s">
        <v>14892</v>
      </c>
      <c r="D2832" s="428" t="s">
        <v>19</v>
      </c>
    </row>
    <row r="2833" spans="1:4" ht="12.75">
      <c r="A2833" s="428" t="s">
        <v>2343</v>
      </c>
      <c r="B2833" s="431">
        <v>200405</v>
      </c>
      <c r="C2833" s="428" t="s">
        <v>14893</v>
      </c>
      <c r="D2833" s="428" t="s">
        <v>19</v>
      </c>
    </row>
    <row r="2834" spans="1:4" ht="12.75">
      <c r="A2834" s="428" t="s">
        <v>2430</v>
      </c>
      <c r="B2834" s="431" t="s">
        <v>1149</v>
      </c>
      <c r="C2834" s="428" t="s">
        <v>14894</v>
      </c>
      <c r="D2834" s="428" t="s">
        <v>19</v>
      </c>
    </row>
    <row r="2835" spans="1:4" ht="12.75">
      <c r="A2835" s="428" t="s">
        <v>2462</v>
      </c>
      <c r="B2835" s="431" t="s">
        <v>823</v>
      </c>
      <c r="C2835" s="428" t="s">
        <v>14895</v>
      </c>
      <c r="D2835" s="428" t="s">
        <v>19</v>
      </c>
    </row>
    <row r="2836" spans="1:4" ht="12.75">
      <c r="A2836" s="428" t="s">
        <v>2483</v>
      </c>
      <c r="B2836" s="431" t="s">
        <v>1191</v>
      </c>
      <c r="C2836" s="428" t="s">
        <v>14896</v>
      </c>
      <c r="D2836" s="428" t="s">
        <v>19</v>
      </c>
    </row>
    <row r="2837" spans="1:4" ht="12.75">
      <c r="A2837" s="428" t="s">
        <v>2532</v>
      </c>
      <c r="B2837" s="431">
        <v>120606</v>
      </c>
      <c r="C2837" s="428" t="s">
        <v>14897</v>
      </c>
      <c r="D2837" s="428" t="s">
        <v>20</v>
      </c>
    </row>
    <row r="2838" spans="1:4" ht="12.75">
      <c r="A2838" s="428" t="s">
        <v>2535</v>
      </c>
      <c r="B2838" s="431" t="s">
        <v>2536</v>
      </c>
      <c r="C2838" s="428" t="s">
        <v>14898</v>
      </c>
      <c r="D2838" s="428" t="s">
        <v>19</v>
      </c>
    </row>
    <row r="2839" spans="1:4" ht="12.75">
      <c r="A2839" s="428" t="s">
        <v>2542</v>
      </c>
      <c r="B2839" s="431" t="s">
        <v>1202</v>
      </c>
      <c r="C2839" s="428" t="s">
        <v>13135</v>
      </c>
      <c r="D2839" s="428" t="s">
        <v>19</v>
      </c>
    </row>
    <row r="2840" spans="1:4" ht="12.75">
      <c r="A2840" s="428" t="s">
        <v>2625</v>
      </c>
      <c r="B2840" s="431" t="s">
        <v>10563</v>
      </c>
      <c r="C2840" s="428" t="s">
        <v>14899</v>
      </c>
      <c r="D2840" s="428" t="s">
        <v>19</v>
      </c>
    </row>
    <row r="2841" spans="1:4" ht="12.75">
      <c r="A2841" s="428" t="s">
        <v>2651</v>
      </c>
      <c r="B2841" s="431">
        <v>120107</v>
      </c>
      <c r="C2841" s="428" t="s">
        <v>14900</v>
      </c>
      <c r="D2841" s="428" t="s">
        <v>459</v>
      </c>
    </row>
    <row r="2842" spans="1:4" ht="12.75">
      <c r="A2842" s="428" t="s">
        <v>2705</v>
      </c>
      <c r="B2842" s="431" t="s">
        <v>477</v>
      </c>
      <c r="C2842" s="428" t="s">
        <v>14901</v>
      </c>
      <c r="D2842" s="428" t="s">
        <v>20</v>
      </c>
    </row>
    <row r="2843" spans="1:4" ht="12.75">
      <c r="A2843" s="428" t="s">
        <v>2742</v>
      </c>
      <c r="B2843" s="431">
        <v>140110</v>
      </c>
      <c r="C2843" s="428" t="s">
        <v>14902</v>
      </c>
      <c r="D2843" s="428" t="s">
        <v>18</v>
      </c>
    </row>
    <row r="2844" spans="1:4" ht="12.75">
      <c r="A2844" s="428" t="s">
        <v>11642</v>
      </c>
      <c r="B2844" s="431" t="s">
        <v>9923</v>
      </c>
      <c r="C2844" s="428" t="s">
        <v>14903</v>
      </c>
      <c r="D2844" s="428" t="s">
        <v>18</v>
      </c>
    </row>
    <row r="2845" spans="1:4" ht="12.75">
      <c r="A2845" s="428" t="s">
        <v>2808</v>
      </c>
      <c r="B2845" s="431">
        <v>250103</v>
      </c>
      <c r="C2845" s="428" t="s">
        <v>14904</v>
      </c>
      <c r="D2845" s="428" t="s">
        <v>19</v>
      </c>
    </row>
    <row r="2846" spans="1:4" ht="12.75">
      <c r="A2846" s="428" t="s">
        <v>2819</v>
      </c>
      <c r="B2846" s="431" t="s">
        <v>536</v>
      </c>
      <c r="C2846" s="428" t="s">
        <v>14905</v>
      </c>
      <c r="D2846" s="428" t="s">
        <v>18</v>
      </c>
    </row>
    <row r="2847" spans="1:4" ht="12.75">
      <c r="A2847" s="428" t="s">
        <v>2904</v>
      </c>
      <c r="B2847" s="431" t="s">
        <v>10558</v>
      </c>
      <c r="C2847" s="428" t="s">
        <v>14906</v>
      </c>
      <c r="D2847" s="428" t="s">
        <v>19</v>
      </c>
    </row>
    <row r="2848" spans="1:4" ht="12.75">
      <c r="A2848" s="428" t="s">
        <v>2925</v>
      </c>
      <c r="B2848" s="431" t="s">
        <v>10156</v>
      </c>
      <c r="C2848" s="428" t="s">
        <v>14907</v>
      </c>
      <c r="D2848" s="428" t="s">
        <v>19</v>
      </c>
    </row>
    <row r="2849" spans="1:4" ht="12.75">
      <c r="A2849" s="428" t="s">
        <v>2943</v>
      </c>
      <c r="B2849" s="431">
        <v>110209</v>
      </c>
      <c r="C2849" s="428" t="s">
        <v>12363</v>
      </c>
      <c r="D2849" s="428" t="s">
        <v>20</v>
      </c>
    </row>
    <row r="2850" spans="1:4" ht="12.75">
      <c r="A2850" s="428" t="s">
        <v>7798</v>
      </c>
      <c r="B2850" s="431">
        <v>190206</v>
      </c>
      <c r="C2850" s="428" t="s">
        <v>14908</v>
      </c>
      <c r="D2850" s="428" t="s">
        <v>459</v>
      </c>
    </row>
    <row r="2851" spans="1:4" ht="12.75">
      <c r="A2851" s="428" t="s">
        <v>2979</v>
      </c>
      <c r="B2851" s="431">
        <v>250101</v>
      </c>
      <c r="C2851" s="428" t="s">
        <v>14909</v>
      </c>
      <c r="D2851" s="428" t="s">
        <v>19</v>
      </c>
    </row>
    <row r="2852" spans="1:4" ht="12.75">
      <c r="A2852" s="428" t="s">
        <v>3008</v>
      </c>
      <c r="B2852" s="431">
        <v>130104</v>
      </c>
      <c r="C2852" s="428" t="s">
        <v>14910</v>
      </c>
      <c r="D2852" s="428" t="s">
        <v>19</v>
      </c>
    </row>
    <row r="2853" spans="1:4" ht="12.75">
      <c r="A2853" s="428" t="s">
        <v>11643</v>
      </c>
      <c r="B2853" s="431" t="s">
        <v>448</v>
      </c>
      <c r="C2853" s="428" t="s">
        <v>14911</v>
      </c>
      <c r="D2853" s="428" t="s">
        <v>18</v>
      </c>
    </row>
    <row r="2854" spans="1:4" ht="12.75">
      <c r="A2854" s="428" t="s">
        <v>3071</v>
      </c>
      <c r="B2854" s="431" t="s">
        <v>10041</v>
      </c>
      <c r="C2854" s="428" t="s">
        <v>13321</v>
      </c>
      <c r="D2854" s="428" t="s">
        <v>19</v>
      </c>
    </row>
    <row r="2855" spans="1:4" ht="12.75">
      <c r="A2855" s="428" t="s">
        <v>3111</v>
      </c>
      <c r="B2855" s="431" t="s">
        <v>10226</v>
      </c>
      <c r="C2855" s="428" t="s">
        <v>14912</v>
      </c>
      <c r="D2855" s="428" t="s">
        <v>19</v>
      </c>
    </row>
    <row r="2856" spans="1:4" ht="12.75">
      <c r="A2856" s="428" t="s">
        <v>3117</v>
      </c>
      <c r="B2856" s="431">
        <v>130601</v>
      </c>
      <c r="C2856" s="428" t="s">
        <v>13571</v>
      </c>
      <c r="D2856" s="428" t="s">
        <v>19</v>
      </c>
    </row>
    <row r="2857" spans="1:4" ht="12.75">
      <c r="A2857" s="428" t="s">
        <v>3580</v>
      </c>
      <c r="B2857" s="431" t="s">
        <v>10679</v>
      </c>
      <c r="C2857" s="428" t="s">
        <v>14913</v>
      </c>
      <c r="D2857" s="428" t="s">
        <v>19</v>
      </c>
    </row>
    <row r="2858" spans="1:4" ht="12.75">
      <c r="A2858" s="428" t="s">
        <v>3160</v>
      </c>
      <c r="B2858" s="431" t="s">
        <v>10143</v>
      </c>
      <c r="C2858" s="428" t="s">
        <v>14914</v>
      </c>
      <c r="D2858" s="428" t="s">
        <v>19</v>
      </c>
    </row>
    <row r="2859" spans="1:4" ht="12.75">
      <c r="A2859" s="428" t="s">
        <v>3184</v>
      </c>
      <c r="B2859" s="431">
        <v>220605</v>
      </c>
      <c r="C2859" s="428" t="s">
        <v>14915</v>
      </c>
      <c r="D2859" s="428" t="s">
        <v>19</v>
      </c>
    </row>
    <row r="2860" spans="1:4" ht="12.75">
      <c r="A2860" s="428" t="s">
        <v>3295</v>
      </c>
      <c r="B2860" s="431" t="s">
        <v>477</v>
      </c>
      <c r="C2860" s="428" t="s">
        <v>14916</v>
      </c>
      <c r="D2860" s="428" t="s">
        <v>19</v>
      </c>
    </row>
    <row r="2861" spans="1:4" ht="12.75">
      <c r="A2861" s="428" t="s">
        <v>3338</v>
      </c>
      <c r="B2861" s="431">
        <v>220804</v>
      </c>
      <c r="C2861" s="428" t="s">
        <v>13089</v>
      </c>
      <c r="D2861" s="428" t="s">
        <v>19</v>
      </c>
    </row>
    <row r="2862" spans="1:4" ht="12.75">
      <c r="A2862" s="428" t="s">
        <v>3395</v>
      </c>
      <c r="B2862" s="431">
        <v>220205</v>
      </c>
      <c r="C2862" s="428" t="s">
        <v>14917</v>
      </c>
      <c r="D2862" s="428" t="s">
        <v>19</v>
      </c>
    </row>
    <row r="2863" spans="1:4" ht="12.75">
      <c r="A2863" s="428" t="s">
        <v>3485</v>
      </c>
      <c r="B2863" s="431">
        <v>230101</v>
      </c>
      <c r="C2863" s="428" t="s">
        <v>13724</v>
      </c>
      <c r="D2863" s="428" t="s">
        <v>18</v>
      </c>
    </row>
    <row r="2864" spans="1:4" ht="12.75">
      <c r="A2864" s="428" t="s">
        <v>3591</v>
      </c>
      <c r="B2864" s="431">
        <v>140304</v>
      </c>
      <c r="C2864" s="428" t="s">
        <v>14918</v>
      </c>
      <c r="D2864" s="428" t="s">
        <v>20</v>
      </c>
    </row>
    <row r="2865" spans="1:4" ht="12.75">
      <c r="A2865" s="428" t="s">
        <v>3759</v>
      </c>
      <c r="B2865" s="431">
        <v>150128</v>
      </c>
      <c r="C2865" s="428" t="s">
        <v>14919</v>
      </c>
      <c r="D2865" s="428" t="s">
        <v>18</v>
      </c>
    </row>
    <row r="2866" spans="1:4" ht="12.75">
      <c r="A2866" s="428" t="s">
        <v>11644</v>
      </c>
      <c r="B2866" s="431">
        <v>120701</v>
      </c>
      <c r="C2866" s="428" t="s">
        <v>14920</v>
      </c>
      <c r="D2866" s="428" t="s">
        <v>459</v>
      </c>
    </row>
    <row r="2867" spans="1:4" ht="12.75">
      <c r="A2867" s="428" t="s">
        <v>2579</v>
      </c>
      <c r="B2867" s="431" t="s">
        <v>1945</v>
      </c>
      <c r="C2867" s="428" t="s">
        <v>14921</v>
      </c>
      <c r="D2867" s="428" t="s">
        <v>18</v>
      </c>
    </row>
    <row r="2868" spans="1:4" ht="12.75">
      <c r="A2868" s="428" t="s">
        <v>5032</v>
      </c>
      <c r="B2868" s="431" t="s">
        <v>446</v>
      </c>
      <c r="C2868" s="428" t="s">
        <v>14922</v>
      </c>
      <c r="D2868" s="428" t="s">
        <v>18</v>
      </c>
    </row>
    <row r="2869" spans="1:4" ht="12.75">
      <c r="A2869" s="428" t="s">
        <v>3735</v>
      </c>
      <c r="B2869" s="431">
        <v>220904</v>
      </c>
      <c r="C2869" s="428" t="s">
        <v>14923</v>
      </c>
      <c r="D2869" s="428" t="s">
        <v>19</v>
      </c>
    </row>
    <row r="2870" spans="1:4" ht="12.75">
      <c r="A2870" s="428" t="s">
        <v>3742</v>
      </c>
      <c r="B2870" s="431" t="s">
        <v>10209</v>
      </c>
      <c r="C2870" s="428" t="s">
        <v>14924</v>
      </c>
      <c r="D2870" s="428" t="s">
        <v>20</v>
      </c>
    </row>
    <row r="2871" spans="1:4" ht="12.75">
      <c r="A2871" s="428" t="s">
        <v>3760</v>
      </c>
      <c r="B2871" s="431" t="s">
        <v>10193</v>
      </c>
      <c r="C2871" s="428" t="s">
        <v>14925</v>
      </c>
      <c r="D2871" s="428" t="s">
        <v>459</v>
      </c>
    </row>
    <row r="2872" spans="1:4" ht="12.75">
      <c r="A2872" s="428" t="s">
        <v>11645</v>
      </c>
      <c r="B2872" s="431" t="s">
        <v>1820</v>
      </c>
      <c r="C2872" s="428" t="s">
        <v>14926</v>
      </c>
      <c r="D2872" s="428" t="s">
        <v>20</v>
      </c>
    </row>
    <row r="2873" spans="1:4" ht="12.75">
      <c r="A2873" s="428" t="s">
        <v>3800</v>
      </c>
      <c r="B2873" s="431" t="s">
        <v>9978</v>
      </c>
      <c r="C2873" s="428" t="s">
        <v>14927</v>
      </c>
      <c r="D2873" s="428" t="s">
        <v>19</v>
      </c>
    </row>
    <row r="2874" spans="1:4" ht="12.75">
      <c r="A2874" s="428" t="s">
        <v>3816</v>
      </c>
      <c r="B2874" s="431" t="s">
        <v>10301</v>
      </c>
      <c r="C2874" s="428" t="s">
        <v>14928</v>
      </c>
      <c r="D2874" s="428" t="s">
        <v>18</v>
      </c>
    </row>
    <row r="2875" spans="1:4" ht="12.75">
      <c r="A2875" s="428" t="s">
        <v>3821</v>
      </c>
      <c r="B2875" s="431">
        <v>200604</v>
      </c>
      <c r="C2875" s="428" t="s">
        <v>14929</v>
      </c>
      <c r="D2875" s="428" t="s">
        <v>19</v>
      </c>
    </row>
    <row r="2876" spans="1:4" ht="12.75">
      <c r="A2876" s="428" t="s">
        <v>3908</v>
      </c>
      <c r="B2876" s="431" t="s">
        <v>3437</v>
      </c>
      <c r="C2876" s="428" t="s">
        <v>14930</v>
      </c>
      <c r="D2876" s="428" t="s">
        <v>19</v>
      </c>
    </row>
    <row r="2877" spans="1:4" ht="12.75">
      <c r="A2877" s="428" t="s">
        <v>4001</v>
      </c>
      <c r="B2877" s="431">
        <v>210608</v>
      </c>
      <c r="C2877" s="428" t="s">
        <v>14931</v>
      </c>
      <c r="D2877" s="428" t="s">
        <v>19</v>
      </c>
    </row>
    <row r="2878" spans="1:4" ht="12.75">
      <c r="A2878" s="428" t="s">
        <v>4028</v>
      </c>
      <c r="B2878" s="431">
        <v>220101</v>
      </c>
      <c r="C2878" s="428" t="s">
        <v>14932</v>
      </c>
      <c r="D2878" s="428" t="s">
        <v>19</v>
      </c>
    </row>
    <row r="2879" spans="1:4" ht="12.75">
      <c r="A2879" s="428" t="s">
        <v>4036</v>
      </c>
      <c r="B2879" s="431">
        <v>150118</v>
      </c>
      <c r="C2879" s="428" t="s">
        <v>14933</v>
      </c>
      <c r="D2879" s="428" t="s">
        <v>20</v>
      </c>
    </row>
    <row r="2880" spans="1:4" ht="12.75">
      <c r="A2880" s="428" t="s">
        <v>4063</v>
      </c>
      <c r="B2880" s="431">
        <v>250104</v>
      </c>
      <c r="C2880" s="428" t="s">
        <v>14934</v>
      </c>
      <c r="D2880" s="428" t="s">
        <v>19</v>
      </c>
    </row>
    <row r="2881" spans="1:4" ht="12.75">
      <c r="A2881" s="428" t="s">
        <v>11646</v>
      </c>
      <c r="B2881" s="431">
        <v>150108</v>
      </c>
      <c r="C2881" s="428" t="s">
        <v>14935</v>
      </c>
      <c r="D2881" s="428" t="s">
        <v>18</v>
      </c>
    </row>
    <row r="2882" spans="1:4" ht="12.75">
      <c r="A2882" s="428" t="s">
        <v>1198</v>
      </c>
      <c r="B2882" s="431">
        <v>160206</v>
      </c>
      <c r="C2882" s="428" t="s">
        <v>14936</v>
      </c>
      <c r="D2882" s="428" t="s">
        <v>19</v>
      </c>
    </row>
    <row r="2883" spans="1:4" ht="12.75">
      <c r="A2883" s="428" t="s">
        <v>4249</v>
      </c>
      <c r="B2883" s="431" t="s">
        <v>10064</v>
      </c>
      <c r="C2883" s="428" t="s">
        <v>14937</v>
      </c>
      <c r="D2883" s="428" t="s">
        <v>19</v>
      </c>
    </row>
    <row r="2884" spans="1:4" ht="12.75">
      <c r="A2884" s="428" t="s">
        <v>11647</v>
      </c>
      <c r="B2884" s="431">
        <v>220601</v>
      </c>
      <c r="C2884" s="428" t="s">
        <v>14938</v>
      </c>
      <c r="D2884" s="428" t="s">
        <v>459</v>
      </c>
    </row>
    <row r="2885" spans="1:4" ht="12.75">
      <c r="A2885" s="428" t="s">
        <v>11648</v>
      </c>
      <c r="B2885" s="431">
        <v>150133</v>
      </c>
      <c r="C2885" s="428" t="s">
        <v>14939</v>
      </c>
      <c r="D2885" s="428" t="s">
        <v>18</v>
      </c>
    </row>
    <row r="2886" spans="1:4" ht="12.75">
      <c r="A2886" s="428" t="s">
        <v>4770</v>
      </c>
      <c r="B2886" s="431">
        <v>160510</v>
      </c>
      <c r="C2886" s="428" t="s">
        <v>14940</v>
      </c>
      <c r="D2886" s="428" t="s">
        <v>18</v>
      </c>
    </row>
    <row r="2887" spans="1:4" ht="12.75">
      <c r="A2887" s="428" t="s">
        <v>4392</v>
      </c>
      <c r="B2887" s="431" t="s">
        <v>477</v>
      </c>
      <c r="C2887" s="428" t="s">
        <v>14941</v>
      </c>
      <c r="D2887" s="428" t="s">
        <v>19</v>
      </c>
    </row>
    <row r="2888" spans="1:4" ht="12.75">
      <c r="A2888" s="428" t="s">
        <v>4396</v>
      </c>
      <c r="B2888" s="431" t="s">
        <v>9947</v>
      </c>
      <c r="C2888" s="428" t="s">
        <v>14942</v>
      </c>
      <c r="D2888" s="428" t="s">
        <v>19</v>
      </c>
    </row>
    <row r="2889" spans="1:4" ht="12.75">
      <c r="A2889" s="428" t="s">
        <v>4559</v>
      </c>
      <c r="B2889" s="431" t="s">
        <v>10236</v>
      </c>
      <c r="C2889" s="428" t="s">
        <v>12345</v>
      </c>
      <c r="D2889" s="428" t="s">
        <v>19</v>
      </c>
    </row>
    <row r="2890" spans="1:4" ht="12.75">
      <c r="A2890" s="428" t="s">
        <v>4431</v>
      </c>
      <c r="B2890" s="431">
        <v>150504</v>
      </c>
      <c r="C2890" s="428" t="s">
        <v>14943</v>
      </c>
      <c r="D2890" s="428" t="s">
        <v>18</v>
      </c>
    </row>
    <row r="2891" spans="1:4" ht="12.75">
      <c r="A2891" s="428" t="s">
        <v>4455</v>
      </c>
      <c r="B2891" s="431">
        <v>190202</v>
      </c>
      <c r="C2891" s="428" t="s">
        <v>14944</v>
      </c>
      <c r="D2891" s="428" t="s">
        <v>19</v>
      </c>
    </row>
    <row r="2892" spans="1:4" ht="12.75">
      <c r="A2892" s="428" t="s">
        <v>4477</v>
      </c>
      <c r="B2892" s="431">
        <v>210101</v>
      </c>
      <c r="C2892" s="428" t="s">
        <v>13778</v>
      </c>
      <c r="D2892" s="428" t="s">
        <v>18</v>
      </c>
    </row>
    <row r="2893" spans="1:4" ht="12.75">
      <c r="A2893" s="428" t="s">
        <v>5173</v>
      </c>
      <c r="B2893" s="431">
        <v>140201</v>
      </c>
      <c r="C2893" s="428" t="s">
        <v>14945</v>
      </c>
      <c r="D2893" s="428" t="s">
        <v>20</v>
      </c>
    </row>
    <row r="2894" spans="1:4" ht="12.75">
      <c r="A2894" s="428" t="s">
        <v>4503</v>
      </c>
      <c r="B2894" s="431">
        <v>220510</v>
      </c>
      <c r="C2894" s="428" t="s">
        <v>14946</v>
      </c>
      <c r="D2894" s="428" t="s">
        <v>19</v>
      </c>
    </row>
    <row r="2895" spans="1:4" ht="12.75">
      <c r="A2895" s="428" t="s">
        <v>4517</v>
      </c>
      <c r="B2895" s="431" t="s">
        <v>10190</v>
      </c>
      <c r="C2895" s="428" t="s">
        <v>14947</v>
      </c>
      <c r="D2895" s="428" t="s">
        <v>20</v>
      </c>
    </row>
    <row r="2896" spans="1:4" ht="12.75">
      <c r="A2896" s="428" t="s">
        <v>4536</v>
      </c>
      <c r="B2896" s="431" t="s">
        <v>9752</v>
      </c>
      <c r="C2896" s="428" t="s">
        <v>14948</v>
      </c>
      <c r="D2896" s="428" t="s">
        <v>19</v>
      </c>
    </row>
    <row r="2897" spans="1:4" ht="12.75">
      <c r="A2897" s="428" t="s">
        <v>4629</v>
      </c>
      <c r="B2897" s="431">
        <v>160105</v>
      </c>
      <c r="C2897" s="428" t="s">
        <v>14949</v>
      </c>
      <c r="D2897" s="428" t="s">
        <v>18</v>
      </c>
    </row>
    <row r="2898" spans="1:4" ht="12.75">
      <c r="A2898" s="428" t="s">
        <v>4635</v>
      </c>
      <c r="B2898" s="431">
        <v>120701</v>
      </c>
      <c r="C2898" s="428" t="s">
        <v>14950</v>
      </c>
      <c r="D2898" s="428" t="s">
        <v>19</v>
      </c>
    </row>
    <row r="2899" spans="1:4" ht="12.75">
      <c r="A2899" s="428" t="s">
        <v>4700</v>
      </c>
      <c r="B2899" s="431" t="s">
        <v>10792</v>
      </c>
      <c r="C2899" s="428" t="s">
        <v>14951</v>
      </c>
      <c r="D2899" s="428" t="s">
        <v>19</v>
      </c>
    </row>
    <row r="2900" spans="1:4" ht="12.75">
      <c r="A2900" s="428" t="s">
        <v>11649</v>
      </c>
      <c r="B2900" s="431">
        <v>150130</v>
      </c>
      <c r="C2900" s="428" t="s">
        <v>14952</v>
      </c>
      <c r="D2900" s="428" t="s">
        <v>19</v>
      </c>
    </row>
    <row r="2901" spans="1:4" ht="12.75">
      <c r="A2901" s="428" t="s">
        <v>4728</v>
      </c>
      <c r="B2901" s="431" t="s">
        <v>10489</v>
      </c>
      <c r="C2901" s="428" t="s">
        <v>14723</v>
      </c>
      <c r="D2901" s="428" t="s">
        <v>19</v>
      </c>
    </row>
    <row r="2902" spans="1:4" ht="12.75">
      <c r="A2902" s="428" t="s">
        <v>4729</v>
      </c>
      <c r="B2902" s="431">
        <v>150721</v>
      </c>
      <c r="C2902" s="428" t="s">
        <v>14953</v>
      </c>
      <c r="D2902" s="428" t="s">
        <v>19</v>
      </c>
    </row>
    <row r="2903" spans="1:4" ht="12.75">
      <c r="A2903" s="428" t="s">
        <v>4785</v>
      </c>
      <c r="B2903" s="431">
        <v>220302</v>
      </c>
      <c r="C2903" s="428" t="s">
        <v>14954</v>
      </c>
      <c r="D2903" s="428" t="s">
        <v>19</v>
      </c>
    </row>
    <row r="2904" spans="1:4" ht="12.75">
      <c r="A2904" s="428" t="s">
        <v>4826</v>
      </c>
      <c r="B2904" s="431">
        <v>100903</v>
      </c>
      <c r="C2904" s="428" t="s">
        <v>14955</v>
      </c>
      <c r="D2904" s="428" t="s">
        <v>19</v>
      </c>
    </row>
    <row r="2905" spans="1:4" ht="12.75">
      <c r="A2905" s="428" t="s">
        <v>4862</v>
      </c>
      <c r="B2905" s="431">
        <v>150111</v>
      </c>
      <c r="C2905" s="428" t="s">
        <v>14956</v>
      </c>
      <c r="D2905" s="428" t="s">
        <v>18</v>
      </c>
    </row>
    <row r="2906" spans="1:4" ht="12.75">
      <c r="A2906" s="428" t="s">
        <v>11650</v>
      </c>
      <c r="B2906" s="431">
        <v>120301</v>
      </c>
      <c r="C2906" s="428" t="s">
        <v>14957</v>
      </c>
      <c r="D2906" s="428" t="s">
        <v>20</v>
      </c>
    </row>
    <row r="2907" spans="1:4" ht="12.75">
      <c r="A2907" s="428" t="s">
        <v>4937</v>
      </c>
      <c r="B2907" s="431">
        <v>190104</v>
      </c>
      <c r="C2907" s="428" t="s">
        <v>14958</v>
      </c>
      <c r="D2907" s="428" t="s">
        <v>19</v>
      </c>
    </row>
    <row r="2908" spans="1:4" ht="12.75">
      <c r="A2908" s="428" t="s">
        <v>4976</v>
      </c>
      <c r="B2908" s="431">
        <v>100502</v>
      </c>
      <c r="C2908" s="428" t="s">
        <v>14959</v>
      </c>
      <c r="D2908" s="428" t="s">
        <v>20</v>
      </c>
    </row>
    <row r="2909" spans="1:4" ht="12.75">
      <c r="A2909" s="428" t="s">
        <v>5009</v>
      </c>
      <c r="B2909" s="431" t="s">
        <v>1984</v>
      </c>
      <c r="C2909" s="428" t="s">
        <v>14960</v>
      </c>
      <c r="D2909" s="428" t="s">
        <v>19</v>
      </c>
    </row>
    <row r="2910" spans="1:4" ht="12.75">
      <c r="A2910" s="428" t="s">
        <v>3758</v>
      </c>
      <c r="B2910" s="431">
        <v>120423</v>
      </c>
      <c r="C2910" s="428" t="s">
        <v>14961</v>
      </c>
      <c r="D2910" s="428" t="s">
        <v>19</v>
      </c>
    </row>
    <row r="2911" spans="1:4" ht="12.75">
      <c r="A2911" s="428" t="s">
        <v>5108</v>
      </c>
      <c r="B2911" s="431">
        <v>150810</v>
      </c>
      <c r="C2911" s="428" t="s">
        <v>12492</v>
      </c>
      <c r="D2911" s="428" t="s">
        <v>20</v>
      </c>
    </row>
    <row r="2912" spans="1:4" ht="12.75">
      <c r="A2912" s="428" t="s">
        <v>6243</v>
      </c>
      <c r="B2912" s="431">
        <v>120124</v>
      </c>
      <c r="C2912" s="428" t="s">
        <v>14962</v>
      </c>
      <c r="D2912" s="428" t="s">
        <v>20</v>
      </c>
    </row>
    <row r="2913" spans="1:4" ht="12.75">
      <c r="A2913" s="428" t="s">
        <v>5125</v>
      </c>
      <c r="B2913" s="431">
        <v>120133</v>
      </c>
      <c r="C2913" s="428" t="s">
        <v>14963</v>
      </c>
      <c r="D2913" s="428" t="s">
        <v>19</v>
      </c>
    </row>
    <row r="2914" spans="1:4" ht="12.75">
      <c r="A2914" s="428" t="s">
        <v>5154</v>
      </c>
      <c r="B2914" s="431" t="s">
        <v>10455</v>
      </c>
      <c r="C2914" s="428" t="s">
        <v>14964</v>
      </c>
      <c r="D2914" s="428" t="s">
        <v>20</v>
      </c>
    </row>
    <row r="2915" spans="1:4" ht="12.75">
      <c r="A2915" s="428" t="s">
        <v>5203</v>
      </c>
      <c r="B2915" s="431">
        <v>120113</v>
      </c>
      <c r="C2915" s="428" t="s">
        <v>14965</v>
      </c>
      <c r="D2915" s="428" t="s">
        <v>19</v>
      </c>
    </row>
    <row r="2916" spans="1:4" ht="12.75">
      <c r="A2916" s="428" t="s">
        <v>5208</v>
      </c>
      <c r="B2916" s="431" t="s">
        <v>9706</v>
      </c>
      <c r="C2916" s="428" t="s">
        <v>14966</v>
      </c>
      <c r="D2916" s="428" t="s">
        <v>18</v>
      </c>
    </row>
    <row r="2917" spans="1:4" ht="12.75">
      <c r="A2917" s="428" t="s">
        <v>5221</v>
      </c>
      <c r="B2917" s="431">
        <v>120105</v>
      </c>
      <c r="C2917" s="428" t="s">
        <v>14967</v>
      </c>
      <c r="D2917" s="428" t="s">
        <v>19</v>
      </c>
    </row>
    <row r="2918" spans="1:4" ht="12.75">
      <c r="A2918" s="428" t="s">
        <v>5224</v>
      </c>
      <c r="B2918" s="431">
        <v>120606</v>
      </c>
      <c r="C2918" s="428" t="s">
        <v>14968</v>
      </c>
      <c r="D2918" s="428" t="s">
        <v>20</v>
      </c>
    </row>
    <row r="2919" spans="1:4" ht="12.75">
      <c r="A2919" s="428" t="s">
        <v>5231</v>
      </c>
      <c r="B2919" s="431">
        <v>120205</v>
      </c>
      <c r="C2919" s="428" t="s">
        <v>14969</v>
      </c>
      <c r="D2919" s="428" t="s">
        <v>19</v>
      </c>
    </row>
    <row r="2920" spans="1:4" ht="12.75">
      <c r="A2920" s="428" t="s">
        <v>5242</v>
      </c>
      <c r="B2920" s="431">
        <v>120302</v>
      </c>
      <c r="C2920" s="428" t="s">
        <v>14970</v>
      </c>
      <c r="D2920" s="428" t="s">
        <v>19</v>
      </c>
    </row>
    <row r="2921" spans="1:4" ht="12.75">
      <c r="A2921" s="428" t="s">
        <v>5243</v>
      </c>
      <c r="B2921" s="431">
        <v>120302</v>
      </c>
      <c r="C2921" s="428" t="s">
        <v>14971</v>
      </c>
      <c r="D2921" s="428" t="s">
        <v>20</v>
      </c>
    </row>
    <row r="2922" spans="1:4" ht="12.75">
      <c r="A2922" s="428" t="s">
        <v>5262</v>
      </c>
      <c r="B2922" s="431">
        <v>110114</v>
      </c>
      <c r="C2922" s="428" t="s">
        <v>14972</v>
      </c>
      <c r="D2922" s="428" t="s">
        <v>20</v>
      </c>
    </row>
    <row r="2923" spans="1:4" ht="12.75">
      <c r="A2923" s="428" t="s">
        <v>11651</v>
      </c>
      <c r="B2923" s="431">
        <v>200701</v>
      </c>
      <c r="C2923" s="428" t="s">
        <v>14973</v>
      </c>
      <c r="D2923" s="428" t="s">
        <v>18</v>
      </c>
    </row>
    <row r="2924" spans="1:4" ht="12.75">
      <c r="A2924" s="428" t="s">
        <v>5321</v>
      </c>
      <c r="B2924" s="431">
        <v>120605</v>
      </c>
      <c r="C2924" s="428" t="s">
        <v>14974</v>
      </c>
      <c r="D2924" s="428" t="s">
        <v>19</v>
      </c>
    </row>
    <row r="2925" spans="1:4" ht="12.75">
      <c r="A2925" s="428" t="s">
        <v>5072</v>
      </c>
      <c r="B2925" s="431" t="s">
        <v>1260</v>
      </c>
      <c r="C2925" s="428" t="s">
        <v>14975</v>
      </c>
      <c r="D2925" s="428" t="s">
        <v>19</v>
      </c>
    </row>
    <row r="2926" spans="1:4" ht="12.75">
      <c r="A2926" s="428" t="s">
        <v>5373</v>
      </c>
      <c r="B2926" s="431">
        <v>120214</v>
      </c>
      <c r="C2926" s="428" t="s">
        <v>13017</v>
      </c>
      <c r="D2926" s="428" t="s">
        <v>20</v>
      </c>
    </row>
    <row r="2927" spans="1:4" ht="12.75">
      <c r="A2927" s="428" t="s">
        <v>5390</v>
      </c>
      <c r="B2927" s="431" t="s">
        <v>10417</v>
      </c>
      <c r="C2927" s="428" t="s">
        <v>14976</v>
      </c>
      <c r="D2927" s="428" t="s">
        <v>459</v>
      </c>
    </row>
    <row r="2928" spans="1:4" ht="12.75">
      <c r="A2928" s="428" t="s">
        <v>5412</v>
      </c>
      <c r="B2928" s="431">
        <v>150205</v>
      </c>
      <c r="C2928" s="428" t="s">
        <v>14977</v>
      </c>
      <c r="D2928" s="428" t="s">
        <v>20</v>
      </c>
    </row>
    <row r="2929" spans="1:4" ht="12.75">
      <c r="A2929" s="428" t="s">
        <v>5446</v>
      </c>
      <c r="B2929" s="431">
        <v>120101</v>
      </c>
      <c r="C2929" s="428" t="s">
        <v>14978</v>
      </c>
      <c r="D2929" s="428" t="s">
        <v>20</v>
      </c>
    </row>
    <row r="2930" spans="1:4" ht="12.75">
      <c r="A2930" s="428" t="s">
        <v>6235</v>
      </c>
      <c r="B2930" s="431">
        <v>150110</v>
      </c>
      <c r="C2930" s="428" t="s">
        <v>14979</v>
      </c>
      <c r="D2930" s="428" t="s">
        <v>18</v>
      </c>
    </row>
    <row r="2931" spans="1:4" ht="12.75">
      <c r="A2931" s="428" t="s">
        <v>2710</v>
      </c>
      <c r="B2931" s="431" t="s">
        <v>477</v>
      </c>
      <c r="C2931" s="428" t="s">
        <v>14980</v>
      </c>
      <c r="D2931" s="428" t="s">
        <v>20</v>
      </c>
    </row>
    <row r="2932" spans="1:4" ht="12.75">
      <c r="A2932" s="428" t="s">
        <v>5848</v>
      </c>
      <c r="B2932" s="431" t="s">
        <v>10709</v>
      </c>
      <c r="C2932" s="428" t="s">
        <v>9569</v>
      </c>
      <c r="D2932" s="428" t="s">
        <v>18</v>
      </c>
    </row>
    <row r="2933" spans="1:4" ht="12.75">
      <c r="A2933" s="428" t="s">
        <v>5552</v>
      </c>
      <c r="B2933" s="431" t="s">
        <v>5553</v>
      </c>
      <c r="C2933" s="428" t="s">
        <v>14981</v>
      </c>
      <c r="D2933" s="428" t="s">
        <v>19</v>
      </c>
    </row>
    <row r="2934" spans="1:4" ht="12.75">
      <c r="A2934" s="428" t="s">
        <v>5632</v>
      </c>
      <c r="B2934" s="431" t="s">
        <v>9915</v>
      </c>
      <c r="C2934" s="428" t="s">
        <v>14982</v>
      </c>
      <c r="D2934" s="428" t="s">
        <v>19</v>
      </c>
    </row>
    <row r="2935" spans="1:4" ht="12.75">
      <c r="A2935" s="428" t="s">
        <v>5633</v>
      </c>
      <c r="B2935" s="431" t="s">
        <v>2977</v>
      </c>
      <c r="C2935" s="428" t="s">
        <v>13614</v>
      </c>
      <c r="D2935" s="428" t="s">
        <v>19</v>
      </c>
    </row>
    <row r="2936" spans="1:4" ht="12.75">
      <c r="A2936" s="428" t="s">
        <v>5665</v>
      </c>
      <c r="B2936" s="431" t="s">
        <v>10306</v>
      </c>
      <c r="C2936" s="428" t="s">
        <v>14983</v>
      </c>
      <c r="D2936" s="428" t="s">
        <v>20</v>
      </c>
    </row>
    <row r="2937" spans="1:4" ht="12.75">
      <c r="A2937" s="428" t="s">
        <v>5674</v>
      </c>
      <c r="B2937" s="431" t="s">
        <v>10326</v>
      </c>
      <c r="C2937" s="428" t="s">
        <v>13538</v>
      </c>
      <c r="D2937" s="428" t="s">
        <v>19</v>
      </c>
    </row>
    <row r="2938" spans="1:4" ht="12.75">
      <c r="A2938" s="428" t="s">
        <v>5692</v>
      </c>
      <c r="B2938" s="431" t="s">
        <v>10597</v>
      </c>
      <c r="C2938" s="428" t="s">
        <v>14984</v>
      </c>
      <c r="D2938" s="428" t="s">
        <v>19</v>
      </c>
    </row>
    <row r="2939" spans="1:4" ht="12.75">
      <c r="A2939" s="428" t="s">
        <v>11652</v>
      </c>
      <c r="B2939" s="431">
        <v>140102</v>
      </c>
      <c r="C2939" s="428" t="s">
        <v>14985</v>
      </c>
      <c r="D2939" s="428" t="s">
        <v>20</v>
      </c>
    </row>
    <row r="2940" spans="1:4" ht="12.75">
      <c r="A2940" s="428" t="s">
        <v>5748</v>
      </c>
      <c r="B2940" s="431">
        <v>220601</v>
      </c>
      <c r="C2940" s="428" t="s">
        <v>14986</v>
      </c>
      <c r="D2940" s="428" t="s">
        <v>19</v>
      </c>
    </row>
    <row r="2941" spans="1:4" ht="12.75">
      <c r="A2941" s="428" t="s">
        <v>5765</v>
      </c>
      <c r="B2941" s="431">
        <v>120801</v>
      </c>
      <c r="C2941" s="428" t="s">
        <v>12875</v>
      </c>
      <c r="D2941" s="428" t="s">
        <v>20</v>
      </c>
    </row>
    <row r="2942" spans="1:4" ht="12.75">
      <c r="A2942" s="428" t="s">
        <v>5799</v>
      </c>
      <c r="B2942" s="431" t="s">
        <v>10334</v>
      </c>
      <c r="C2942" s="428" t="s">
        <v>14987</v>
      </c>
      <c r="D2942" s="428" t="s">
        <v>20</v>
      </c>
    </row>
    <row r="2943" spans="1:4" ht="12.75">
      <c r="A2943" s="428" t="s">
        <v>5227</v>
      </c>
      <c r="B2943" s="431">
        <v>230101</v>
      </c>
      <c r="C2943" s="428" t="s">
        <v>14988</v>
      </c>
      <c r="D2943" s="428" t="s">
        <v>18</v>
      </c>
    </row>
    <row r="2944" spans="1:4" ht="12.75">
      <c r="A2944" s="428" t="s">
        <v>11653</v>
      </c>
      <c r="B2944" s="431">
        <v>190307</v>
      </c>
      <c r="C2944" s="428" t="s">
        <v>14989</v>
      </c>
      <c r="D2944" s="428" t="s">
        <v>18</v>
      </c>
    </row>
    <row r="2945" spans="1:4" ht="12.75">
      <c r="A2945" s="428" t="s">
        <v>5931</v>
      </c>
      <c r="B2945" s="431" t="s">
        <v>677</v>
      </c>
      <c r="C2945" s="428" t="s">
        <v>14990</v>
      </c>
      <c r="D2945" s="428" t="s">
        <v>19</v>
      </c>
    </row>
    <row r="2946" spans="1:4" ht="12.75">
      <c r="A2946" s="428" t="s">
        <v>11654</v>
      </c>
      <c r="B2946" s="431">
        <v>140101</v>
      </c>
      <c r="C2946" s="428" t="s">
        <v>14991</v>
      </c>
      <c r="D2946" s="428" t="s">
        <v>18</v>
      </c>
    </row>
    <row r="2947" spans="1:4" ht="12.75">
      <c r="A2947" s="428" t="s">
        <v>8302</v>
      </c>
      <c r="B2947" s="431">
        <v>131006</v>
      </c>
      <c r="C2947" s="428" t="s">
        <v>12700</v>
      </c>
      <c r="D2947" s="428" t="s">
        <v>19</v>
      </c>
    </row>
    <row r="2948" spans="1:4" ht="12.75">
      <c r="A2948" s="428" t="s">
        <v>5996</v>
      </c>
      <c r="B2948" s="431">
        <v>210607</v>
      </c>
      <c r="C2948" s="428" t="s">
        <v>14992</v>
      </c>
      <c r="D2948" s="428" t="s">
        <v>459</v>
      </c>
    </row>
    <row r="2949" spans="1:4" ht="12.75">
      <c r="A2949" s="428" t="s">
        <v>6110</v>
      </c>
      <c r="B2949" s="431">
        <v>120135</v>
      </c>
      <c r="C2949" s="428" t="s">
        <v>14993</v>
      </c>
      <c r="D2949" s="428" t="s">
        <v>19</v>
      </c>
    </row>
    <row r="2950" spans="1:4" ht="12.75">
      <c r="A2950" s="428" t="s">
        <v>6231</v>
      </c>
      <c r="B2950" s="431" t="s">
        <v>10853</v>
      </c>
      <c r="C2950" s="428" t="s">
        <v>13302</v>
      </c>
      <c r="D2950" s="428" t="s">
        <v>19</v>
      </c>
    </row>
    <row r="2951" spans="1:4" ht="12.75">
      <c r="A2951" s="428" t="s">
        <v>6625</v>
      </c>
      <c r="B2951" s="431">
        <v>150112</v>
      </c>
      <c r="C2951" s="428" t="s">
        <v>14994</v>
      </c>
      <c r="D2951" s="428" t="s">
        <v>18</v>
      </c>
    </row>
    <row r="2952" spans="1:4" ht="12.75">
      <c r="A2952" s="428" t="s">
        <v>6331</v>
      </c>
      <c r="B2952" s="431" t="s">
        <v>10828</v>
      </c>
      <c r="C2952" s="428" t="s">
        <v>14995</v>
      </c>
      <c r="D2952" s="428" t="s">
        <v>19</v>
      </c>
    </row>
    <row r="2953" spans="1:4" ht="12.75">
      <c r="A2953" s="428" t="s">
        <v>6451</v>
      </c>
      <c r="B2953" s="431">
        <v>221002</v>
      </c>
      <c r="C2953" s="428" t="s">
        <v>14996</v>
      </c>
      <c r="D2953" s="428" t="s">
        <v>20</v>
      </c>
    </row>
    <row r="2954" spans="1:4" ht="12.75">
      <c r="A2954" s="428" t="s">
        <v>6385</v>
      </c>
      <c r="B2954" s="431">
        <v>220901</v>
      </c>
      <c r="C2954" s="428" t="s">
        <v>14997</v>
      </c>
      <c r="D2954" s="428" t="s">
        <v>18</v>
      </c>
    </row>
    <row r="2955" spans="1:4" ht="12.75">
      <c r="A2955" s="428" t="s">
        <v>1756</v>
      </c>
      <c r="B2955" s="431">
        <v>221003</v>
      </c>
      <c r="C2955" s="428" t="s">
        <v>14998</v>
      </c>
      <c r="D2955" s="428" t="s">
        <v>19</v>
      </c>
    </row>
    <row r="2956" spans="1:4" ht="12.75">
      <c r="A2956" s="428" t="s">
        <v>6396</v>
      </c>
      <c r="B2956" s="431">
        <v>220202</v>
      </c>
      <c r="C2956" s="428" t="s">
        <v>14999</v>
      </c>
      <c r="D2956" s="428" t="s">
        <v>19</v>
      </c>
    </row>
    <row r="2957" spans="1:4" ht="12.75">
      <c r="A2957" s="428" t="s">
        <v>6410</v>
      </c>
      <c r="B2957" s="431">
        <v>230303</v>
      </c>
      <c r="C2957" s="428" t="s">
        <v>15000</v>
      </c>
      <c r="D2957" s="428" t="s">
        <v>20</v>
      </c>
    </row>
    <row r="2958" spans="1:4" ht="12.75">
      <c r="A2958" s="428" t="s">
        <v>6415</v>
      </c>
      <c r="B2958" s="431">
        <v>220506</v>
      </c>
      <c r="C2958" s="428" t="s">
        <v>15001</v>
      </c>
      <c r="D2958" s="428" t="s">
        <v>19</v>
      </c>
    </row>
    <row r="2959" spans="1:4" ht="12.75">
      <c r="A2959" s="428" t="s">
        <v>6420</v>
      </c>
      <c r="B2959" s="431">
        <v>220304</v>
      </c>
      <c r="C2959" s="428" t="s">
        <v>15002</v>
      </c>
      <c r="D2959" s="428" t="s">
        <v>19</v>
      </c>
    </row>
    <row r="2960" spans="1:4" ht="12.75">
      <c r="A2960" s="428" t="s">
        <v>6428</v>
      </c>
      <c r="B2960" s="431">
        <v>220901</v>
      </c>
      <c r="C2960" s="428" t="s">
        <v>15003</v>
      </c>
      <c r="D2960" s="428" t="s">
        <v>19</v>
      </c>
    </row>
    <row r="2961" spans="1:4" ht="12.75">
      <c r="A2961" s="428" t="s">
        <v>7372</v>
      </c>
      <c r="B2961" s="431">
        <v>100205</v>
      </c>
      <c r="C2961" s="428" t="s">
        <v>15004</v>
      </c>
      <c r="D2961" s="428" t="s">
        <v>19</v>
      </c>
    </row>
    <row r="2962" spans="1:4" ht="12.75">
      <c r="A2962" s="428" t="s">
        <v>6465</v>
      </c>
      <c r="B2962" s="431">
        <v>250101</v>
      </c>
      <c r="C2962" s="428" t="s">
        <v>15005</v>
      </c>
      <c r="D2962" s="428" t="s">
        <v>19</v>
      </c>
    </row>
    <row r="2963" spans="1:4" ht="12.75">
      <c r="A2963" s="428" t="s">
        <v>11655</v>
      </c>
      <c r="B2963" s="431">
        <v>130105</v>
      </c>
      <c r="C2963" s="428" t="s">
        <v>15006</v>
      </c>
      <c r="D2963" s="428" t="s">
        <v>18</v>
      </c>
    </row>
    <row r="2964" spans="1:4" ht="12.75">
      <c r="A2964" s="428" t="s">
        <v>11656</v>
      </c>
      <c r="B2964" s="431">
        <v>210504</v>
      </c>
      <c r="C2964" s="428" t="s">
        <v>15007</v>
      </c>
      <c r="D2964" s="428" t="s">
        <v>20</v>
      </c>
    </row>
    <row r="2965" spans="1:4" ht="12.75">
      <c r="A2965" s="428" t="s">
        <v>6641</v>
      </c>
      <c r="B2965" s="431">
        <v>110106</v>
      </c>
      <c r="C2965" s="428" t="s">
        <v>15008</v>
      </c>
      <c r="D2965" s="428" t="s">
        <v>18</v>
      </c>
    </row>
    <row r="2966" spans="1:4" ht="12.75">
      <c r="A2966" s="428" t="s">
        <v>6503</v>
      </c>
      <c r="B2966" s="431">
        <v>221001</v>
      </c>
      <c r="C2966" s="428" t="s">
        <v>15009</v>
      </c>
      <c r="D2966" s="428" t="s">
        <v>19</v>
      </c>
    </row>
    <row r="2967" spans="1:4" ht="12.75">
      <c r="A2967" s="428" t="s">
        <v>6515</v>
      </c>
      <c r="B2967" s="431">
        <v>200304</v>
      </c>
      <c r="C2967" s="428" t="s">
        <v>15010</v>
      </c>
      <c r="D2967" s="428" t="s">
        <v>20</v>
      </c>
    </row>
    <row r="2968" spans="1:4" ht="12.75">
      <c r="A2968" s="428" t="s">
        <v>6554</v>
      </c>
      <c r="B2968" s="431">
        <v>170101</v>
      </c>
      <c r="C2968" s="428" t="s">
        <v>15011</v>
      </c>
      <c r="D2968" s="428" t="s">
        <v>19</v>
      </c>
    </row>
    <row r="2969" spans="1:4" ht="12.75">
      <c r="A2969" s="428" t="s">
        <v>6586</v>
      </c>
      <c r="B2969" s="431">
        <v>110109</v>
      </c>
      <c r="C2969" s="428" t="s">
        <v>15012</v>
      </c>
      <c r="D2969" s="428" t="s">
        <v>20</v>
      </c>
    </row>
    <row r="2970" spans="1:4" ht="12.75">
      <c r="A2970" s="428" t="s">
        <v>6603</v>
      </c>
      <c r="B2970" s="431">
        <v>220205</v>
      </c>
      <c r="C2970" s="428" t="s">
        <v>12978</v>
      </c>
      <c r="D2970" s="428" t="s">
        <v>19</v>
      </c>
    </row>
    <row r="2971" spans="1:4" ht="12.75">
      <c r="A2971" s="428" t="s">
        <v>11657</v>
      </c>
      <c r="B2971" s="431">
        <v>110101</v>
      </c>
      <c r="C2971" s="428" t="s">
        <v>15013</v>
      </c>
      <c r="D2971" s="428" t="s">
        <v>18</v>
      </c>
    </row>
    <row r="2972" spans="1:4" ht="12.75">
      <c r="A2972" s="428" t="s">
        <v>3737</v>
      </c>
      <c r="B2972" s="431">
        <v>220507</v>
      </c>
      <c r="C2972" s="428" t="s">
        <v>15014</v>
      </c>
      <c r="D2972" s="428" t="s">
        <v>19</v>
      </c>
    </row>
    <row r="2973" spans="1:4" ht="12.75">
      <c r="A2973" s="428" t="s">
        <v>5622</v>
      </c>
      <c r="B2973" s="431">
        <v>220506</v>
      </c>
      <c r="C2973" s="428" t="s">
        <v>15015</v>
      </c>
      <c r="D2973" s="428" t="s">
        <v>19</v>
      </c>
    </row>
    <row r="2974" spans="1:4" ht="12.75">
      <c r="A2974" s="428" t="s">
        <v>6470</v>
      </c>
      <c r="B2974" s="431">
        <v>100606</v>
      </c>
      <c r="C2974" s="428" t="s">
        <v>15016</v>
      </c>
      <c r="D2974" s="428" t="s">
        <v>19</v>
      </c>
    </row>
    <row r="2975" spans="1:4" ht="12.75">
      <c r="A2975" s="428" t="s">
        <v>6445</v>
      </c>
      <c r="B2975" s="431">
        <v>220502</v>
      </c>
      <c r="C2975" s="428" t="s">
        <v>15017</v>
      </c>
      <c r="D2975" s="428" t="s">
        <v>18</v>
      </c>
    </row>
    <row r="2976" spans="1:4" ht="12.75">
      <c r="A2976" s="428" t="s">
        <v>3693</v>
      </c>
      <c r="B2976" s="431">
        <v>120121</v>
      </c>
      <c r="C2976" s="428" t="s">
        <v>15018</v>
      </c>
      <c r="D2976" s="428" t="s">
        <v>18</v>
      </c>
    </row>
    <row r="2977" spans="1:4" ht="12.75">
      <c r="A2977" s="428" t="s">
        <v>6671</v>
      </c>
      <c r="B2977" s="431" t="s">
        <v>9934</v>
      </c>
      <c r="C2977" s="428" t="s">
        <v>15019</v>
      </c>
      <c r="D2977" s="428" t="s">
        <v>18</v>
      </c>
    </row>
    <row r="2978" spans="1:4" ht="12.75">
      <c r="A2978" s="428" t="s">
        <v>11658</v>
      </c>
      <c r="B2978" s="431">
        <v>130111</v>
      </c>
      <c r="C2978" s="428" t="s">
        <v>15020</v>
      </c>
      <c r="D2978" s="428" t="s">
        <v>18</v>
      </c>
    </row>
    <row r="2979" spans="1:4" ht="12.75">
      <c r="A2979" s="428" t="s">
        <v>6675</v>
      </c>
      <c r="B2979" s="431">
        <v>190106</v>
      </c>
      <c r="C2979" s="428" t="s">
        <v>15021</v>
      </c>
      <c r="D2979" s="428" t="s">
        <v>19</v>
      </c>
    </row>
    <row r="2980" spans="1:4" ht="12.75">
      <c r="A2980" s="428" t="s">
        <v>6688</v>
      </c>
      <c r="B2980" s="431" t="s">
        <v>9722</v>
      </c>
      <c r="C2980" s="428" t="s">
        <v>15022</v>
      </c>
      <c r="D2980" s="428" t="s">
        <v>19</v>
      </c>
    </row>
    <row r="2981" spans="1:4" ht="12.75">
      <c r="A2981" s="428" t="s">
        <v>6705</v>
      </c>
      <c r="B2981" s="431" t="s">
        <v>9830</v>
      </c>
      <c r="C2981" s="428" t="s">
        <v>15023</v>
      </c>
      <c r="D2981" s="428" t="s">
        <v>19</v>
      </c>
    </row>
    <row r="2982" spans="1:4" ht="12.75">
      <c r="A2982" s="428" t="s">
        <v>6745</v>
      </c>
      <c r="B2982" s="431" t="s">
        <v>9990</v>
      </c>
      <c r="C2982" s="428" t="s">
        <v>15024</v>
      </c>
      <c r="D2982" s="428" t="s">
        <v>18</v>
      </c>
    </row>
    <row r="2983" spans="1:4" ht="12.75">
      <c r="A2983" s="428" t="s">
        <v>6768</v>
      </c>
      <c r="B2983" s="431" t="s">
        <v>10000</v>
      </c>
      <c r="C2983" s="428" t="s">
        <v>15025</v>
      </c>
      <c r="D2983" s="428" t="s">
        <v>20</v>
      </c>
    </row>
    <row r="2984" spans="1:4" ht="12.75">
      <c r="A2984" s="428" t="s">
        <v>6787</v>
      </c>
      <c r="B2984" s="431" t="s">
        <v>4444</v>
      </c>
      <c r="C2984" s="428" t="s">
        <v>15026</v>
      </c>
      <c r="D2984" s="428" t="s">
        <v>459</v>
      </c>
    </row>
    <row r="2985" spans="1:4" ht="12.75">
      <c r="A2985" s="428" t="s">
        <v>6820</v>
      </c>
      <c r="B2985" s="431" t="s">
        <v>9752</v>
      </c>
      <c r="C2985" s="428" t="s">
        <v>15027</v>
      </c>
      <c r="D2985" s="428" t="s">
        <v>19</v>
      </c>
    </row>
    <row r="2986" spans="1:4" ht="12.75">
      <c r="A2986" s="428" t="s">
        <v>6828</v>
      </c>
      <c r="B2986" s="431">
        <v>130804</v>
      </c>
      <c r="C2986" s="428" t="s">
        <v>15028</v>
      </c>
      <c r="D2986" s="428" t="s">
        <v>20</v>
      </c>
    </row>
    <row r="2987" spans="1:4" ht="12.75">
      <c r="A2987" s="428" t="s">
        <v>6880</v>
      </c>
      <c r="B2987" s="431" t="s">
        <v>10075</v>
      </c>
      <c r="C2987" s="428" t="s">
        <v>15029</v>
      </c>
      <c r="D2987" s="428" t="s">
        <v>19</v>
      </c>
    </row>
    <row r="2988" spans="1:4" ht="12.75">
      <c r="A2988" s="428" t="s">
        <v>6924</v>
      </c>
      <c r="B2988" s="431" t="s">
        <v>6925</v>
      </c>
      <c r="C2988" s="428" t="s">
        <v>15030</v>
      </c>
      <c r="D2988" s="428" t="s">
        <v>20</v>
      </c>
    </row>
    <row r="2989" spans="1:4" ht="12.75">
      <c r="A2989" s="428" t="s">
        <v>6949</v>
      </c>
      <c r="B2989" s="431" t="s">
        <v>10055</v>
      </c>
      <c r="C2989" s="428" t="s">
        <v>15031</v>
      </c>
      <c r="D2989" s="428" t="s">
        <v>19</v>
      </c>
    </row>
    <row r="2990" spans="1:4" ht="12.75">
      <c r="A2990" s="428" t="s">
        <v>6952</v>
      </c>
      <c r="B2990" s="431" t="s">
        <v>9923</v>
      </c>
      <c r="C2990" s="428" t="s">
        <v>15032</v>
      </c>
      <c r="D2990" s="428" t="s">
        <v>19</v>
      </c>
    </row>
    <row r="2991" spans="1:4" ht="12.75">
      <c r="A2991" s="428" t="s">
        <v>6958</v>
      </c>
      <c r="B2991" s="431" t="s">
        <v>9806</v>
      </c>
      <c r="C2991" s="428" t="s">
        <v>13538</v>
      </c>
      <c r="D2991" s="428" t="s">
        <v>19</v>
      </c>
    </row>
    <row r="2992" spans="1:4" ht="12.75">
      <c r="A2992" s="428" t="s">
        <v>6990</v>
      </c>
      <c r="B2992" s="431">
        <v>190105</v>
      </c>
      <c r="C2992" s="428" t="s">
        <v>15033</v>
      </c>
      <c r="D2992" s="428" t="s">
        <v>19</v>
      </c>
    </row>
    <row r="2993" spans="1:4" ht="12.75">
      <c r="A2993" s="428" t="s">
        <v>7067</v>
      </c>
      <c r="B2993" s="431">
        <v>200109</v>
      </c>
      <c r="C2993" s="428" t="s">
        <v>15034</v>
      </c>
      <c r="D2993" s="428" t="s">
        <v>18</v>
      </c>
    </row>
    <row r="2994" spans="1:4" ht="12.75">
      <c r="A2994" s="428" t="s">
        <v>4726</v>
      </c>
      <c r="B2994" s="431">
        <v>150106</v>
      </c>
      <c r="C2994" s="428" t="s">
        <v>15035</v>
      </c>
      <c r="D2994" s="428" t="s">
        <v>18</v>
      </c>
    </row>
    <row r="2995" spans="1:4" ht="12.75">
      <c r="A2995" s="428" t="s">
        <v>7082</v>
      </c>
      <c r="B2995" s="431">
        <v>220504</v>
      </c>
      <c r="C2995" s="428" t="s">
        <v>15036</v>
      </c>
      <c r="D2995" s="428" t="s">
        <v>459</v>
      </c>
    </row>
    <row r="2996" spans="1:4" ht="12.75">
      <c r="A2996" s="428" t="s">
        <v>7094</v>
      </c>
      <c r="B2996" s="431" t="s">
        <v>2630</v>
      </c>
      <c r="C2996" s="428" t="s">
        <v>15037</v>
      </c>
      <c r="D2996" s="428" t="s">
        <v>459</v>
      </c>
    </row>
    <row r="2997" spans="1:4" ht="12.75">
      <c r="A2997" s="428" t="s">
        <v>6680</v>
      </c>
      <c r="B2997" s="431">
        <v>130208</v>
      </c>
      <c r="C2997" s="428" t="s">
        <v>15038</v>
      </c>
      <c r="D2997" s="428" t="s">
        <v>18</v>
      </c>
    </row>
    <row r="2998" spans="1:4" ht="12.75">
      <c r="A2998" s="428" t="s">
        <v>7122</v>
      </c>
      <c r="B2998" s="431">
        <v>130602</v>
      </c>
      <c r="C2998" s="428" t="s">
        <v>15039</v>
      </c>
      <c r="D2998" s="428" t="s">
        <v>19</v>
      </c>
    </row>
    <row r="2999" spans="1:4" ht="12.75">
      <c r="A2999" s="428" t="s">
        <v>7125</v>
      </c>
      <c r="B2999" s="431">
        <v>190106</v>
      </c>
      <c r="C2999" s="428" t="s">
        <v>15040</v>
      </c>
      <c r="D2999" s="428" t="s">
        <v>19</v>
      </c>
    </row>
    <row r="3000" spans="1:4" ht="12.75">
      <c r="A3000" s="428" t="s">
        <v>7164</v>
      </c>
      <c r="B3000" s="431" t="s">
        <v>7165</v>
      </c>
      <c r="C3000" s="428" t="s">
        <v>12876</v>
      </c>
      <c r="D3000" s="428" t="s">
        <v>18</v>
      </c>
    </row>
    <row r="3001" spans="1:4" ht="12.75">
      <c r="A3001" s="428" t="s">
        <v>7252</v>
      </c>
      <c r="B3001" s="431" t="s">
        <v>1035</v>
      </c>
      <c r="C3001" s="428" t="s">
        <v>15041</v>
      </c>
      <c r="D3001" s="428" t="s">
        <v>19</v>
      </c>
    </row>
    <row r="3002" spans="1:4" ht="12.75">
      <c r="A3002" s="428" t="s">
        <v>7257</v>
      </c>
      <c r="B3002" s="431">
        <v>170202</v>
      </c>
      <c r="C3002" s="428" t="s">
        <v>15042</v>
      </c>
      <c r="D3002" s="428" t="s">
        <v>19</v>
      </c>
    </row>
    <row r="3003" spans="1:4" ht="12.75">
      <c r="A3003" s="428" t="s">
        <v>7263</v>
      </c>
      <c r="B3003" s="431" t="s">
        <v>869</v>
      </c>
      <c r="C3003" s="428" t="s">
        <v>15043</v>
      </c>
      <c r="D3003" s="428" t="s">
        <v>19</v>
      </c>
    </row>
    <row r="3004" spans="1:4" ht="12.75">
      <c r="A3004" s="428" t="s">
        <v>6790</v>
      </c>
      <c r="B3004" s="431">
        <v>130107</v>
      </c>
      <c r="C3004" s="428" t="s">
        <v>15044</v>
      </c>
      <c r="D3004" s="428" t="s">
        <v>459</v>
      </c>
    </row>
    <row r="3005" spans="1:4" ht="12.75">
      <c r="A3005" s="428" t="s">
        <v>7543</v>
      </c>
      <c r="B3005" s="431" t="s">
        <v>10749</v>
      </c>
      <c r="C3005" s="428" t="s">
        <v>15045</v>
      </c>
      <c r="D3005" s="428" t="s">
        <v>19</v>
      </c>
    </row>
    <row r="3006" spans="1:4" ht="12.75">
      <c r="A3006" s="428" t="s">
        <v>11659</v>
      </c>
      <c r="B3006" s="431">
        <v>100602</v>
      </c>
      <c r="C3006" s="428" t="s">
        <v>15046</v>
      </c>
      <c r="D3006" s="428" t="s">
        <v>19</v>
      </c>
    </row>
    <row r="3007" spans="1:4" ht="12.75">
      <c r="A3007" s="428" t="s">
        <v>1682</v>
      </c>
      <c r="B3007" s="431">
        <v>120905</v>
      </c>
      <c r="C3007" s="428" t="s">
        <v>15047</v>
      </c>
      <c r="D3007" s="428" t="s">
        <v>20</v>
      </c>
    </row>
    <row r="3008" spans="1:4" ht="12.75">
      <c r="A3008" s="428" t="s">
        <v>7528</v>
      </c>
      <c r="B3008" s="431">
        <v>190307</v>
      </c>
      <c r="C3008" s="428" t="s">
        <v>15048</v>
      </c>
      <c r="D3008" s="428" t="s">
        <v>19</v>
      </c>
    </row>
    <row r="3009" spans="1:4" ht="12.75">
      <c r="A3009" s="428" t="s">
        <v>7565</v>
      </c>
      <c r="B3009" s="431" t="s">
        <v>571</v>
      </c>
      <c r="C3009" s="428" t="s">
        <v>15049</v>
      </c>
      <c r="D3009" s="428" t="s">
        <v>19</v>
      </c>
    </row>
    <row r="3010" spans="1:4" ht="12.75">
      <c r="A3010" s="428" t="s">
        <v>7598</v>
      </c>
      <c r="B3010" s="431">
        <v>250104</v>
      </c>
      <c r="C3010" s="428" t="s">
        <v>15050</v>
      </c>
      <c r="D3010" s="428" t="s">
        <v>20</v>
      </c>
    </row>
    <row r="3011" spans="1:4" ht="12.75">
      <c r="A3011" s="428" t="s">
        <v>7608</v>
      </c>
      <c r="B3011" s="431">
        <v>190304</v>
      </c>
      <c r="C3011" s="428" t="s">
        <v>15051</v>
      </c>
      <c r="D3011" s="428" t="s">
        <v>19</v>
      </c>
    </row>
    <row r="3012" spans="1:4" ht="12.75">
      <c r="A3012" s="428" t="s">
        <v>7615</v>
      </c>
      <c r="B3012" s="431">
        <v>190308</v>
      </c>
      <c r="C3012" s="428" t="s">
        <v>15052</v>
      </c>
      <c r="D3012" s="428" t="s">
        <v>19</v>
      </c>
    </row>
    <row r="3013" spans="1:4" ht="12.75">
      <c r="A3013" s="428" t="s">
        <v>7628</v>
      </c>
      <c r="B3013" s="431">
        <v>190305</v>
      </c>
      <c r="C3013" s="428" t="s">
        <v>15053</v>
      </c>
      <c r="D3013" s="428" t="s">
        <v>19</v>
      </c>
    </row>
    <row r="3014" spans="1:4" ht="12.75">
      <c r="A3014" s="428" t="s">
        <v>5086</v>
      </c>
      <c r="B3014" s="431">
        <v>240106</v>
      </c>
      <c r="C3014" s="428" t="s">
        <v>15054</v>
      </c>
      <c r="D3014" s="428" t="s">
        <v>18</v>
      </c>
    </row>
    <row r="3015" spans="1:4" ht="12.75">
      <c r="A3015" s="428" t="s">
        <v>7677</v>
      </c>
      <c r="B3015" s="431" t="s">
        <v>461</v>
      </c>
      <c r="C3015" s="428" t="s">
        <v>15055</v>
      </c>
      <c r="D3015" s="428" t="s">
        <v>19</v>
      </c>
    </row>
    <row r="3016" spans="1:4" ht="12.75">
      <c r="A3016" s="428" t="s">
        <v>7680</v>
      </c>
      <c r="B3016" s="431">
        <v>250104</v>
      </c>
      <c r="C3016" s="428" t="s">
        <v>15056</v>
      </c>
      <c r="D3016" s="428" t="s">
        <v>20</v>
      </c>
    </row>
    <row r="3017" spans="1:4" ht="12.75">
      <c r="A3017" s="428" t="s">
        <v>6471</v>
      </c>
      <c r="B3017" s="431">
        <v>100311</v>
      </c>
      <c r="C3017" s="428" t="s">
        <v>15057</v>
      </c>
      <c r="D3017" s="428" t="s">
        <v>18</v>
      </c>
    </row>
    <row r="3018" spans="1:4" ht="12.75">
      <c r="A3018" s="428" t="s">
        <v>7686</v>
      </c>
      <c r="B3018" s="431">
        <v>190306</v>
      </c>
      <c r="C3018" s="428" t="s">
        <v>7687</v>
      </c>
      <c r="D3018" s="428" t="s">
        <v>19</v>
      </c>
    </row>
    <row r="3019" spans="1:4" ht="12.75">
      <c r="A3019" s="428" t="s">
        <v>7717</v>
      </c>
      <c r="B3019" s="431">
        <v>190306</v>
      </c>
      <c r="C3019" s="428" t="s">
        <v>15058</v>
      </c>
      <c r="D3019" s="428" t="s">
        <v>20</v>
      </c>
    </row>
    <row r="3020" spans="1:4" ht="12.75">
      <c r="A3020" s="428" t="s">
        <v>7741</v>
      </c>
      <c r="B3020" s="431">
        <v>190306</v>
      </c>
      <c r="C3020" s="428" t="s">
        <v>15059</v>
      </c>
      <c r="D3020" s="428" t="s">
        <v>19</v>
      </c>
    </row>
    <row r="3021" spans="1:4" ht="12.75">
      <c r="A3021" s="428" t="s">
        <v>7762</v>
      </c>
      <c r="B3021" s="431" t="s">
        <v>1849</v>
      </c>
      <c r="C3021" s="428" t="s">
        <v>15060</v>
      </c>
      <c r="D3021" s="428" t="s">
        <v>19</v>
      </c>
    </row>
    <row r="3022" spans="1:4" ht="12.75">
      <c r="A3022" s="428" t="s">
        <v>7770</v>
      </c>
      <c r="B3022" s="431">
        <v>120302</v>
      </c>
      <c r="C3022" s="428" t="s">
        <v>15061</v>
      </c>
      <c r="D3022" s="428" t="s">
        <v>20</v>
      </c>
    </row>
    <row r="3023" spans="1:4" ht="12.75">
      <c r="A3023" s="428" t="s">
        <v>7801</v>
      </c>
      <c r="B3023" s="431">
        <v>130803</v>
      </c>
      <c r="C3023" s="428" t="s">
        <v>15062</v>
      </c>
      <c r="D3023" s="428" t="s">
        <v>19</v>
      </c>
    </row>
    <row r="3024" spans="1:4" ht="12.75">
      <c r="A3024" s="428" t="s">
        <v>7866</v>
      </c>
      <c r="B3024" s="431">
        <v>130806</v>
      </c>
      <c r="C3024" s="428" t="s">
        <v>15063</v>
      </c>
      <c r="D3024" s="428" t="s">
        <v>19</v>
      </c>
    </row>
    <row r="3025" spans="1:4" ht="12.75">
      <c r="A3025" s="428" t="s">
        <v>7912</v>
      </c>
      <c r="B3025" s="431">
        <v>101106</v>
      </c>
      <c r="C3025" s="428" t="s">
        <v>15064</v>
      </c>
      <c r="D3025" s="428" t="s">
        <v>19</v>
      </c>
    </row>
    <row r="3026" spans="1:4" ht="12.75">
      <c r="A3026" s="428" t="s">
        <v>6023</v>
      </c>
      <c r="B3026" s="431" t="s">
        <v>10565</v>
      </c>
      <c r="C3026" s="428" t="s">
        <v>15065</v>
      </c>
      <c r="D3026" s="428" t="s">
        <v>20</v>
      </c>
    </row>
    <row r="3027" spans="1:4" ht="12.75">
      <c r="A3027" s="428" t="s">
        <v>3107</v>
      </c>
      <c r="B3027" s="431">
        <v>140308</v>
      </c>
      <c r="C3027" s="428" t="s">
        <v>15066</v>
      </c>
      <c r="D3027" s="428" t="s">
        <v>18</v>
      </c>
    </row>
    <row r="3028" spans="1:4" ht="12.75">
      <c r="A3028" s="428" t="s">
        <v>7959</v>
      </c>
      <c r="B3028" s="431">
        <v>211002</v>
      </c>
      <c r="C3028" s="428" t="s">
        <v>15067</v>
      </c>
      <c r="D3028" s="428" t="s">
        <v>459</v>
      </c>
    </row>
    <row r="3029" spans="1:4" ht="12.75">
      <c r="A3029" s="428" t="s">
        <v>5297</v>
      </c>
      <c r="B3029" s="431">
        <v>120701</v>
      </c>
      <c r="C3029" s="428" t="s">
        <v>12584</v>
      </c>
      <c r="D3029" s="428" t="s">
        <v>19</v>
      </c>
    </row>
    <row r="3030" spans="1:4" ht="12.75">
      <c r="A3030" s="428" t="s">
        <v>8013</v>
      </c>
      <c r="B3030" s="431" t="s">
        <v>10283</v>
      </c>
      <c r="C3030" s="428" t="s">
        <v>15068</v>
      </c>
      <c r="D3030" s="428" t="s">
        <v>20</v>
      </c>
    </row>
    <row r="3031" spans="1:4" ht="12.75">
      <c r="A3031" s="428" t="s">
        <v>8022</v>
      </c>
      <c r="B3031" s="431" t="s">
        <v>491</v>
      </c>
      <c r="C3031" s="428" t="s">
        <v>15069</v>
      </c>
      <c r="D3031" s="428" t="s">
        <v>18</v>
      </c>
    </row>
    <row r="3032" spans="1:4" ht="12.75">
      <c r="A3032" s="428" t="s">
        <v>8026</v>
      </c>
      <c r="B3032" s="431">
        <v>150806</v>
      </c>
      <c r="C3032" s="428" t="s">
        <v>15070</v>
      </c>
      <c r="D3032" s="428" t="s">
        <v>18</v>
      </c>
    </row>
    <row r="3033" spans="1:4" ht="12.75">
      <c r="A3033" s="428" t="s">
        <v>8032</v>
      </c>
      <c r="B3033" s="431" t="s">
        <v>506</v>
      </c>
      <c r="C3033" s="428" t="s">
        <v>15071</v>
      </c>
      <c r="D3033" s="428" t="s">
        <v>19</v>
      </c>
    </row>
    <row r="3034" spans="1:4" ht="12.75">
      <c r="A3034" s="428" t="s">
        <v>7760</v>
      </c>
      <c r="B3034" s="431" t="s">
        <v>506</v>
      </c>
      <c r="C3034" s="428" t="s">
        <v>15072</v>
      </c>
      <c r="D3034" s="428" t="s">
        <v>19</v>
      </c>
    </row>
    <row r="3035" spans="1:4" ht="12.75">
      <c r="A3035" s="428" t="s">
        <v>1358</v>
      </c>
      <c r="B3035" s="431">
        <v>100105</v>
      </c>
      <c r="C3035" s="428" t="s">
        <v>15073</v>
      </c>
      <c r="D3035" s="428" t="s">
        <v>19</v>
      </c>
    </row>
    <row r="3036" spans="1:4" ht="12.75">
      <c r="A3036" s="428" t="s">
        <v>8081</v>
      </c>
      <c r="B3036" s="431">
        <v>190105</v>
      </c>
      <c r="C3036" s="428" t="s">
        <v>15074</v>
      </c>
      <c r="D3036" s="428" t="s">
        <v>19</v>
      </c>
    </row>
    <row r="3037" spans="1:4" ht="12.75">
      <c r="A3037" s="428" t="s">
        <v>8125</v>
      </c>
      <c r="B3037" s="431">
        <v>200203</v>
      </c>
      <c r="C3037" s="428" t="s">
        <v>15075</v>
      </c>
      <c r="D3037" s="428" t="s">
        <v>20</v>
      </c>
    </row>
    <row r="3038" spans="1:4" ht="12.75">
      <c r="A3038" s="428" t="s">
        <v>8152</v>
      </c>
      <c r="B3038" s="431">
        <v>131008</v>
      </c>
      <c r="C3038" s="428" t="s">
        <v>15076</v>
      </c>
      <c r="D3038" s="428" t="s">
        <v>18</v>
      </c>
    </row>
    <row r="3039" spans="1:4" ht="12.75">
      <c r="A3039" s="428" t="s">
        <v>6498</v>
      </c>
      <c r="B3039" s="431">
        <v>220203</v>
      </c>
      <c r="C3039" s="428" t="s">
        <v>15077</v>
      </c>
      <c r="D3039" s="428" t="s">
        <v>19</v>
      </c>
    </row>
    <row r="3040" spans="1:4" ht="12.75">
      <c r="A3040" s="428" t="s">
        <v>8154</v>
      </c>
      <c r="B3040" s="431" t="s">
        <v>10413</v>
      </c>
      <c r="C3040" s="428" t="s">
        <v>15078</v>
      </c>
      <c r="D3040" s="428" t="s">
        <v>18</v>
      </c>
    </row>
    <row r="3041" spans="1:4" ht="12.75">
      <c r="A3041" s="428" t="s">
        <v>8185</v>
      </c>
      <c r="B3041" s="431">
        <v>220206</v>
      </c>
      <c r="C3041" s="428" t="s">
        <v>15079</v>
      </c>
      <c r="D3041" s="428" t="s">
        <v>19</v>
      </c>
    </row>
    <row r="3042" spans="1:4" ht="12.75">
      <c r="A3042" s="428" t="s">
        <v>8191</v>
      </c>
      <c r="B3042" s="431" t="s">
        <v>10413</v>
      </c>
      <c r="C3042" s="428" t="s">
        <v>15080</v>
      </c>
      <c r="D3042" s="428" t="s">
        <v>20</v>
      </c>
    </row>
    <row r="3043" spans="1:4" ht="12.75">
      <c r="A3043" s="428" t="s">
        <v>2792</v>
      </c>
      <c r="B3043" s="431" t="s">
        <v>10234</v>
      </c>
      <c r="C3043" s="428" t="s">
        <v>15081</v>
      </c>
      <c r="D3043" s="428" t="s">
        <v>19</v>
      </c>
    </row>
    <row r="3044" spans="1:4" ht="12.75">
      <c r="A3044" s="428" t="s">
        <v>8227</v>
      </c>
      <c r="B3044" s="431">
        <v>140308</v>
      </c>
      <c r="C3044" s="428" t="s">
        <v>15082</v>
      </c>
      <c r="D3044" s="428" t="s">
        <v>19</v>
      </c>
    </row>
    <row r="3045" spans="1:4" ht="12.75">
      <c r="A3045" s="428" t="s">
        <v>11660</v>
      </c>
      <c r="B3045" s="431" t="s">
        <v>1473</v>
      </c>
      <c r="C3045" s="428" t="s">
        <v>15083</v>
      </c>
      <c r="D3045" s="428" t="s">
        <v>19</v>
      </c>
    </row>
    <row r="3046" spans="1:4" ht="12.75">
      <c r="A3046" s="428" t="s">
        <v>8275</v>
      </c>
      <c r="B3046" s="431">
        <v>131006</v>
      </c>
      <c r="C3046" s="428" t="s">
        <v>15084</v>
      </c>
      <c r="D3046" s="428" t="s">
        <v>20</v>
      </c>
    </row>
    <row r="3047" spans="1:4" ht="12.75">
      <c r="A3047" s="428" t="s">
        <v>8282</v>
      </c>
      <c r="B3047" s="431">
        <v>131008</v>
      </c>
      <c r="C3047" s="428" t="s">
        <v>15085</v>
      </c>
      <c r="D3047" s="428" t="s">
        <v>20</v>
      </c>
    </row>
    <row r="3048" spans="1:4" ht="12.75">
      <c r="A3048" s="428" t="s">
        <v>8286</v>
      </c>
      <c r="B3048" s="431" t="s">
        <v>491</v>
      </c>
      <c r="C3048" s="428" t="s">
        <v>15086</v>
      </c>
      <c r="D3048" s="428" t="s">
        <v>19</v>
      </c>
    </row>
    <row r="3049" spans="1:4" ht="12.75">
      <c r="A3049" s="428" t="s">
        <v>2893</v>
      </c>
      <c r="B3049" s="431">
        <v>120609</v>
      </c>
      <c r="C3049" s="428" t="s">
        <v>15087</v>
      </c>
      <c r="D3049" s="428" t="s">
        <v>20</v>
      </c>
    </row>
    <row r="3050" spans="1:4" ht="12.75">
      <c r="A3050" s="428" t="s">
        <v>8297</v>
      </c>
      <c r="B3050" s="431">
        <v>130809</v>
      </c>
      <c r="C3050" s="428" t="s">
        <v>15088</v>
      </c>
      <c r="D3050" s="428" t="s">
        <v>459</v>
      </c>
    </row>
    <row r="3051" spans="1:4" ht="12.75">
      <c r="A3051" s="428" t="s">
        <v>8303</v>
      </c>
      <c r="B3051" s="431">
        <v>110111</v>
      </c>
      <c r="C3051" s="428" t="s">
        <v>15089</v>
      </c>
      <c r="D3051" s="428" t="s">
        <v>19</v>
      </c>
    </row>
    <row r="3052" spans="1:4" ht="12.75">
      <c r="A3052" s="428" t="s">
        <v>8306</v>
      </c>
      <c r="B3052" s="431">
        <v>220907</v>
      </c>
      <c r="C3052" s="428" t="s">
        <v>15090</v>
      </c>
      <c r="D3052" s="428" t="s">
        <v>19</v>
      </c>
    </row>
    <row r="3053" spans="1:4" ht="12.75">
      <c r="A3053" s="428" t="s">
        <v>11661</v>
      </c>
      <c r="B3053" s="431" t="s">
        <v>452</v>
      </c>
      <c r="C3053" s="428" t="s">
        <v>15091</v>
      </c>
      <c r="D3053" s="428" t="s">
        <v>19</v>
      </c>
    </row>
    <row r="3054" spans="1:4" ht="12.75">
      <c r="A3054" s="428" t="s">
        <v>2530</v>
      </c>
      <c r="B3054" s="431" t="s">
        <v>2531</v>
      </c>
      <c r="C3054" s="428" t="s">
        <v>15092</v>
      </c>
      <c r="D3054" s="428" t="s">
        <v>19</v>
      </c>
    </row>
    <row r="3055" spans="1:4" ht="12.75">
      <c r="A3055" s="428" t="s">
        <v>8316</v>
      </c>
      <c r="B3055" s="431" t="s">
        <v>10395</v>
      </c>
      <c r="C3055" s="428" t="s">
        <v>15093</v>
      </c>
      <c r="D3055" s="428" t="s">
        <v>20</v>
      </c>
    </row>
    <row r="3056" spans="1:4" ht="12.75">
      <c r="A3056" s="428" t="s">
        <v>8327</v>
      </c>
      <c r="B3056" s="431" t="s">
        <v>890</v>
      </c>
      <c r="C3056" s="428" t="s">
        <v>15094</v>
      </c>
      <c r="D3056" s="428" t="s">
        <v>19</v>
      </c>
    </row>
    <row r="3057" spans="1:4" ht="12.75">
      <c r="A3057" s="428" t="s">
        <v>8335</v>
      </c>
      <c r="B3057" s="431">
        <v>190105</v>
      </c>
      <c r="C3057" s="428" t="s">
        <v>15095</v>
      </c>
      <c r="D3057" s="428" t="s">
        <v>19</v>
      </c>
    </row>
    <row r="3058" spans="1:4" ht="12.75">
      <c r="A3058" s="428" t="s">
        <v>1637</v>
      </c>
      <c r="B3058" s="431" t="s">
        <v>10709</v>
      </c>
      <c r="C3058" s="428" t="s">
        <v>1638</v>
      </c>
      <c r="D3058" s="428" t="s">
        <v>20</v>
      </c>
    </row>
    <row r="3059" spans="1:4" ht="12.75">
      <c r="A3059" s="428" t="s">
        <v>8349</v>
      </c>
      <c r="B3059" s="431" t="s">
        <v>890</v>
      </c>
      <c r="C3059" s="428" t="s">
        <v>15096</v>
      </c>
      <c r="D3059" s="428" t="s">
        <v>19</v>
      </c>
    </row>
    <row r="3060" spans="1:4" ht="12.75">
      <c r="A3060" s="428" t="s">
        <v>885</v>
      </c>
      <c r="B3060" s="431">
        <v>200410</v>
      </c>
      <c r="C3060" s="428" t="s">
        <v>15097</v>
      </c>
      <c r="D3060" s="428" t="s">
        <v>19</v>
      </c>
    </row>
    <row r="3061" spans="1:4" ht="12.75">
      <c r="A3061" s="428" t="s">
        <v>4809</v>
      </c>
      <c r="B3061" s="431" t="s">
        <v>2256</v>
      </c>
      <c r="C3061" s="428" t="s">
        <v>15098</v>
      </c>
      <c r="D3061" s="428" t="s">
        <v>18</v>
      </c>
    </row>
    <row r="3062" spans="1:4" ht="12.75">
      <c r="A3062" s="428" t="s">
        <v>8364</v>
      </c>
      <c r="B3062" s="431" t="s">
        <v>890</v>
      </c>
      <c r="C3062" s="428" t="s">
        <v>15099</v>
      </c>
      <c r="D3062" s="428" t="s">
        <v>19</v>
      </c>
    </row>
    <row r="3063" spans="1:4" ht="12.75">
      <c r="A3063" s="428" t="s">
        <v>511</v>
      </c>
      <c r="B3063" s="431" t="s">
        <v>512</v>
      </c>
      <c r="C3063" s="428" t="s">
        <v>15100</v>
      </c>
      <c r="D3063" s="428" t="s">
        <v>19</v>
      </c>
    </row>
    <row r="3064" spans="1:4" ht="12.75">
      <c r="A3064" s="428" t="s">
        <v>2355</v>
      </c>
      <c r="B3064" s="431" t="s">
        <v>890</v>
      </c>
      <c r="C3064" s="428" t="s">
        <v>15101</v>
      </c>
      <c r="D3064" s="428" t="s">
        <v>19</v>
      </c>
    </row>
    <row r="3065" spans="1:4" ht="12.75">
      <c r="A3065" s="428" t="s">
        <v>8378</v>
      </c>
      <c r="B3065" s="431">
        <v>200303</v>
      </c>
      <c r="C3065" s="428" t="s">
        <v>15102</v>
      </c>
      <c r="D3065" s="428" t="s">
        <v>18</v>
      </c>
    </row>
    <row r="3066" spans="1:4" ht="12.75">
      <c r="A3066" s="428" t="s">
        <v>8389</v>
      </c>
      <c r="B3066" s="431">
        <v>190204</v>
      </c>
      <c r="C3066" s="428" t="s">
        <v>15103</v>
      </c>
      <c r="D3066" s="428" t="s">
        <v>20</v>
      </c>
    </row>
    <row r="3067" spans="1:4" ht="12.75">
      <c r="A3067" s="428" t="s">
        <v>8412</v>
      </c>
      <c r="B3067" s="431">
        <v>220304</v>
      </c>
      <c r="C3067" s="428" t="s">
        <v>12500</v>
      </c>
      <c r="D3067" s="428" t="s">
        <v>19</v>
      </c>
    </row>
    <row r="3068" spans="1:4" ht="12.75">
      <c r="A3068" s="428" t="s">
        <v>8439</v>
      </c>
      <c r="B3068" s="431">
        <v>100109</v>
      </c>
      <c r="C3068" s="428" t="s">
        <v>15104</v>
      </c>
      <c r="D3068" s="428" t="s">
        <v>20</v>
      </c>
    </row>
    <row r="3069" spans="1:4" ht="12.75">
      <c r="A3069" s="428" t="s">
        <v>8443</v>
      </c>
      <c r="B3069" s="431" t="s">
        <v>890</v>
      </c>
      <c r="C3069" s="428" t="s">
        <v>15105</v>
      </c>
      <c r="D3069" s="428" t="s">
        <v>19</v>
      </c>
    </row>
    <row r="3070" spans="1:4" ht="12.75">
      <c r="A3070" s="428" t="s">
        <v>11662</v>
      </c>
      <c r="B3070" s="431">
        <v>160113</v>
      </c>
      <c r="C3070" s="428" t="s">
        <v>15106</v>
      </c>
      <c r="D3070" s="428" t="s">
        <v>18</v>
      </c>
    </row>
    <row r="3071" spans="1:4" ht="12.75">
      <c r="A3071" s="428" t="s">
        <v>7623</v>
      </c>
      <c r="B3071" s="431" t="s">
        <v>697</v>
      </c>
      <c r="C3071" s="428" t="s">
        <v>15107</v>
      </c>
      <c r="D3071" s="428" t="s">
        <v>19</v>
      </c>
    </row>
    <row r="3072" spans="1:4" ht="12.75">
      <c r="A3072" s="428" t="s">
        <v>8507</v>
      </c>
      <c r="B3072" s="431" t="s">
        <v>1144</v>
      </c>
      <c r="C3072" s="428" t="s">
        <v>15108</v>
      </c>
      <c r="D3072" s="428" t="s">
        <v>19</v>
      </c>
    </row>
    <row r="3073" spans="1:4" ht="12.75">
      <c r="A3073" s="428" t="s">
        <v>2434</v>
      </c>
      <c r="B3073" s="431" t="s">
        <v>461</v>
      </c>
      <c r="C3073" s="428" t="s">
        <v>15109</v>
      </c>
      <c r="D3073" s="428" t="s">
        <v>18</v>
      </c>
    </row>
    <row r="3074" spans="1:4" ht="12.75">
      <c r="A3074" s="428" t="s">
        <v>3275</v>
      </c>
      <c r="B3074" s="431">
        <v>130705</v>
      </c>
      <c r="C3074" s="428" t="s">
        <v>13170</v>
      </c>
      <c r="D3074" s="428" t="s">
        <v>18</v>
      </c>
    </row>
    <row r="3075" spans="1:4" ht="12.75">
      <c r="A3075" s="428" t="s">
        <v>6276</v>
      </c>
      <c r="B3075" s="431">
        <v>110504</v>
      </c>
      <c r="C3075" s="428" t="s">
        <v>15110</v>
      </c>
      <c r="D3075" s="428" t="s">
        <v>20</v>
      </c>
    </row>
    <row r="3076" spans="1:4" ht="12.75">
      <c r="A3076" s="428" t="s">
        <v>8541</v>
      </c>
      <c r="B3076" s="431">
        <v>200111</v>
      </c>
      <c r="C3076" s="428" t="s">
        <v>15111</v>
      </c>
      <c r="D3076" s="428" t="s">
        <v>19</v>
      </c>
    </row>
    <row r="3077" spans="1:4" ht="12.75">
      <c r="A3077" s="428" t="s">
        <v>5284</v>
      </c>
      <c r="B3077" s="431">
        <v>110209</v>
      </c>
      <c r="C3077" s="428" t="s">
        <v>15112</v>
      </c>
      <c r="D3077" s="428" t="s">
        <v>20</v>
      </c>
    </row>
    <row r="3078" spans="1:4" ht="12.75">
      <c r="A3078" s="428" t="s">
        <v>5679</v>
      </c>
      <c r="B3078" s="431" t="s">
        <v>10145</v>
      </c>
      <c r="C3078" s="428" t="s">
        <v>15113</v>
      </c>
      <c r="D3078" s="428" t="s">
        <v>18</v>
      </c>
    </row>
    <row r="3079" spans="1:4" ht="12.75">
      <c r="A3079" s="428" t="s">
        <v>5176</v>
      </c>
      <c r="B3079" s="431">
        <v>150201</v>
      </c>
      <c r="C3079" s="428" t="s">
        <v>15114</v>
      </c>
      <c r="D3079" s="428" t="s">
        <v>18</v>
      </c>
    </row>
    <row r="3080" spans="1:4" ht="12.75">
      <c r="A3080" s="428" t="s">
        <v>8556</v>
      </c>
      <c r="B3080" s="431">
        <v>110103</v>
      </c>
      <c r="C3080" s="428" t="s">
        <v>13986</v>
      </c>
      <c r="D3080" s="428" t="s">
        <v>20</v>
      </c>
    </row>
    <row r="3081" spans="1:4" ht="12.75">
      <c r="A3081" s="428" t="s">
        <v>8577</v>
      </c>
      <c r="B3081" s="431">
        <v>250102</v>
      </c>
      <c r="C3081" s="428" t="s">
        <v>12307</v>
      </c>
      <c r="D3081" s="428" t="s">
        <v>19</v>
      </c>
    </row>
    <row r="3082" spans="1:4" ht="12.75">
      <c r="A3082" s="428" t="s">
        <v>8591</v>
      </c>
      <c r="B3082" s="431">
        <v>150605</v>
      </c>
      <c r="C3082" s="428" t="s">
        <v>15115</v>
      </c>
      <c r="D3082" s="428" t="s">
        <v>18</v>
      </c>
    </row>
    <row r="3083" spans="1:4" ht="12.75">
      <c r="A3083" s="428" t="s">
        <v>8598</v>
      </c>
      <c r="B3083" s="431">
        <v>200308</v>
      </c>
      <c r="C3083" s="428" t="s">
        <v>15116</v>
      </c>
      <c r="D3083" s="428" t="s">
        <v>20</v>
      </c>
    </row>
    <row r="3084" spans="1:4" ht="12.75">
      <c r="A3084" s="428" t="s">
        <v>8602</v>
      </c>
      <c r="B3084" s="431" t="s">
        <v>854</v>
      </c>
      <c r="C3084" s="428" t="s">
        <v>15117</v>
      </c>
      <c r="D3084" s="428" t="s">
        <v>19</v>
      </c>
    </row>
    <row r="3085" spans="1:4" ht="12.75">
      <c r="A3085" s="428" t="s">
        <v>4058</v>
      </c>
      <c r="B3085" s="431" t="s">
        <v>424</v>
      </c>
      <c r="C3085" s="428" t="s">
        <v>15118</v>
      </c>
      <c r="D3085" s="428" t="s">
        <v>19</v>
      </c>
    </row>
    <row r="3086" spans="1:4" ht="12.75">
      <c r="A3086" s="428" t="s">
        <v>8605</v>
      </c>
      <c r="B3086" s="431">
        <v>200304</v>
      </c>
      <c r="C3086" s="428" t="s">
        <v>15119</v>
      </c>
      <c r="D3086" s="428" t="s">
        <v>20</v>
      </c>
    </row>
    <row r="3087" spans="1:4" ht="12.75">
      <c r="A3087" s="428" t="s">
        <v>2740</v>
      </c>
      <c r="B3087" s="431" t="s">
        <v>637</v>
      </c>
      <c r="C3087" s="428" t="s">
        <v>15120</v>
      </c>
      <c r="D3087" s="428" t="s">
        <v>19</v>
      </c>
    </row>
    <row r="3088" spans="1:4" ht="12.75">
      <c r="A3088" s="428" t="s">
        <v>670</v>
      </c>
      <c r="B3088" s="431" t="s">
        <v>10520</v>
      </c>
      <c r="C3088" s="428" t="s">
        <v>15121</v>
      </c>
      <c r="D3088" s="428" t="s">
        <v>20</v>
      </c>
    </row>
    <row r="3089" spans="1:4" ht="12.75">
      <c r="A3089" s="428" t="s">
        <v>5460</v>
      </c>
      <c r="B3089" s="431">
        <v>120124</v>
      </c>
      <c r="C3089" s="428" t="s">
        <v>15122</v>
      </c>
      <c r="D3089" s="428" t="s">
        <v>20</v>
      </c>
    </row>
    <row r="3090" spans="1:4" ht="12.75">
      <c r="A3090" s="428" t="s">
        <v>11663</v>
      </c>
      <c r="B3090" s="431">
        <v>120405</v>
      </c>
      <c r="C3090" s="428" t="s">
        <v>15123</v>
      </c>
      <c r="D3090" s="428" t="s">
        <v>20</v>
      </c>
    </row>
    <row r="3091" spans="1:4" ht="12.75">
      <c r="A3091" s="428" t="s">
        <v>4466</v>
      </c>
      <c r="B3091" s="431" t="s">
        <v>10348</v>
      </c>
      <c r="C3091" s="428" t="s">
        <v>15124</v>
      </c>
      <c r="D3091" s="428" t="s">
        <v>20</v>
      </c>
    </row>
    <row r="3092" spans="1:4" ht="12.75">
      <c r="A3092" s="428" t="s">
        <v>2185</v>
      </c>
      <c r="B3092" s="431">
        <v>200705</v>
      </c>
      <c r="C3092" s="428" t="s">
        <v>15125</v>
      </c>
      <c r="D3092" s="428" t="s">
        <v>18</v>
      </c>
    </row>
    <row r="3093" spans="1:4" ht="12.75">
      <c r="A3093" s="428" t="s">
        <v>1455</v>
      </c>
      <c r="B3093" s="431" t="s">
        <v>10563</v>
      </c>
      <c r="C3093" s="428" t="s">
        <v>15126</v>
      </c>
      <c r="D3093" s="428" t="s">
        <v>19</v>
      </c>
    </row>
    <row r="3094" spans="1:4" ht="12.75">
      <c r="A3094" s="428" t="s">
        <v>11664</v>
      </c>
      <c r="B3094" s="431">
        <v>160601</v>
      </c>
      <c r="C3094" s="428" t="s">
        <v>15127</v>
      </c>
      <c r="D3094" s="428" t="s">
        <v>19</v>
      </c>
    </row>
    <row r="3095" spans="1:4" ht="12.75">
      <c r="A3095" s="428" t="s">
        <v>1675</v>
      </c>
      <c r="B3095" s="431">
        <v>210112</v>
      </c>
      <c r="C3095" s="428" t="s">
        <v>15128</v>
      </c>
      <c r="D3095" s="428" t="s">
        <v>20</v>
      </c>
    </row>
    <row r="3096" spans="1:4" ht="12.75">
      <c r="A3096" s="428" t="s">
        <v>3192</v>
      </c>
      <c r="B3096" s="431">
        <v>110201</v>
      </c>
      <c r="C3096" s="428" t="s">
        <v>13029</v>
      </c>
      <c r="D3096" s="428" t="s">
        <v>20</v>
      </c>
    </row>
    <row r="3097" spans="1:4" ht="12.75">
      <c r="A3097" s="428" t="s">
        <v>1966</v>
      </c>
      <c r="B3097" s="431">
        <v>210103</v>
      </c>
      <c r="C3097" s="428" t="s">
        <v>15129</v>
      </c>
      <c r="D3097" s="428" t="s">
        <v>20</v>
      </c>
    </row>
    <row r="3098" spans="1:4" ht="12.75">
      <c r="A3098" s="428" t="s">
        <v>1435</v>
      </c>
      <c r="B3098" s="431">
        <v>210309</v>
      </c>
      <c r="C3098" s="428" t="s">
        <v>15130</v>
      </c>
      <c r="D3098" s="428" t="s">
        <v>459</v>
      </c>
    </row>
    <row r="3099" spans="1:4" ht="12.75">
      <c r="A3099" s="428" t="s">
        <v>6822</v>
      </c>
      <c r="B3099" s="431" t="s">
        <v>9752</v>
      </c>
      <c r="C3099" s="428" t="s">
        <v>15131</v>
      </c>
      <c r="D3099" s="428" t="s">
        <v>20</v>
      </c>
    </row>
    <row r="3100" spans="1:4" ht="12.75">
      <c r="A3100" s="428" t="s">
        <v>2393</v>
      </c>
      <c r="B3100" s="431" t="s">
        <v>1260</v>
      </c>
      <c r="C3100" s="428" t="s">
        <v>15132</v>
      </c>
      <c r="D3100" s="428" t="s">
        <v>19</v>
      </c>
    </row>
    <row r="3101" spans="1:4" ht="12.75">
      <c r="A3101" s="428" t="s">
        <v>5595</v>
      </c>
      <c r="B3101" s="431" t="s">
        <v>10535</v>
      </c>
      <c r="C3101" s="428" t="s">
        <v>15133</v>
      </c>
      <c r="D3101" s="428" t="s">
        <v>19</v>
      </c>
    </row>
    <row r="3102" spans="1:4" ht="12.75">
      <c r="A3102" s="428" t="s">
        <v>5403</v>
      </c>
      <c r="B3102" s="431">
        <v>151012</v>
      </c>
      <c r="C3102" s="428" t="s">
        <v>15134</v>
      </c>
      <c r="D3102" s="428" t="s">
        <v>19</v>
      </c>
    </row>
    <row r="3103" spans="1:4" ht="12.75">
      <c r="A3103" s="428" t="s">
        <v>3063</v>
      </c>
      <c r="B3103" s="431" t="s">
        <v>10563</v>
      </c>
      <c r="C3103" s="428" t="s">
        <v>15135</v>
      </c>
      <c r="D3103" s="428" t="s">
        <v>20</v>
      </c>
    </row>
    <row r="3104" spans="1:4" ht="12.75">
      <c r="A3104" s="428" t="s">
        <v>5660</v>
      </c>
      <c r="B3104" s="431" t="s">
        <v>10269</v>
      </c>
      <c r="C3104" s="428" t="s">
        <v>15136</v>
      </c>
      <c r="D3104" s="428" t="s">
        <v>19</v>
      </c>
    </row>
    <row r="3105" spans="1:4" ht="12.75">
      <c r="A3105" s="428" t="s">
        <v>2269</v>
      </c>
      <c r="B3105" s="431">
        <v>210111</v>
      </c>
      <c r="C3105" s="428" t="s">
        <v>15137</v>
      </c>
      <c r="D3105" s="428" t="s">
        <v>19</v>
      </c>
    </row>
    <row r="3106" spans="1:4" ht="12.75">
      <c r="A3106" s="428" t="s">
        <v>3258</v>
      </c>
      <c r="B3106" s="431" t="s">
        <v>424</v>
      </c>
      <c r="C3106" s="428" t="s">
        <v>15138</v>
      </c>
      <c r="D3106" s="428" t="s">
        <v>20</v>
      </c>
    </row>
    <row r="3107" spans="1:4" ht="12.75">
      <c r="A3107" s="428" t="s">
        <v>2620</v>
      </c>
      <c r="B3107" s="431">
        <v>170102</v>
      </c>
      <c r="C3107" s="428" t="s">
        <v>15139</v>
      </c>
      <c r="D3107" s="428" t="s">
        <v>19</v>
      </c>
    </row>
    <row r="3108" spans="1:4" ht="12.75">
      <c r="A3108" s="428" t="s">
        <v>5245</v>
      </c>
      <c r="B3108" s="431">
        <v>151032</v>
      </c>
      <c r="C3108" s="428" t="s">
        <v>15140</v>
      </c>
      <c r="D3108" s="428" t="s">
        <v>20</v>
      </c>
    </row>
    <row r="3109" spans="1:4" ht="12.75">
      <c r="A3109" s="428" t="s">
        <v>3376</v>
      </c>
      <c r="B3109" s="431">
        <v>200205</v>
      </c>
      <c r="C3109" s="428" t="s">
        <v>15141</v>
      </c>
      <c r="D3109" s="428" t="s">
        <v>19</v>
      </c>
    </row>
    <row r="3110" spans="1:4" ht="12.75">
      <c r="A3110" s="428" t="s">
        <v>11665</v>
      </c>
      <c r="B3110" s="431">
        <v>130704</v>
      </c>
      <c r="C3110" s="428" t="s">
        <v>15142</v>
      </c>
      <c r="D3110" s="428" t="s">
        <v>459</v>
      </c>
    </row>
    <row r="3111" spans="1:4" ht="12.75">
      <c r="A3111" s="428" t="s">
        <v>11666</v>
      </c>
      <c r="B3111" s="431">
        <v>130904</v>
      </c>
      <c r="C3111" s="428" t="s">
        <v>15143</v>
      </c>
      <c r="D3111" s="428" t="s">
        <v>19</v>
      </c>
    </row>
    <row r="3112" spans="1:4" ht="12.75">
      <c r="A3112" s="428" t="s">
        <v>4992</v>
      </c>
      <c r="B3112" s="431" t="s">
        <v>10561</v>
      </c>
      <c r="C3112" s="428" t="s">
        <v>15144</v>
      </c>
      <c r="D3112" s="428" t="s">
        <v>459</v>
      </c>
    </row>
    <row r="3113" spans="1:4" ht="12.75">
      <c r="A3113" s="428" t="s">
        <v>11667</v>
      </c>
      <c r="B3113" s="431" t="s">
        <v>9726</v>
      </c>
      <c r="C3113" s="428" t="s">
        <v>15145</v>
      </c>
      <c r="D3113" s="428" t="s">
        <v>18</v>
      </c>
    </row>
    <row r="3114" spans="1:4" ht="12.75">
      <c r="A3114" s="428" t="s">
        <v>8130</v>
      </c>
      <c r="B3114" s="431" t="s">
        <v>10770</v>
      </c>
      <c r="C3114" s="428" t="s">
        <v>15146</v>
      </c>
      <c r="D3114" s="428" t="s">
        <v>19</v>
      </c>
    </row>
    <row r="3115" spans="1:4" ht="12.75">
      <c r="A3115" s="428" t="s">
        <v>5400</v>
      </c>
      <c r="B3115" s="431">
        <v>150901</v>
      </c>
      <c r="C3115" s="428" t="s">
        <v>15147</v>
      </c>
      <c r="D3115" s="428" t="s">
        <v>18</v>
      </c>
    </row>
    <row r="3116" spans="1:4" ht="12.75">
      <c r="A3116" s="428" t="s">
        <v>3637</v>
      </c>
      <c r="B3116" s="431">
        <v>210102</v>
      </c>
      <c r="C3116" s="428" t="s">
        <v>15148</v>
      </c>
      <c r="D3116" s="428" t="s">
        <v>19</v>
      </c>
    </row>
    <row r="3117" spans="1:4" ht="12.75">
      <c r="A3117" s="428" t="s">
        <v>1605</v>
      </c>
      <c r="B3117" s="431">
        <v>100703</v>
      </c>
      <c r="C3117" s="428" t="s">
        <v>12645</v>
      </c>
      <c r="D3117" s="428" t="s">
        <v>20</v>
      </c>
    </row>
    <row r="3118" spans="1:4" ht="12.75">
      <c r="A3118" s="428" t="s">
        <v>3361</v>
      </c>
      <c r="B3118" s="431">
        <v>211206</v>
      </c>
      <c r="C3118" s="428" t="s">
        <v>15149</v>
      </c>
      <c r="D3118" s="428" t="s">
        <v>20</v>
      </c>
    </row>
    <row r="3119" spans="1:4" ht="12.75">
      <c r="A3119" s="428" t="s">
        <v>2697</v>
      </c>
      <c r="B3119" s="431" t="s">
        <v>10588</v>
      </c>
      <c r="C3119" s="428" t="s">
        <v>15150</v>
      </c>
      <c r="D3119" s="428" t="s">
        <v>18</v>
      </c>
    </row>
    <row r="3120" spans="1:4" ht="12.75">
      <c r="A3120" s="428" t="s">
        <v>6073</v>
      </c>
      <c r="B3120" s="431" t="s">
        <v>10590</v>
      </c>
      <c r="C3120" s="428" t="s">
        <v>15151</v>
      </c>
      <c r="D3120" s="428" t="s">
        <v>18</v>
      </c>
    </row>
    <row r="3121" spans="1:4" ht="12.75">
      <c r="A3121" s="428" t="s">
        <v>7374</v>
      </c>
      <c r="B3121" s="431" t="s">
        <v>2536</v>
      </c>
      <c r="C3121" s="428" t="s">
        <v>15152</v>
      </c>
      <c r="D3121" s="428" t="s">
        <v>19</v>
      </c>
    </row>
    <row r="3122" spans="1:4" ht="12.75">
      <c r="A3122" s="428" t="s">
        <v>911</v>
      </c>
      <c r="B3122" s="431">
        <v>110202</v>
      </c>
      <c r="C3122" s="428" t="s">
        <v>15153</v>
      </c>
      <c r="D3122" s="428" t="s">
        <v>20</v>
      </c>
    </row>
    <row r="3123" spans="1:4" ht="12.75">
      <c r="A3123" s="428" t="s">
        <v>11668</v>
      </c>
      <c r="B3123" s="431" t="s">
        <v>697</v>
      </c>
      <c r="C3123" s="428" t="s">
        <v>15154</v>
      </c>
      <c r="D3123" s="428" t="s">
        <v>20</v>
      </c>
    </row>
    <row r="3124" spans="1:4" ht="12.75">
      <c r="A3124" s="428" t="s">
        <v>7837</v>
      </c>
      <c r="B3124" s="431" t="s">
        <v>10901</v>
      </c>
      <c r="C3124" s="428" t="s">
        <v>15155</v>
      </c>
      <c r="D3124" s="428" t="s">
        <v>19</v>
      </c>
    </row>
    <row r="3125" spans="1:4" ht="12.75">
      <c r="A3125" s="428" t="s">
        <v>2164</v>
      </c>
      <c r="B3125" s="431">
        <v>160201</v>
      </c>
      <c r="C3125" s="428" t="s">
        <v>15156</v>
      </c>
      <c r="D3125" s="428" t="s">
        <v>19</v>
      </c>
    </row>
    <row r="3126" spans="1:4" ht="12.75">
      <c r="A3126" s="428" t="s">
        <v>11669</v>
      </c>
      <c r="B3126" s="431">
        <v>150108</v>
      </c>
      <c r="C3126" s="428" t="s">
        <v>12988</v>
      </c>
      <c r="D3126" s="428" t="s">
        <v>19</v>
      </c>
    </row>
    <row r="3127" spans="1:4" ht="12.75">
      <c r="A3127" s="428" t="s">
        <v>1071</v>
      </c>
      <c r="B3127" s="431">
        <v>120208</v>
      </c>
      <c r="C3127" s="428" t="s">
        <v>15157</v>
      </c>
      <c r="D3127" s="428" t="s">
        <v>19</v>
      </c>
    </row>
    <row r="3128" spans="1:4" ht="12.75">
      <c r="A3128" s="428" t="s">
        <v>2745</v>
      </c>
      <c r="B3128" s="431">
        <v>210504</v>
      </c>
      <c r="C3128" s="428" t="s">
        <v>14465</v>
      </c>
      <c r="D3128" s="428" t="s">
        <v>19</v>
      </c>
    </row>
    <row r="3129" spans="1:4" ht="12.75">
      <c r="A3129" s="428" t="s">
        <v>5289</v>
      </c>
      <c r="B3129" s="431">
        <v>110208</v>
      </c>
      <c r="C3129" s="428" t="s">
        <v>15158</v>
      </c>
      <c r="D3129" s="428" t="s">
        <v>20</v>
      </c>
    </row>
    <row r="3130" spans="1:4" ht="12.75">
      <c r="A3130" s="428" t="s">
        <v>11670</v>
      </c>
      <c r="B3130" s="431">
        <v>100201</v>
      </c>
      <c r="C3130" s="428" t="s">
        <v>15159</v>
      </c>
      <c r="D3130" s="428" t="s">
        <v>18</v>
      </c>
    </row>
    <row r="3131" spans="1:4" ht="12.75">
      <c r="A3131" s="428" t="s">
        <v>7616</v>
      </c>
      <c r="B3131" s="431">
        <v>190304</v>
      </c>
      <c r="C3131" s="428" t="s">
        <v>15160</v>
      </c>
      <c r="D3131" s="428" t="s">
        <v>19</v>
      </c>
    </row>
    <row r="3132" spans="1:4" ht="12.75">
      <c r="A3132" s="428" t="s">
        <v>396</v>
      </c>
      <c r="B3132" s="431">
        <v>210501</v>
      </c>
      <c r="C3132" s="428" t="s">
        <v>15161</v>
      </c>
      <c r="D3132" s="428" t="s">
        <v>18</v>
      </c>
    </row>
    <row r="3133" spans="1:4" ht="12.75">
      <c r="A3133" s="428" t="s">
        <v>11671</v>
      </c>
      <c r="B3133" s="431" t="s">
        <v>10305</v>
      </c>
      <c r="C3133" s="428" t="s">
        <v>15162</v>
      </c>
      <c r="D3133" s="428" t="s">
        <v>20</v>
      </c>
    </row>
    <row r="3134" spans="1:4" ht="12.75">
      <c r="A3134" s="428" t="s">
        <v>2549</v>
      </c>
      <c r="B3134" s="431">
        <v>211101</v>
      </c>
      <c r="C3134" s="428" t="s">
        <v>15163</v>
      </c>
      <c r="D3134" s="428" t="s">
        <v>20</v>
      </c>
    </row>
    <row r="3135" spans="1:4" ht="12.75">
      <c r="A3135" s="428" t="s">
        <v>494</v>
      </c>
      <c r="B3135" s="431">
        <v>211204</v>
      </c>
      <c r="C3135" s="428" t="s">
        <v>15164</v>
      </c>
      <c r="D3135" s="428" t="s">
        <v>19</v>
      </c>
    </row>
    <row r="3136" spans="1:4" ht="12.75">
      <c r="A3136" s="428" t="s">
        <v>3163</v>
      </c>
      <c r="B3136" s="431">
        <v>210601</v>
      </c>
      <c r="C3136" s="428" t="s">
        <v>15165</v>
      </c>
      <c r="D3136" s="428" t="s">
        <v>19</v>
      </c>
    </row>
    <row r="3137" spans="1:4" ht="12.75">
      <c r="A3137" s="428" t="s">
        <v>4888</v>
      </c>
      <c r="B3137" s="431" t="s">
        <v>10729</v>
      </c>
      <c r="C3137" s="428" t="s">
        <v>15166</v>
      </c>
      <c r="D3137" s="428" t="s">
        <v>19</v>
      </c>
    </row>
    <row r="3138" spans="1:4" ht="12.75">
      <c r="A3138" s="428" t="s">
        <v>4985</v>
      </c>
      <c r="B3138" s="431">
        <v>211002</v>
      </c>
      <c r="C3138" s="428" t="s">
        <v>15167</v>
      </c>
      <c r="D3138" s="428" t="s">
        <v>18</v>
      </c>
    </row>
    <row r="3139" spans="1:4" ht="12.75">
      <c r="A3139" s="428" t="s">
        <v>4118</v>
      </c>
      <c r="B3139" s="431">
        <v>200114</v>
      </c>
      <c r="C3139" s="428" t="s">
        <v>15168</v>
      </c>
      <c r="D3139" s="428" t="s">
        <v>20</v>
      </c>
    </row>
    <row r="3140" spans="1:4" ht="12.75">
      <c r="A3140" s="428" t="s">
        <v>1618</v>
      </c>
      <c r="B3140" s="431" t="s">
        <v>848</v>
      </c>
      <c r="C3140" s="428" t="s">
        <v>15169</v>
      </c>
      <c r="D3140" s="428" t="s">
        <v>19</v>
      </c>
    </row>
    <row r="3141" spans="1:4" ht="12.75">
      <c r="A3141" s="428" t="s">
        <v>1972</v>
      </c>
      <c r="B3141" s="431" t="s">
        <v>372</v>
      </c>
      <c r="C3141" s="428" t="s">
        <v>15170</v>
      </c>
      <c r="D3141" s="428" t="s">
        <v>19</v>
      </c>
    </row>
    <row r="3142" spans="1:4" ht="12.75">
      <c r="A3142" s="428" t="s">
        <v>1687</v>
      </c>
      <c r="B3142" s="431">
        <v>140117</v>
      </c>
      <c r="C3142" s="428" t="s">
        <v>15171</v>
      </c>
      <c r="D3142" s="428" t="s">
        <v>20</v>
      </c>
    </row>
    <row r="3143" spans="1:4" ht="12.75">
      <c r="A3143" s="428" t="s">
        <v>2378</v>
      </c>
      <c r="B3143" s="431">
        <v>211105</v>
      </c>
      <c r="C3143" s="428" t="s">
        <v>15172</v>
      </c>
      <c r="D3143" s="428" t="s">
        <v>19</v>
      </c>
    </row>
    <row r="3144" spans="1:4" ht="12.75">
      <c r="A3144" s="428" t="s">
        <v>3034</v>
      </c>
      <c r="B3144" s="431" t="s">
        <v>3035</v>
      </c>
      <c r="C3144" s="428" t="s">
        <v>15173</v>
      </c>
      <c r="D3144" s="428" t="s">
        <v>20</v>
      </c>
    </row>
    <row r="3145" spans="1:4" ht="12.75">
      <c r="A3145" s="428" t="s">
        <v>1543</v>
      </c>
      <c r="B3145" s="431" t="s">
        <v>1544</v>
      </c>
      <c r="C3145" s="428" t="s">
        <v>15174</v>
      </c>
      <c r="D3145" s="428" t="s">
        <v>19</v>
      </c>
    </row>
    <row r="3146" spans="1:4" ht="12.75">
      <c r="A3146" s="428" t="s">
        <v>3277</v>
      </c>
      <c r="B3146" s="431">
        <v>210904</v>
      </c>
      <c r="C3146" s="428" t="s">
        <v>15175</v>
      </c>
      <c r="D3146" s="428" t="s">
        <v>20</v>
      </c>
    </row>
    <row r="3147" spans="1:4" ht="12.75">
      <c r="A3147" s="428" t="s">
        <v>1494</v>
      </c>
      <c r="B3147" s="431" t="s">
        <v>10590</v>
      </c>
      <c r="C3147" s="428" t="s">
        <v>15176</v>
      </c>
      <c r="D3147" s="428" t="s">
        <v>19</v>
      </c>
    </row>
    <row r="3148" spans="1:4" ht="12.75">
      <c r="A3148" s="428" t="s">
        <v>2989</v>
      </c>
      <c r="B3148" s="431" t="s">
        <v>10197</v>
      </c>
      <c r="C3148" s="428" t="s">
        <v>15177</v>
      </c>
      <c r="D3148" s="428" t="s">
        <v>19</v>
      </c>
    </row>
    <row r="3149" spans="1:4" ht="12.75">
      <c r="A3149" s="428" t="s">
        <v>5536</v>
      </c>
      <c r="B3149" s="431">
        <v>210608</v>
      </c>
      <c r="C3149" s="428" t="s">
        <v>15178</v>
      </c>
      <c r="D3149" s="428" t="s">
        <v>459</v>
      </c>
    </row>
    <row r="3150" spans="1:4" ht="12.75">
      <c r="A3150" s="428" t="s">
        <v>4230</v>
      </c>
      <c r="B3150" s="431">
        <v>210503</v>
      </c>
      <c r="C3150" s="428" t="s">
        <v>15179</v>
      </c>
      <c r="D3150" s="428" t="s">
        <v>20</v>
      </c>
    </row>
    <row r="3151" spans="1:4" ht="12.75">
      <c r="A3151" s="428" t="s">
        <v>5761</v>
      </c>
      <c r="B3151" s="431">
        <v>210501</v>
      </c>
      <c r="C3151" s="428" t="s">
        <v>15180</v>
      </c>
      <c r="D3151" s="428" t="s">
        <v>20</v>
      </c>
    </row>
    <row r="3152" spans="1:4" ht="12.75">
      <c r="A3152" s="428" t="s">
        <v>2560</v>
      </c>
      <c r="B3152" s="431">
        <v>211206</v>
      </c>
      <c r="C3152" s="428" t="s">
        <v>15181</v>
      </c>
      <c r="D3152" s="428" t="s">
        <v>19</v>
      </c>
    </row>
    <row r="3153" spans="1:4" ht="12.75">
      <c r="A3153" s="428" t="s">
        <v>2145</v>
      </c>
      <c r="B3153" s="431">
        <v>210215</v>
      </c>
      <c r="C3153" s="428" t="s">
        <v>15182</v>
      </c>
      <c r="D3153" s="428" t="s">
        <v>20</v>
      </c>
    </row>
    <row r="3154" spans="1:4" ht="12.75">
      <c r="A3154" s="428" t="s">
        <v>5535</v>
      </c>
      <c r="B3154" s="431" t="s">
        <v>1202</v>
      </c>
      <c r="C3154" s="428" t="s">
        <v>15183</v>
      </c>
      <c r="D3154" s="428" t="s">
        <v>18</v>
      </c>
    </row>
    <row r="3155" spans="1:4" ht="12.75">
      <c r="A3155" s="428" t="s">
        <v>11672</v>
      </c>
      <c r="B3155" s="431">
        <v>240101</v>
      </c>
      <c r="C3155" s="428" t="s">
        <v>15184</v>
      </c>
      <c r="D3155" s="428" t="s">
        <v>18</v>
      </c>
    </row>
    <row r="3156" spans="1:4" ht="12.75">
      <c r="A3156" s="428" t="s">
        <v>3679</v>
      </c>
      <c r="B3156" s="431" t="s">
        <v>1202</v>
      </c>
      <c r="C3156" s="428" t="s">
        <v>15185</v>
      </c>
      <c r="D3156" s="428" t="s">
        <v>19</v>
      </c>
    </row>
    <row r="3157" spans="1:4" ht="12.75">
      <c r="A3157" s="428" t="s">
        <v>4896</v>
      </c>
      <c r="B3157" s="431" t="s">
        <v>9708</v>
      </c>
      <c r="C3157" s="428" t="s">
        <v>15186</v>
      </c>
      <c r="D3157" s="428" t="s">
        <v>20</v>
      </c>
    </row>
    <row r="3158" spans="1:4" ht="12.75">
      <c r="A3158" s="428" t="s">
        <v>2394</v>
      </c>
      <c r="B3158" s="431" t="s">
        <v>10188</v>
      </c>
      <c r="C3158" s="428" t="s">
        <v>14721</v>
      </c>
      <c r="D3158" s="428" t="s">
        <v>19</v>
      </c>
    </row>
    <row r="3159" spans="1:4" ht="12.75">
      <c r="A3159" s="428" t="s">
        <v>1883</v>
      </c>
      <c r="B3159" s="431" t="s">
        <v>10224</v>
      </c>
      <c r="C3159" s="428" t="s">
        <v>15187</v>
      </c>
      <c r="D3159" s="428" t="s">
        <v>20</v>
      </c>
    </row>
    <row r="3160" spans="1:4" ht="12.75">
      <c r="A3160" s="428" t="s">
        <v>5612</v>
      </c>
      <c r="B3160" s="431">
        <v>100901</v>
      </c>
      <c r="C3160" s="428" t="s">
        <v>15188</v>
      </c>
      <c r="D3160" s="428" t="s">
        <v>18</v>
      </c>
    </row>
    <row r="3161" spans="1:4" ht="12.75">
      <c r="A3161" s="428" t="s">
        <v>2127</v>
      </c>
      <c r="B3161" s="431" t="s">
        <v>10188</v>
      </c>
      <c r="C3161" s="428" t="s">
        <v>15189</v>
      </c>
      <c r="D3161" s="428" t="s">
        <v>20</v>
      </c>
    </row>
    <row r="3162" spans="1:4" ht="12.75">
      <c r="A3162" s="428" t="s">
        <v>3542</v>
      </c>
      <c r="B3162" s="431" t="s">
        <v>10629</v>
      </c>
      <c r="C3162" s="428" t="s">
        <v>12980</v>
      </c>
      <c r="D3162" s="428" t="s">
        <v>19</v>
      </c>
    </row>
    <row r="3163" spans="1:4" ht="12.75">
      <c r="A3163" s="428" t="s">
        <v>7914</v>
      </c>
      <c r="B3163" s="431" t="s">
        <v>9708</v>
      </c>
      <c r="C3163" s="428" t="s">
        <v>15190</v>
      </c>
      <c r="D3163" s="428" t="s">
        <v>19</v>
      </c>
    </row>
    <row r="3164" spans="1:4" ht="12.75">
      <c r="A3164" s="428" t="s">
        <v>1833</v>
      </c>
      <c r="B3164" s="431" t="s">
        <v>10084</v>
      </c>
      <c r="C3164" s="428" t="s">
        <v>15191</v>
      </c>
      <c r="D3164" s="428" t="s">
        <v>20</v>
      </c>
    </row>
    <row r="3165" spans="1:4" ht="12.75">
      <c r="A3165" s="428" t="s">
        <v>2806</v>
      </c>
      <c r="B3165" s="431" t="s">
        <v>10778</v>
      </c>
      <c r="C3165" s="428" t="s">
        <v>15192</v>
      </c>
      <c r="D3165" s="428" t="s">
        <v>19</v>
      </c>
    </row>
    <row r="3166" spans="1:4" ht="12.75">
      <c r="A3166" s="428" t="s">
        <v>2523</v>
      </c>
      <c r="B3166" s="431" t="s">
        <v>10629</v>
      </c>
      <c r="C3166" s="428" t="s">
        <v>15193</v>
      </c>
      <c r="D3166" s="428" t="s">
        <v>20</v>
      </c>
    </row>
    <row r="3167" spans="1:4" ht="12.75">
      <c r="A3167" s="428" t="s">
        <v>782</v>
      </c>
      <c r="B3167" s="431">
        <v>160706</v>
      </c>
      <c r="C3167" s="428" t="s">
        <v>15194</v>
      </c>
      <c r="D3167" s="428" t="s">
        <v>20</v>
      </c>
    </row>
    <row r="3168" spans="1:4" ht="12.75">
      <c r="A3168" s="428" t="s">
        <v>7620</v>
      </c>
      <c r="B3168" s="431" t="s">
        <v>2014</v>
      </c>
      <c r="C3168" s="428" t="s">
        <v>15195</v>
      </c>
      <c r="D3168" s="428" t="s">
        <v>19</v>
      </c>
    </row>
    <row r="3169" spans="1:4" ht="12.75">
      <c r="A3169" s="428" t="s">
        <v>7519</v>
      </c>
      <c r="B3169" s="431" t="s">
        <v>10751</v>
      </c>
      <c r="C3169" s="428" t="s">
        <v>15196</v>
      </c>
      <c r="D3169" s="428" t="s">
        <v>19</v>
      </c>
    </row>
    <row r="3170" spans="1:4" ht="12.75">
      <c r="A3170" s="428" t="s">
        <v>4458</v>
      </c>
      <c r="B3170" s="431" t="s">
        <v>10480</v>
      </c>
      <c r="C3170" s="428" t="s">
        <v>15197</v>
      </c>
      <c r="D3170" s="428" t="s">
        <v>20</v>
      </c>
    </row>
    <row r="3171" spans="1:4" ht="12.75">
      <c r="A3171" s="428" t="s">
        <v>3365</v>
      </c>
      <c r="B3171" s="431" t="s">
        <v>10092</v>
      </c>
      <c r="C3171" s="428" t="s">
        <v>15198</v>
      </c>
      <c r="D3171" s="428" t="s">
        <v>19</v>
      </c>
    </row>
    <row r="3172" spans="1:4" ht="12.75">
      <c r="A3172" s="428" t="s">
        <v>11673</v>
      </c>
      <c r="B3172" s="431" t="s">
        <v>1852</v>
      </c>
      <c r="C3172" s="428" t="s">
        <v>15199</v>
      </c>
      <c r="D3172" s="428" t="s">
        <v>19</v>
      </c>
    </row>
    <row r="3173" spans="1:4" ht="12.75">
      <c r="A3173" s="428" t="s">
        <v>6284</v>
      </c>
      <c r="B3173" s="431" t="s">
        <v>10770</v>
      </c>
      <c r="C3173" s="428" t="s">
        <v>15200</v>
      </c>
      <c r="D3173" s="428" t="s">
        <v>19</v>
      </c>
    </row>
    <row r="3174" spans="1:4" ht="12.75">
      <c r="A3174" s="428" t="s">
        <v>8534</v>
      </c>
      <c r="B3174" s="431" t="s">
        <v>7291</v>
      </c>
      <c r="C3174" s="428" t="s">
        <v>15201</v>
      </c>
      <c r="D3174" s="428" t="s">
        <v>19</v>
      </c>
    </row>
    <row r="3175" spans="1:4" ht="12.75">
      <c r="A3175" s="428" t="s">
        <v>6205</v>
      </c>
      <c r="B3175" s="431">
        <v>101105</v>
      </c>
      <c r="C3175" s="428" t="s">
        <v>15202</v>
      </c>
      <c r="D3175" s="428" t="s">
        <v>20</v>
      </c>
    </row>
    <row r="3176" spans="1:4" ht="12.75">
      <c r="A3176" s="428" t="s">
        <v>1615</v>
      </c>
      <c r="B3176" s="431">
        <v>140101</v>
      </c>
      <c r="C3176" s="428" t="s">
        <v>15203</v>
      </c>
      <c r="D3176" s="428" t="s">
        <v>20</v>
      </c>
    </row>
    <row r="3177" spans="1:4" ht="12.75">
      <c r="A3177" s="428" t="s">
        <v>1394</v>
      </c>
      <c r="B3177" s="431" t="s">
        <v>1395</v>
      </c>
      <c r="C3177" s="428" t="s">
        <v>15204</v>
      </c>
      <c r="D3177" s="428" t="s">
        <v>459</v>
      </c>
    </row>
    <row r="3178" spans="1:4" ht="12.75">
      <c r="A3178" s="428" t="s">
        <v>7603</v>
      </c>
      <c r="B3178" s="431" t="s">
        <v>10725</v>
      </c>
      <c r="C3178" s="428" t="s">
        <v>15205</v>
      </c>
      <c r="D3178" s="428" t="s">
        <v>19</v>
      </c>
    </row>
    <row r="3179" spans="1:4" ht="12.75">
      <c r="A3179" s="428" t="s">
        <v>8588</v>
      </c>
      <c r="B3179" s="431" t="s">
        <v>7228</v>
      </c>
      <c r="C3179" s="428" t="s">
        <v>15206</v>
      </c>
      <c r="D3179" s="428" t="s">
        <v>459</v>
      </c>
    </row>
    <row r="3180" spans="1:4" ht="12.75">
      <c r="A3180" s="428" t="s">
        <v>7736</v>
      </c>
      <c r="B3180" s="431" t="s">
        <v>450</v>
      </c>
      <c r="C3180" s="428" t="s">
        <v>15207</v>
      </c>
      <c r="D3180" s="428" t="s">
        <v>19</v>
      </c>
    </row>
    <row r="3181" spans="1:4" ht="12.75">
      <c r="A3181" s="428" t="s">
        <v>1783</v>
      </c>
      <c r="B3181" s="431" t="s">
        <v>10086</v>
      </c>
      <c r="C3181" s="428" t="s">
        <v>15208</v>
      </c>
      <c r="D3181" s="428" t="s">
        <v>459</v>
      </c>
    </row>
    <row r="3182" spans="1:4" ht="12.75">
      <c r="A3182" s="428" t="s">
        <v>6034</v>
      </c>
      <c r="B3182" s="431" t="s">
        <v>10191</v>
      </c>
      <c r="C3182" s="428" t="s">
        <v>15209</v>
      </c>
      <c r="D3182" s="428" t="s">
        <v>459</v>
      </c>
    </row>
    <row r="3183" spans="1:4" ht="12.75">
      <c r="A3183" s="428" t="s">
        <v>1941</v>
      </c>
      <c r="B3183" s="431" t="s">
        <v>663</v>
      </c>
      <c r="C3183" s="428" t="s">
        <v>15210</v>
      </c>
      <c r="D3183" s="428" t="s">
        <v>19</v>
      </c>
    </row>
    <row r="3184" spans="1:4" ht="12.75">
      <c r="A3184" s="428" t="s">
        <v>7327</v>
      </c>
      <c r="B3184" s="431" t="s">
        <v>1385</v>
      </c>
      <c r="C3184" s="428" t="s">
        <v>15211</v>
      </c>
      <c r="D3184" s="428" t="s">
        <v>18</v>
      </c>
    </row>
    <row r="3185" spans="1:4" ht="12.75">
      <c r="A3185" s="428" t="s">
        <v>5969</v>
      </c>
      <c r="B3185" s="431" t="s">
        <v>1690</v>
      </c>
      <c r="C3185" s="428" t="s">
        <v>15212</v>
      </c>
      <c r="D3185" s="428" t="s">
        <v>19</v>
      </c>
    </row>
    <row r="3186" spans="1:4" ht="12.75">
      <c r="A3186" s="428" t="s">
        <v>2237</v>
      </c>
      <c r="B3186" s="431" t="s">
        <v>10479</v>
      </c>
      <c r="C3186" s="428" t="s">
        <v>15213</v>
      </c>
      <c r="D3186" s="428" t="s">
        <v>19</v>
      </c>
    </row>
    <row r="3187" spans="1:4" ht="12.75">
      <c r="A3187" s="428" t="s">
        <v>2809</v>
      </c>
      <c r="B3187" s="431" t="s">
        <v>10204</v>
      </c>
      <c r="C3187" s="428" t="s">
        <v>15214</v>
      </c>
      <c r="D3187" s="428" t="s">
        <v>19</v>
      </c>
    </row>
    <row r="3188" spans="1:4" ht="12.75">
      <c r="A3188" s="428" t="s">
        <v>4476</v>
      </c>
      <c r="B3188" s="431" t="s">
        <v>2031</v>
      </c>
      <c r="C3188" s="428" t="s">
        <v>14896</v>
      </c>
      <c r="D3188" s="428" t="s">
        <v>20</v>
      </c>
    </row>
    <row r="3189" spans="1:4" ht="12.75">
      <c r="A3189" s="428" t="s">
        <v>3221</v>
      </c>
      <c r="B3189" s="431" t="s">
        <v>456</v>
      </c>
      <c r="C3189" s="428" t="s">
        <v>15215</v>
      </c>
      <c r="D3189" s="428" t="s">
        <v>18</v>
      </c>
    </row>
    <row r="3190" spans="1:4" ht="12.75">
      <c r="A3190" s="428" t="s">
        <v>3794</v>
      </c>
      <c r="B3190" s="431" t="s">
        <v>10213</v>
      </c>
      <c r="C3190" s="428" t="s">
        <v>15216</v>
      </c>
      <c r="D3190" s="428" t="s">
        <v>20</v>
      </c>
    </row>
    <row r="3191" spans="1:4" ht="12.75">
      <c r="A3191" s="428" t="s">
        <v>585</v>
      </c>
      <c r="B3191" s="431" t="s">
        <v>413</v>
      </c>
      <c r="C3191" s="428" t="s">
        <v>15217</v>
      </c>
      <c r="D3191" s="428" t="s">
        <v>19</v>
      </c>
    </row>
    <row r="3192" spans="1:4" ht="12.75">
      <c r="A3192" s="428" t="s">
        <v>11674</v>
      </c>
      <c r="B3192" s="431" t="s">
        <v>477</v>
      </c>
      <c r="C3192" s="428" t="s">
        <v>15218</v>
      </c>
      <c r="D3192" s="428" t="s">
        <v>19</v>
      </c>
    </row>
    <row r="3193" spans="1:4" ht="12.75">
      <c r="A3193" s="428" t="s">
        <v>908</v>
      </c>
      <c r="B3193" s="431">
        <v>160201</v>
      </c>
      <c r="C3193" s="428" t="s">
        <v>15219</v>
      </c>
      <c r="D3193" s="428" t="s">
        <v>19</v>
      </c>
    </row>
    <row r="3194" spans="1:4" ht="12.75">
      <c r="A3194" s="428" t="s">
        <v>1519</v>
      </c>
      <c r="B3194" s="431">
        <v>160206</v>
      </c>
      <c r="C3194" s="428" t="s">
        <v>15220</v>
      </c>
      <c r="D3194" s="428" t="s">
        <v>19</v>
      </c>
    </row>
    <row r="3195" spans="1:4" ht="12.75">
      <c r="A3195" s="428" t="s">
        <v>11675</v>
      </c>
      <c r="B3195" s="431">
        <v>180106</v>
      </c>
      <c r="C3195" s="428" t="s">
        <v>15221</v>
      </c>
      <c r="D3195" s="428" t="s">
        <v>18</v>
      </c>
    </row>
    <row r="3196" spans="1:4" ht="12.75">
      <c r="A3196" s="428" t="s">
        <v>2032</v>
      </c>
      <c r="B3196" s="431">
        <v>200601</v>
      </c>
      <c r="C3196" s="428" t="s">
        <v>15222</v>
      </c>
      <c r="D3196" s="428" t="s">
        <v>18</v>
      </c>
    </row>
    <row r="3197" spans="1:4" ht="12.75">
      <c r="A3197" s="428" t="s">
        <v>5059</v>
      </c>
      <c r="B3197" s="431" t="s">
        <v>10480</v>
      </c>
      <c r="C3197" s="428" t="s">
        <v>15223</v>
      </c>
      <c r="D3197" s="428" t="s">
        <v>19</v>
      </c>
    </row>
    <row r="3198" spans="1:4" ht="12.75">
      <c r="A3198" s="428" t="s">
        <v>11676</v>
      </c>
      <c r="B3198" s="431">
        <v>180301</v>
      </c>
      <c r="C3198" s="428" t="s">
        <v>15224</v>
      </c>
      <c r="D3198" s="428" t="s">
        <v>20</v>
      </c>
    </row>
    <row r="3199" spans="1:4" ht="12.75">
      <c r="A3199" s="428" t="s">
        <v>2221</v>
      </c>
      <c r="B3199" s="431" t="s">
        <v>736</v>
      </c>
      <c r="C3199" s="428" t="s">
        <v>15225</v>
      </c>
      <c r="D3199" s="428" t="s">
        <v>19</v>
      </c>
    </row>
    <row r="3200" spans="1:4" ht="12.75">
      <c r="A3200" s="428" t="s">
        <v>2638</v>
      </c>
      <c r="B3200" s="431">
        <v>160201</v>
      </c>
      <c r="C3200" s="428" t="s">
        <v>15226</v>
      </c>
      <c r="D3200" s="428" t="s">
        <v>19</v>
      </c>
    </row>
    <row r="3201" spans="1:4" ht="12.75">
      <c r="A3201" s="428" t="s">
        <v>4816</v>
      </c>
      <c r="B3201" s="431" t="s">
        <v>10201</v>
      </c>
      <c r="C3201" s="428" t="s">
        <v>15227</v>
      </c>
      <c r="D3201" s="428" t="s">
        <v>19</v>
      </c>
    </row>
    <row r="3202" spans="1:4" ht="12.75">
      <c r="A3202" s="428" t="s">
        <v>4982</v>
      </c>
      <c r="B3202" s="431">
        <v>160202</v>
      </c>
      <c r="C3202" s="428" t="s">
        <v>15228</v>
      </c>
      <c r="D3202" s="428" t="s">
        <v>19</v>
      </c>
    </row>
    <row r="3203" spans="1:4" ht="12.75">
      <c r="A3203" s="428" t="s">
        <v>1879</v>
      </c>
      <c r="B3203" s="431" t="s">
        <v>10493</v>
      </c>
      <c r="C3203" s="428" t="s">
        <v>15229</v>
      </c>
      <c r="D3203" s="428" t="s">
        <v>19</v>
      </c>
    </row>
    <row r="3204" spans="1:4" ht="12.75">
      <c r="A3204" s="428" t="s">
        <v>2333</v>
      </c>
      <c r="B3204" s="431" t="s">
        <v>413</v>
      </c>
      <c r="C3204" s="428" t="s">
        <v>15230</v>
      </c>
      <c r="D3204" s="428" t="s">
        <v>18</v>
      </c>
    </row>
    <row r="3205" spans="1:4" ht="12.75">
      <c r="A3205" s="428" t="s">
        <v>4575</v>
      </c>
      <c r="B3205" s="431" t="s">
        <v>2060</v>
      </c>
      <c r="C3205" s="428" t="s">
        <v>15231</v>
      </c>
      <c r="D3205" s="428" t="s">
        <v>18</v>
      </c>
    </row>
    <row r="3206" spans="1:4" ht="12.75">
      <c r="A3206" s="428" t="s">
        <v>2717</v>
      </c>
      <c r="B3206" s="431" t="s">
        <v>952</v>
      </c>
      <c r="C3206" s="428" t="s">
        <v>15232</v>
      </c>
      <c r="D3206" s="428" t="s">
        <v>19</v>
      </c>
    </row>
    <row r="3207" spans="1:4" ht="12.75">
      <c r="A3207" s="428" t="s">
        <v>2412</v>
      </c>
      <c r="B3207" s="431" t="s">
        <v>1984</v>
      </c>
      <c r="C3207" s="428" t="s">
        <v>15233</v>
      </c>
      <c r="D3207" s="428" t="s">
        <v>18</v>
      </c>
    </row>
    <row r="3208" spans="1:4" ht="12.75">
      <c r="A3208" s="428" t="s">
        <v>660</v>
      </c>
      <c r="B3208" s="431">
        <v>160201</v>
      </c>
      <c r="C3208" s="428" t="s">
        <v>15234</v>
      </c>
      <c r="D3208" s="428" t="s">
        <v>459</v>
      </c>
    </row>
    <row r="3209" spans="1:4" ht="12.75">
      <c r="A3209" s="428" t="s">
        <v>411</v>
      </c>
      <c r="B3209" s="431">
        <v>160201</v>
      </c>
      <c r="C3209" s="428" t="s">
        <v>15235</v>
      </c>
      <c r="D3209" s="428" t="s">
        <v>18</v>
      </c>
    </row>
    <row r="3210" spans="1:4" ht="12.75">
      <c r="A3210" s="428" t="s">
        <v>4174</v>
      </c>
      <c r="B3210" s="431">
        <v>160206</v>
      </c>
      <c r="C3210" s="428" t="s">
        <v>15236</v>
      </c>
      <c r="D3210" s="428" t="s">
        <v>19</v>
      </c>
    </row>
    <row r="3211" spans="1:4" ht="12.75">
      <c r="A3211" s="428" t="s">
        <v>4068</v>
      </c>
      <c r="B3211" s="431" t="s">
        <v>1411</v>
      </c>
      <c r="C3211" s="428" t="s">
        <v>14355</v>
      </c>
      <c r="D3211" s="428" t="s">
        <v>19</v>
      </c>
    </row>
    <row r="3212" spans="1:4" ht="12.75">
      <c r="A3212" s="428" t="s">
        <v>4843</v>
      </c>
      <c r="B3212" s="431">
        <v>160202</v>
      </c>
      <c r="C3212" s="428" t="s">
        <v>15237</v>
      </c>
      <c r="D3212" s="428" t="s">
        <v>19</v>
      </c>
    </row>
    <row r="3213" spans="1:4" ht="12.75">
      <c r="A3213" s="428" t="s">
        <v>1680</v>
      </c>
      <c r="B3213" s="431">
        <v>160211</v>
      </c>
      <c r="C3213" s="428" t="s">
        <v>15238</v>
      </c>
      <c r="D3213" s="428" t="s">
        <v>19</v>
      </c>
    </row>
    <row r="3214" spans="1:4" ht="12.75">
      <c r="A3214" s="428" t="s">
        <v>11677</v>
      </c>
      <c r="B3214" s="431" t="s">
        <v>6754</v>
      </c>
      <c r="C3214" s="428" t="s">
        <v>15239</v>
      </c>
      <c r="D3214" s="428" t="s">
        <v>18</v>
      </c>
    </row>
    <row r="3215" spans="1:4" ht="12.75">
      <c r="A3215" s="428" t="s">
        <v>1025</v>
      </c>
      <c r="B3215" s="431" t="s">
        <v>884</v>
      </c>
      <c r="C3215" s="428" t="s">
        <v>15240</v>
      </c>
      <c r="D3215" s="428" t="s">
        <v>19</v>
      </c>
    </row>
    <row r="3216" spans="1:4" ht="12.75">
      <c r="A3216" s="428" t="s">
        <v>1471</v>
      </c>
      <c r="B3216" s="431">
        <v>180101</v>
      </c>
      <c r="C3216" s="428" t="s">
        <v>1472</v>
      </c>
      <c r="D3216" s="428" t="s">
        <v>18</v>
      </c>
    </row>
    <row r="3217" spans="1:4" ht="12.75">
      <c r="A3217" s="428" t="s">
        <v>11678</v>
      </c>
      <c r="B3217" s="431" t="s">
        <v>989</v>
      </c>
      <c r="C3217" s="428" t="s">
        <v>12676</v>
      </c>
      <c r="D3217" s="428" t="s">
        <v>19</v>
      </c>
    </row>
    <row r="3218" spans="1:4" ht="12.75">
      <c r="A3218" s="428" t="s">
        <v>11679</v>
      </c>
      <c r="B3218" s="431">
        <v>230401</v>
      </c>
      <c r="C3218" s="428" t="s">
        <v>15241</v>
      </c>
      <c r="D3218" s="428" t="s">
        <v>20</v>
      </c>
    </row>
    <row r="3219" spans="1:4" ht="12.75">
      <c r="A3219" s="428" t="s">
        <v>8432</v>
      </c>
      <c r="B3219" s="431">
        <v>190201</v>
      </c>
      <c r="C3219" s="428" t="s">
        <v>15242</v>
      </c>
      <c r="D3219" s="428" t="s">
        <v>19</v>
      </c>
    </row>
    <row r="3220" spans="1:4" ht="12.75">
      <c r="A3220" s="428" t="s">
        <v>11680</v>
      </c>
      <c r="B3220" s="431">
        <v>120107</v>
      </c>
      <c r="C3220" s="428" t="s">
        <v>15243</v>
      </c>
      <c r="D3220" s="428" t="s">
        <v>18</v>
      </c>
    </row>
    <row r="3221" spans="1:4" ht="12.75">
      <c r="A3221" s="428" t="s">
        <v>5217</v>
      </c>
      <c r="B3221" s="431">
        <v>140102</v>
      </c>
      <c r="C3221" s="428" t="s">
        <v>15244</v>
      </c>
      <c r="D3221" s="428" t="s">
        <v>19</v>
      </c>
    </row>
    <row r="3222" spans="1:4" ht="12.75">
      <c r="A3222" s="428" t="s">
        <v>632</v>
      </c>
      <c r="B3222" s="431" t="s">
        <v>633</v>
      </c>
      <c r="C3222" s="428" t="s">
        <v>15245</v>
      </c>
      <c r="D3222" s="428" t="s">
        <v>18</v>
      </c>
    </row>
    <row r="3223" spans="1:4" ht="12.75">
      <c r="A3223" s="428" t="s">
        <v>2870</v>
      </c>
      <c r="B3223" s="431" t="s">
        <v>508</v>
      </c>
      <c r="C3223" s="428" t="s">
        <v>15246</v>
      </c>
      <c r="D3223" s="428" t="s">
        <v>19</v>
      </c>
    </row>
    <row r="3224" spans="1:4" ht="12.75">
      <c r="A3224" s="428" t="s">
        <v>8639</v>
      </c>
      <c r="B3224" s="431">
        <v>200304</v>
      </c>
      <c r="C3224" s="428" t="s">
        <v>15247</v>
      </c>
      <c r="D3224" s="428" t="s">
        <v>20</v>
      </c>
    </row>
    <row r="3225" spans="1:4" ht="12.75">
      <c r="A3225" s="428" t="s">
        <v>5092</v>
      </c>
      <c r="B3225" s="431">
        <v>140308</v>
      </c>
      <c r="C3225" s="428" t="s">
        <v>15248</v>
      </c>
      <c r="D3225" s="428" t="s">
        <v>20</v>
      </c>
    </row>
    <row r="3226" spans="1:4" ht="12.75">
      <c r="A3226" s="428" t="s">
        <v>1981</v>
      </c>
      <c r="B3226" s="431" t="s">
        <v>1982</v>
      </c>
      <c r="C3226" s="428" t="s">
        <v>15249</v>
      </c>
      <c r="D3226" s="428" t="s">
        <v>19</v>
      </c>
    </row>
    <row r="3227" spans="1:4" ht="12.75">
      <c r="A3227" s="428" t="s">
        <v>4519</v>
      </c>
      <c r="B3227" s="431" t="s">
        <v>1085</v>
      </c>
      <c r="C3227" s="428" t="s">
        <v>15250</v>
      </c>
      <c r="D3227" s="428" t="s">
        <v>19</v>
      </c>
    </row>
    <row r="3228" spans="1:4" ht="12.75">
      <c r="A3228" s="428" t="s">
        <v>6071</v>
      </c>
      <c r="B3228" s="431" t="s">
        <v>538</v>
      </c>
      <c r="C3228" s="428" t="s">
        <v>15251</v>
      </c>
      <c r="D3228" s="428" t="s">
        <v>19</v>
      </c>
    </row>
    <row r="3229" spans="1:4" ht="12.75">
      <c r="A3229" s="428" t="s">
        <v>11681</v>
      </c>
      <c r="B3229" s="431">
        <v>250101</v>
      </c>
      <c r="C3229" s="428" t="s">
        <v>15252</v>
      </c>
      <c r="D3229" s="428" t="s">
        <v>20</v>
      </c>
    </row>
    <row r="3230" spans="1:4" ht="12.75">
      <c r="A3230" s="428" t="s">
        <v>386</v>
      </c>
      <c r="B3230" s="431">
        <v>200208</v>
      </c>
      <c r="C3230" s="428" t="s">
        <v>15253</v>
      </c>
      <c r="D3230" s="428" t="s">
        <v>19</v>
      </c>
    </row>
    <row r="3231" spans="1:4" ht="12.75">
      <c r="A3231" s="428" t="s">
        <v>1326</v>
      </c>
      <c r="B3231" s="431" t="s">
        <v>413</v>
      </c>
      <c r="C3231" s="428" t="s">
        <v>15254</v>
      </c>
      <c r="D3231" s="428" t="s">
        <v>19</v>
      </c>
    </row>
    <row r="3232" spans="1:4" ht="12.75">
      <c r="A3232" s="428" t="s">
        <v>3426</v>
      </c>
      <c r="B3232" s="431" t="s">
        <v>10495</v>
      </c>
      <c r="C3232" s="428" t="s">
        <v>15255</v>
      </c>
      <c r="D3232" s="428" t="s">
        <v>19</v>
      </c>
    </row>
    <row r="3233" spans="1:4" ht="12.75">
      <c r="A3233" s="428" t="s">
        <v>6126</v>
      </c>
      <c r="B3233" s="431" t="s">
        <v>10879</v>
      </c>
      <c r="C3233" s="428" t="s">
        <v>15256</v>
      </c>
      <c r="D3233" s="428" t="s">
        <v>19</v>
      </c>
    </row>
    <row r="3234" spans="1:4" ht="12.75">
      <c r="A3234" s="428" t="s">
        <v>6230</v>
      </c>
      <c r="B3234" s="431">
        <v>120402</v>
      </c>
      <c r="C3234" s="428" t="s">
        <v>15257</v>
      </c>
      <c r="D3234" s="428" t="s">
        <v>20</v>
      </c>
    </row>
    <row r="3235" spans="1:4" ht="12.75">
      <c r="A3235" s="428" t="s">
        <v>11682</v>
      </c>
      <c r="B3235" s="431" t="s">
        <v>1035</v>
      </c>
      <c r="C3235" s="428" t="s">
        <v>15258</v>
      </c>
      <c r="D3235" s="428" t="s">
        <v>19</v>
      </c>
    </row>
    <row r="3236" spans="1:4" ht="12.75">
      <c r="A3236" s="428" t="s">
        <v>6545</v>
      </c>
      <c r="B3236" s="431">
        <v>221005</v>
      </c>
      <c r="C3236" s="428" t="s">
        <v>13051</v>
      </c>
      <c r="D3236" s="428" t="s">
        <v>19</v>
      </c>
    </row>
    <row r="3237" spans="1:4" ht="12.75">
      <c r="A3237" s="428" t="s">
        <v>416</v>
      </c>
      <c r="B3237" s="431">
        <v>150142</v>
      </c>
      <c r="C3237" s="428" t="s">
        <v>15259</v>
      </c>
      <c r="D3237" s="428" t="s">
        <v>20</v>
      </c>
    </row>
    <row r="3238" spans="1:4" ht="12.75">
      <c r="A3238" s="428" t="s">
        <v>4286</v>
      </c>
      <c r="B3238" s="431" t="s">
        <v>10101</v>
      </c>
      <c r="C3238" s="428" t="s">
        <v>15260</v>
      </c>
      <c r="D3238" s="428" t="s">
        <v>20</v>
      </c>
    </row>
    <row r="3239" spans="1:4" ht="12.75">
      <c r="A3239" s="428" t="s">
        <v>11683</v>
      </c>
      <c r="B3239" s="431">
        <v>140117</v>
      </c>
      <c r="C3239" s="428" t="s">
        <v>15261</v>
      </c>
      <c r="D3239" s="428" t="s">
        <v>18</v>
      </c>
    </row>
    <row r="3240" spans="1:4" ht="12.75">
      <c r="A3240" s="428" t="s">
        <v>11684</v>
      </c>
      <c r="B3240" s="431" t="s">
        <v>543</v>
      </c>
      <c r="C3240" s="428" t="s">
        <v>15262</v>
      </c>
      <c r="D3240" s="428" t="s">
        <v>20</v>
      </c>
    </row>
    <row r="3241" spans="1:4" ht="12.75">
      <c r="A3241" s="428" t="s">
        <v>11685</v>
      </c>
      <c r="B3241" s="431">
        <v>160401</v>
      </c>
      <c r="C3241" s="428" t="s">
        <v>15263</v>
      </c>
      <c r="D3241" s="428" t="s">
        <v>18</v>
      </c>
    </row>
    <row r="3242" spans="1:4" ht="12.75">
      <c r="A3242" s="428" t="s">
        <v>1905</v>
      </c>
      <c r="B3242" s="431">
        <v>150123</v>
      </c>
      <c r="C3242" s="428" t="s">
        <v>15264</v>
      </c>
      <c r="D3242" s="428" t="s">
        <v>20</v>
      </c>
    </row>
    <row r="3243" spans="1:4" ht="12.75">
      <c r="A3243" s="428" t="s">
        <v>995</v>
      </c>
      <c r="B3243" s="431">
        <v>150119</v>
      </c>
      <c r="C3243" s="428" t="s">
        <v>15265</v>
      </c>
      <c r="D3243" s="428" t="s">
        <v>18</v>
      </c>
    </row>
    <row r="3244" spans="1:4" ht="12.75">
      <c r="A3244" s="428" t="s">
        <v>11686</v>
      </c>
      <c r="B3244" s="431">
        <v>120101</v>
      </c>
      <c r="C3244" s="428" t="s">
        <v>15266</v>
      </c>
      <c r="D3244" s="428" t="s">
        <v>18</v>
      </c>
    </row>
    <row r="3245" spans="1:4" ht="12.75">
      <c r="A3245" s="428" t="s">
        <v>2686</v>
      </c>
      <c r="B3245" s="431" t="s">
        <v>2687</v>
      </c>
      <c r="C3245" s="428" t="s">
        <v>15267</v>
      </c>
      <c r="D3245" s="428" t="s">
        <v>19</v>
      </c>
    </row>
    <row r="3246" spans="1:4" ht="12.75">
      <c r="A3246" s="428" t="s">
        <v>4120</v>
      </c>
      <c r="B3246" s="431">
        <v>170104</v>
      </c>
      <c r="C3246" s="428" t="s">
        <v>15268</v>
      </c>
      <c r="D3246" s="428" t="s">
        <v>19</v>
      </c>
    </row>
    <row r="3247" spans="1:4" ht="12.75">
      <c r="A3247" s="428" t="s">
        <v>8196</v>
      </c>
      <c r="B3247" s="431">
        <v>200201</v>
      </c>
      <c r="C3247" s="428" t="s">
        <v>15269</v>
      </c>
      <c r="D3247" s="428" t="s">
        <v>19</v>
      </c>
    </row>
    <row r="3248" spans="1:4" ht="12.75">
      <c r="A3248" s="428" t="s">
        <v>4304</v>
      </c>
      <c r="B3248" s="431" t="s">
        <v>10484</v>
      </c>
      <c r="C3248" s="428" t="s">
        <v>15270</v>
      </c>
      <c r="D3248" s="428" t="s">
        <v>19</v>
      </c>
    </row>
    <row r="3249" spans="1:4" ht="12.75">
      <c r="A3249" s="428" t="s">
        <v>6358</v>
      </c>
      <c r="B3249" s="431" t="s">
        <v>10763</v>
      </c>
      <c r="C3249" s="428" t="s">
        <v>15271</v>
      </c>
      <c r="D3249" s="428" t="s">
        <v>20</v>
      </c>
    </row>
    <row r="3250" spans="1:4" ht="12.75">
      <c r="A3250" s="428" t="s">
        <v>3363</v>
      </c>
      <c r="B3250" s="431">
        <v>180106</v>
      </c>
      <c r="C3250" s="428" t="s">
        <v>3364</v>
      </c>
      <c r="D3250" s="428" t="s">
        <v>19</v>
      </c>
    </row>
    <row r="3251" spans="1:4" ht="12.75">
      <c r="A3251" s="428" t="s">
        <v>7828</v>
      </c>
      <c r="B3251" s="431">
        <v>131103</v>
      </c>
      <c r="C3251" s="428" t="s">
        <v>15272</v>
      </c>
      <c r="D3251" s="428" t="s">
        <v>19</v>
      </c>
    </row>
    <row r="3252" spans="1:4" ht="12.75">
      <c r="A3252" s="428" t="s">
        <v>7964</v>
      </c>
      <c r="B3252" s="431">
        <v>230107</v>
      </c>
      <c r="C3252" s="428" t="s">
        <v>15273</v>
      </c>
      <c r="D3252" s="428" t="s">
        <v>20</v>
      </c>
    </row>
    <row r="3253" spans="1:4" ht="12.75">
      <c r="A3253" s="428" t="s">
        <v>11687</v>
      </c>
      <c r="B3253" s="431" t="s">
        <v>593</v>
      </c>
      <c r="C3253" s="428" t="s">
        <v>15274</v>
      </c>
      <c r="D3253" s="428" t="s">
        <v>20</v>
      </c>
    </row>
    <row r="3254" spans="1:4" ht="12.75">
      <c r="A3254" s="428" t="s">
        <v>8433</v>
      </c>
      <c r="B3254" s="431">
        <v>190208</v>
      </c>
      <c r="C3254" s="428" t="s">
        <v>15064</v>
      </c>
      <c r="D3254" s="428" t="s">
        <v>20</v>
      </c>
    </row>
    <row r="3255" spans="1:4" ht="12.75">
      <c r="A3255" s="428" t="s">
        <v>3982</v>
      </c>
      <c r="B3255" s="431" t="s">
        <v>10746</v>
      </c>
      <c r="C3255" s="428" t="s">
        <v>15275</v>
      </c>
      <c r="D3255" s="428" t="s">
        <v>19</v>
      </c>
    </row>
    <row r="3256" spans="1:4" ht="12.75">
      <c r="A3256" s="428" t="s">
        <v>8366</v>
      </c>
      <c r="B3256" s="431">
        <v>190107</v>
      </c>
      <c r="C3256" s="428" t="s">
        <v>12639</v>
      </c>
      <c r="D3256" s="428" t="s">
        <v>20</v>
      </c>
    </row>
    <row r="3257" spans="1:4" ht="12.75">
      <c r="A3257" s="428" t="s">
        <v>5341</v>
      </c>
      <c r="B3257" s="431">
        <v>180204</v>
      </c>
      <c r="C3257" s="428" t="s">
        <v>5342</v>
      </c>
      <c r="D3257" s="428" t="s">
        <v>19</v>
      </c>
    </row>
    <row r="3258" spans="1:4" ht="12.75">
      <c r="A3258" s="428" t="s">
        <v>5451</v>
      </c>
      <c r="B3258" s="431">
        <v>180209</v>
      </c>
      <c r="C3258" s="428" t="s">
        <v>5452</v>
      </c>
      <c r="D3258" s="428" t="s">
        <v>19</v>
      </c>
    </row>
    <row r="3259" spans="1:4" ht="12.75">
      <c r="A3259" s="428" t="s">
        <v>6101</v>
      </c>
      <c r="B3259" s="431" t="s">
        <v>10849</v>
      </c>
      <c r="C3259" s="428" t="s">
        <v>15276</v>
      </c>
      <c r="D3259" s="428" t="s">
        <v>20</v>
      </c>
    </row>
    <row r="3260" spans="1:4" ht="12.75">
      <c r="A3260" s="428" t="s">
        <v>992</v>
      </c>
      <c r="B3260" s="431">
        <v>130905</v>
      </c>
      <c r="C3260" s="428" t="s">
        <v>15277</v>
      </c>
      <c r="D3260" s="428" t="s">
        <v>20</v>
      </c>
    </row>
    <row r="3261" spans="1:4" ht="12.75">
      <c r="A3261" s="428" t="s">
        <v>4692</v>
      </c>
      <c r="B3261" s="431" t="s">
        <v>10776</v>
      </c>
      <c r="C3261" s="428" t="s">
        <v>15278</v>
      </c>
      <c r="D3261" s="428" t="s">
        <v>18</v>
      </c>
    </row>
    <row r="3262" spans="1:4" ht="12.75">
      <c r="A3262" s="428" t="s">
        <v>7853</v>
      </c>
      <c r="B3262" s="431">
        <v>120603</v>
      </c>
      <c r="C3262" s="428" t="s">
        <v>15279</v>
      </c>
      <c r="D3262" s="428" t="s">
        <v>18</v>
      </c>
    </row>
    <row r="3263" spans="1:4" ht="12.75">
      <c r="A3263" s="428" t="s">
        <v>5725</v>
      </c>
      <c r="B3263" s="431" t="s">
        <v>10388</v>
      </c>
      <c r="C3263" s="428" t="s">
        <v>15280</v>
      </c>
      <c r="D3263" s="428" t="s">
        <v>20</v>
      </c>
    </row>
    <row r="3264" spans="1:4" ht="12.75">
      <c r="A3264" s="428" t="s">
        <v>3442</v>
      </c>
      <c r="B3264" s="431" t="s">
        <v>10281</v>
      </c>
      <c r="C3264" s="428" t="s">
        <v>15281</v>
      </c>
      <c r="D3264" s="428" t="s">
        <v>19</v>
      </c>
    </row>
    <row r="3265" spans="1:4" ht="12.75">
      <c r="A3265" s="428" t="s">
        <v>426</v>
      </c>
      <c r="B3265" s="431" t="s">
        <v>10130</v>
      </c>
      <c r="C3265" s="428" t="s">
        <v>15282</v>
      </c>
      <c r="D3265" s="428" t="s">
        <v>18</v>
      </c>
    </row>
    <row r="3266" spans="1:4" ht="12.75">
      <c r="A3266" s="428" t="s">
        <v>3732</v>
      </c>
      <c r="B3266" s="431" t="s">
        <v>10211</v>
      </c>
      <c r="C3266" s="428" t="s">
        <v>15283</v>
      </c>
      <c r="D3266" s="428" t="s">
        <v>20</v>
      </c>
    </row>
    <row r="3267" spans="1:4" ht="12.75">
      <c r="A3267" s="428" t="s">
        <v>4724</v>
      </c>
      <c r="B3267" s="431">
        <v>160403</v>
      </c>
      <c r="C3267" s="428" t="s">
        <v>15284</v>
      </c>
      <c r="D3267" s="428" t="s">
        <v>18</v>
      </c>
    </row>
    <row r="3268" spans="1:4" ht="12.75">
      <c r="A3268" s="428" t="s">
        <v>11688</v>
      </c>
      <c r="B3268" s="431">
        <v>230303</v>
      </c>
      <c r="C3268" s="428" t="s">
        <v>15285</v>
      </c>
      <c r="D3268" s="428" t="s">
        <v>20</v>
      </c>
    </row>
    <row r="3269" spans="1:4" ht="12.75">
      <c r="A3269" s="428" t="s">
        <v>7812</v>
      </c>
      <c r="B3269" s="431" t="s">
        <v>10729</v>
      </c>
      <c r="C3269" s="428" t="s">
        <v>15286</v>
      </c>
      <c r="D3269" s="428" t="s">
        <v>19</v>
      </c>
    </row>
    <row r="3270" spans="1:4" ht="12.75">
      <c r="A3270" s="428" t="s">
        <v>6132</v>
      </c>
      <c r="B3270" s="431" t="s">
        <v>10865</v>
      </c>
      <c r="C3270" s="428" t="s">
        <v>15287</v>
      </c>
      <c r="D3270" s="428" t="s">
        <v>19</v>
      </c>
    </row>
    <row r="3271" spans="1:4" ht="12.75">
      <c r="A3271" s="428" t="s">
        <v>8049</v>
      </c>
      <c r="B3271" s="431">
        <v>120602</v>
      </c>
      <c r="C3271" s="428" t="s">
        <v>13863</v>
      </c>
      <c r="D3271" s="428" t="s">
        <v>19</v>
      </c>
    </row>
    <row r="3272" spans="1:4" ht="12.75">
      <c r="A3272" s="428" t="s">
        <v>7352</v>
      </c>
      <c r="B3272" s="431" t="s">
        <v>9880</v>
      </c>
      <c r="C3272" s="428" t="s">
        <v>15288</v>
      </c>
      <c r="D3272" s="428" t="s">
        <v>19</v>
      </c>
    </row>
    <row r="3273" spans="1:4" ht="12.75">
      <c r="A3273" s="428" t="s">
        <v>5381</v>
      </c>
      <c r="B3273" s="431" t="s">
        <v>10405</v>
      </c>
      <c r="C3273" s="428" t="s">
        <v>15289</v>
      </c>
      <c r="D3273" s="428" t="s">
        <v>20</v>
      </c>
    </row>
    <row r="3274" spans="1:4" ht="12.75">
      <c r="A3274" s="428" t="s">
        <v>8121</v>
      </c>
      <c r="B3274" s="431">
        <v>120608</v>
      </c>
      <c r="C3274" s="428" t="s">
        <v>15290</v>
      </c>
      <c r="D3274" s="428" t="s">
        <v>20</v>
      </c>
    </row>
    <row r="3275" spans="1:4" ht="12.75">
      <c r="A3275" s="428" t="s">
        <v>11689</v>
      </c>
      <c r="B3275" s="431">
        <v>120114</v>
      </c>
      <c r="C3275" s="428" t="s">
        <v>15291</v>
      </c>
      <c r="D3275" s="428" t="s">
        <v>18</v>
      </c>
    </row>
    <row r="3276" spans="1:4" ht="12.75">
      <c r="A3276" s="428" t="s">
        <v>6107</v>
      </c>
      <c r="B3276" s="431" t="s">
        <v>10869</v>
      </c>
      <c r="C3276" s="428" t="s">
        <v>15292</v>
      </c>
      <c r="D3276" s="428" t="s">
        <v>19</v>
      </c>
    </row>
    <row r="3277" spans="1:4" ht="12.75">
      <c r="A3277" s="428" t="s">
        <v>3996</v>
      </c>
      <c r="B3277" s="431" t="s">
        <v>1525</v>
      </c>
      <c r="C3277" s="428" t="s">
        <v>15293</v>
      </c>
      <c r="D3277" s="428" t="s">
        <v>19</v>
      </c>
    </row>
    <row r="3278" spans="1:4" ht="12.75">
      <c r="A3278" s="428" t="s">
        <v>1089</v>
      </c>
      <c r="B3278" s="431">
        <v>170103</v>
      </c>
      <c r="C3278" s="428" t="s">
        <v>15294</v>
      </c>
      <c r="D3278" s="428" t="s">
        <v>19</v>
      </c>
    </row>
    <row r="3279" spans="1:4" ht="12.75">
      <c r="A3279" s="428" t="s">
        <v>712</v>
      </c>
      <c r="B3279" s="431" t="s">
        <v>410</v>
      </c>
      <c r="C3279" s="428" t="s">
        <v>15295</v>
      </c>
      <c r="D3279" s="428" t="s">
        <v>19</v>
      </c>
    </row>
    <row r="3280" spans="1:4" ht="12.75">
      <c r="A3280" s="428" t="s">
        <v>6142</v>
      </c>
      <c r="B3280" s="431" t="s">
        <v>10815</v>
      </c>
      <c r="C3280" s="428" t="s">
        <v>15296</v>
      </c>
      <c r="D3280" s="428" t="s">
        <v>18</v>
      </c>
    </row>
    <row r="3281" spans="1:4" ht="12.75">
      <c r="A3281" s="428" t="s">
        <v>3079</v>
      </c>
      <c r="B3281" s="431">
        <v>150132</v>
      </c>
      <c r="C3281" s="428" t="s">
        <v>13052</v>
      </c>
      <c r="D3281" s="428" t="s">
        <v>18</v>
      </c>
    </row>
    <row r="3282" spans="1:4" ht="12.75">
      <c r="A3282" s="428" t="s">
        <v>7737</v>
      </c>
      <c r="B3282" s="431" t="s">
        <v>801</v>
      </c>
      <c r="C3282" s="428" t="s">
        <v>15297</v>
      </c>
      <c r="D3282" s="428" t="s">
        <v>20</v>
      </c>
    </row>
    <row r="3283" spans="1:4" ht="12.75">
      <c r="A3283" s="428" t="s">
        <v>8509</v>
      </c>
      <c r="B3283" s="431">
        <v>250102</v>
      </c>
      <c r="C3283" s="428" t="s">
        <v>15298</v>
      </c>
      <c r="D3283" s="428" t="s">
        <v>19</v>
      </c>
    </row>
    <row r="3284" spans="1:4" ht="12.75">
      <c r="A3284" s="428" t="s">
        <v>3296</v>
      </c>
      <c r="B3284" s="431" t="s">
        <v>9793</v>
      </c>
      <c r="C3284" s="428" t="s">
        <v>15299</v>
      </c>
      <c r="D3284" s="428" t="s">
        <v>459</v>
      </c>
    </row>
    <row r="3285" spans="1:4" ht="12.75">
      <c r="A3285" s="428" t="s">
        <v>4038</v>
      </c>
      <c r="B3285" s="431" t="s">
        <v>904</v>
      </c>
      <c r="C3285" s="428" t="s">
        <v>15300</v>
      </c>
      <c r="D3285" s="428" t="s">
        <v>19</v>
      </c>
    </row>
    <row r="3286" spans="1:4" ht="12.75">
      <c r="A3286" s="428" t="s">
        <v>7756</v>
      </c>
      <c r="B3286" s="431" t="s">
        <v>697</v>
      </c>
      <c r="C3286" s="428" t="s">
        <v>12696</v>
      </c>
      <c r="D3286" s="428" t="s">
        <v>19</v>
      </c>
    </row>
    <row r="3287" spans="1:4" ht="12.75">
      <c r="A3287" s="428" t="s">
        <v>3974</v>
      </c>
      <c r="B3287" s="431">
        <v>160304</v>
      </c>
      <c r="C3287" s="428" t="s">
        <v>14465</v>
      </c>
      <c r="D3287" s="428" t="s">
        <v>19</v>
      </c>
    </row>
    <row r="3288" spans="1:4" ht="12.75">
      <c r="A3288" s="428" t="s">
        <v>11690</v>
      </c>
      <c r="B3288" s="431" t="s">
        <v>560</v>
      </c>
      <c r="C3288" s="428" t="s">
        <v>15301</v>
      </c>
      <c r="D3288" s="428" t="s">
        <v>18</v>
      </c>
    </row>
    <row r="3289" spans="1:4" ht="12.75">
      <c r="A3289" s="428" t="s">
        <v>3357</v>
      </c>
      <c r="B3289" s="431" t="s">
        <v>697</v>
      </c>
      <c r="C3289" s="428" t="s">
        <v>15302</v>
      </c>
      <c r="D3289" s="428" t="s">
        <v>19</v>
      </c>
    </row>
    <row r="3290" spans="1:4" ht="12.75">
      <c r="A3290" s="428" t="s">
        <v>8207</v>
      </c>
      <c r="B3290" s="431" t="s">
        <v>10830</v>
      </c>
      <c r="C3290" s="428" t="s">
        <v>15303</v>
      </c>
      <c r="D3290" s="428" t="s">
        <v>19</v>
      </c>
    </row>
    <row r="3291" spans="1:4" ht="12.75">
      <c r="A3291" s="428" t="s">
        <v>7468</v>
      </c>
      <c r="B3291" s="431">
        <v>140311</v>
      </c>
      <c r="C3291" s="428" t="s">
        <v>15304</v>
      </c>
      <c r="D3291" s="428" t="s">
        <v>19</v>
      </c>
    </row>
    <row r="3292" spans="1:4" ht="12.75">
      <c r="A3292" s="428" t="s">
        <v>3827</v>
      </c>
      <c r="B3292" s="431" t="s">
        <v>410</v>
      </c>
      <c r="C3292" s="428" t="s">
        <v>15305</v>
      </c>
      <c r="D3292" s="428" t="s">
        <v>19</v>
      </c>
    </row>
    <row r="3293" spans="1:4" ht="12.75">
      <c r="A3293" s="428" t="s">
        <v>11691</v>
      </c>
      <c r="B3293" s="431">
        <v>180301</v>
      </c>
      <c r="C3293" s="428" t="s">
        <v>15306</v>
      </c>
      <c r="D3293" s="428" t="s">
        <v>20</v>
      </c>
    </row>
    <row r="3294" spans="1:4" ht="12.75">
      <c r="A3294" s="428" t="s">
        <v>11692</v>
      </c>
      <c r="B3294" s="431" t="s">
        <v>10100</v>
      </c>
      <c r="C3294" s="428" t="s">
        <v>15307</v>
      </c>
      <c r="D3294" s="428" t="s">
        <v>20</v>
      </c>
    </row>
    <row r="3295" spans="1:4" ht="12.75">
      <c r="A3295" s="428" t="s">
        <v>3132</v>
      </c>
      <c r="B3295" s="431" t="s">
        <v>1690</v>
      </c>
      <c r="C3295" s="428" t="s">
        <v>15308</v>
      </c>
      <c r="D3295" s="428" t="s">
        <v>19</v>
      </c>
    </row>
    <row r="3296" spans="1:4" ht="12.75">
      <c r="A3296" s="428" t="s">
        <v>8063</v>
      </c>
      <c r="B3296" s="431">
        <v>250302</v>
      </c>
      <c r="C3296" s="428" t="s">
        <v>15309</v>
      </c>
      <c r="D3296" s="428" t="s">
        <v>19</v>
      </c>
    </row>
    <row r="3297" spans="1:4" ht="12.75">
      <c r="A3297" s="428" t="s">
        <v>11693</v>
      </c>
      <c r="B3297" s="431">
        <v>170102</v>
      </c>
      <c r="C3297" s="428" t="s">
        <v>15310</v>
      </c>
      <c r="D3297" s="428" t="s">
        <v>20</v>
      </c>
    </row>
    <row r="3298" spans="1:4" ht="12.75">
      <c r="A3298" s="428" t="s">
        <v>11694</v>
      </c>
      <c r="B3298" s="431" t="s">
        <v>1260</v>
      </c>
      <c r="C3298" s="428" t="s">
        <v>15311</v>
      </c>
      <c r="D3298" s="428" t="s">
        <v>20</v>
      </c>
    </row>
    <row r="3299" spans="1:4" ht="12.75">
      <c r="A3299" s="428" t="s">
        <v>2461</v>
      </c>
      <c r="B3299" s="431">
        <v>100603</v>
      </c>
      <c r="C3299" s="428" t="s">
        <v>15312</v>
      </c>
      <c r="D3299" s="428" t="s">
        <v>19</v>
      </c>
    </row>
    <row r="3300" spans="1:4" ht="12.75">
      <c r="A3300" s="428" t="s">
        <v>7862</v>
      </c>
      <c r="B3300" s="431">
        <v>250304</v>
      </c>
      <c r="C3300" s="428" t="s">
        <v>15313</v>
      </c>
      <c r="D3300" s="428" t="s">
        <v>19</v>
      </c>
    </row>
    <row r="3301" spans="1:4" ht="12.75">
      <c r="A3301" s="428" t="s">
        <v>11695</v>
      </c>
      <c r="B3301" s="431">
        <v>100601</v>
      </c>
      <c r="C3301" s="428" t="s">
        <v>15314</v>
      </c>
      <c r="D3301" s="428" t="s">
        <v>20</v>
      </c>
    </row>
    <row r="3302" spans="1:4" ht="12.75">
      <c r="A3302" s="428" t="s">
        <v>1043</v>
      </c>
      <c r="B3302" s="431">
        <v>100207</v>
      </c>
      <c r="C3302" s="428" t="s">
        <v>15315</v>
      </c>
      <c r="D3302" s="428" t="s">
        <v>20</v>
      </c>
    </row>
    <row r="3303" spans="1:4" ht="12.75">
      <c r="A3303" s="428" t="s">
        <v>4755</v>
      </c>
      <c r="B3303" s="431">
        <v>100701</v>
      </c>
      <c r="C3303" s="428" t="s">
        <v>15316</v>
      </c>
      <c r="D3303" s="428" t="s">
        <v>19</v>
      </c>
    </row>
    <row r="3304" spans="1:4" ht="12.75">
      <c r="A3304" s="428" t="s">
        <v>377</v>
      </c>
      <c r="B3304" s="431">
        <v>220907</v>
      </c>
      <c r="C3304" s="428" t="s">
        <v>15317</v>
      </c>
      <c r="D3304" s="428" t="s">
        <v>19</v>
      </c>
    </row>
    <row r="3305" spans="1:4" ht="12.75">
      <c r="A3305" s="428" t="s">
        <v>7007</v>
      </c>
      <c r="B3305" s="431">
        <v>130611</v>
      </c>
      <c r="C3305" s="428" t="s">
        <v>15318</v>
      </c>
      <c r="D3305" s="428" t="s">
        <v>20</v>
      </c>
    </row>
    <row r="3306" spans="1:4" ht="12.75">
      <c r="A3306" s="428" t="s">
        <v>481</v>
      </c>
      <c r="B3306" s="431" t="s">
        <v>482</v>
      </c>
      <c r="C3306" s="428" t="s">
        <v>15319</v>
      </c>
      <c r="D3306" s="428" t="s">
        <v>20</v>
      </c>
    </row>
    <row r="3307" spans="1:4" ht="12.75">
      <c r="A3307" s="428" t="s">
        <v>500</v>
      </c>
      <c r="B3307" s="431">
        <v>130102</v>
      </c>
      <c r="C3307" s="428" t="s">
        <v>15320</v>
      </c>
      <c r="D3307" s="428" t="s">
        <v>20</v>
      </c>
    </row>
    <row r="3308" spans="1:4" ht="12.75">
      <c r="A3308" s="428" t="s">
        <v>5606</v>
      </c>
      <c r="B3308" s="431">
        <v>160201</v>
      </c>
      <c r="C3308" s="428" t="s">
        <v>15321</v>
      </c>
      <c r="D3308" s="428" t="s">
        <v>19</v>
      </c>
    </row>
    <row r="3309" spans="1:4" ht="12.75">
      <c r="A3309" s="428" t="s">
        <v>559</v>
      </c>
      <c r="B3309" s="431">
        <v>190201</v>
      </c>
      <c r="C3309" s="428" t="s">
        <v>15322</v>
      </c>
      <c r="D3309" s="428" t="s">
        <v>19</v>
      </c>
    </row>
    <row r="3310" spans="1:4" ht="12.75">
      <c r="A3310" s="428" t="s">
        <v>1948</v>
      </c>
      <c r="B3310" s="431">
        <v>150125</v>
      </c>
      <c r="C3310" s="428" t="s">
        <v>15323</v>
      </c>
      <c r="D3310" s="428" t="s">
        <v>18</v>
      </c>
    </row>
    <row r="3311" spans="1:4" ht="12.75">
      <c r="A3311" s="428" t="s">
        <v>595</v>
      </c>
      <c r="B3311" s="431" t="s">
        <v>596</v>
      </c>
      <c r="C3311" s="428" t="s">
        <v>15324</v>
      </c>
      <c r="D3311" s="428" t="s">
        <v>19</v>
      </c>
    </row>
    <row r="3312" spans="1:4" ht="12.75">
      <c r="A3312" s="428" t="s">
        <v>4470</v>
      </c>
      <c r="B3312" s="431">
        <v>150132</v>
      </c>
      <c r="C3312" s="428" t="s">
        <v>15325</v>
      </c>
      <c r="D3312" s="428" t="s">
        <v>18</v>
      </c>
    </row>
    <row r="3313" spans="1:4" ht="12.75">
      <c r="A3313" s="428" t="s">
        <v>638</v>
      </c>
      <c r="B3313" s="431">
        <v>130501</v>
      </c>
      <c r="C3313" s="428" t="s">
        <v>15326</v>
      </c>
      <c r="D3313" s="428" t="s">
        <v>20</v>
      </c>
    </row>
    <row r="3314" spans="1:4" ht="12.75">
      <c r="A3314" s="428" t="s">
        <v>642</v>
      </c>
      <c r="B3314" s="431">
        <v>150101</v>
      </c>
      <c r="C3314" s="428" t="s">
        <v>15327</v>
      </c>
      <c r="D3314" s="428" t="s">
        <v>18</v>
      </c>
    </row>
    <row r="3315" spans="1:4" ht="12.75">
      <c r="A3315" s="428" t="s">
        <v>11696</v>
      </c>
      <c r="B3315" s="431" t="s">
        <v>593</v>
      </c>
      <c r="C3315" s="428" t="s">
        <v>15328</v>
      </c>
      <c r="D3315" s="428" t="s">
        <v>20</v>
      </c>
    </row>
    <row r="3316" spans="1:4" ht="12.75">
      <c r="A3316" s="428" t="s">
        <v>2724</v>
      </c>
      <c r="B3316" s="431" t="s">
        <v>677</v>
      </c>
      <c r="C3316" s="428" t="s">
        <v>15329</v>
      </c>
      <c r="D3316" s="428" t="s">
        <v>19</v>
      </c>
    </row>
    <row r="3317" spans="1:4" ht="12.75">
      <c r="A3317" s="428" t="s">
        <v>1777</v>
      </c>
      <c r="B3317" s="431" t="s">
        <v>10147</v>
      </c>
      <c r="C3317" s="428" t="s">
        <v>15330</v>
      </c>
      <c r="D3317" s="428" t="s">
        <v>18</v>
      </c>
    </row>
    <row r="3318" spans="1:4" ht="12.75">
      <c r="A3318" s="428" t="s">
        <v>750</v>
      </c>
      <c r="B3318" s="431">
        <v>101101</v>
      </c>
      <c r="C3318" s="428" t="s">
        <v>15331</v>
      </c>
      <c r="D3318" s="428" t="s">
        <v>18</v>
      </c>
    </row>
    <row r="3319" spans="1:4" ht="12.75">
      <c r="A3319" s="428" t="s">
        <v>1183</v>
      </c>
      <c r="B3319" s="431">
        <v>210210</v>
      </c>
      <c r="C3319" s="428" t="s">
        <v>15332</v>
      </c>
      <c r="D3319" s="428" t="s">
        <v>19</v>
      </c>
    </row>
    <row r="3320" spans="1:4" ht="12.75">
      <c r="A3320" s="428" t="s">
        <v>786</v>
      </c>
      <c r="B3320" s="431" t="s">
        <v>10619</v>
      </c>
      <c r="C3320" s="428" t="s">
        <v>15333</v>
      </c>
      <c r="D3320" s="428" t="s">
        <v>19</v>
      </c>
    </row>
    <row r="3321" spans="1:4" ht="12.75">
      <c r="A3321" s="428" t="s">
        <v>810</v>
      </c>
      <c r="B3321" s="431">
        <v>250104</v>
      </c>
      <c r="C3321" s="428" t="s">
        <v>15334</v>
      </c>
      <c r="D3321" s="428" t="s">
        <v>19</v>
      </c>
    </row>
    <row r="3322" spans="1:4" ht="12.75">
      <c r="A3322" s="428" t="s">
        <v>866</v>
      </c>
      <c r="B3322" s="431">
        <v>180210</v>
      </c>
      <c r="C3322" s="428" t="s">
        <v>867</v>
      </c>
      <c r="D3322" s="428" t="s">
        <v>19</v>
      </c>
    </row>
    <row r="3323" spans="1:4" ht="12.75">
      <c r="A3323" s="428" t="s">
        <v>872</v>
      </c>
      <c r="B3323" s="431">
        <v>220502</v>
      </c>
      <c r="C3323" s="428" t="s">
        <v>15335</v>
      </c>
      <c r="D3323" s="428" t="s">
        <v>19</v>
      </c>
    </row>
    <row r="3324" spans="1:4" ht="12.75">
      <c r="A3324" s="428" t="s">
        <v>927</v>
      </c>
      <c r="B3324" s="431" t="s">
        <v>10478</v>
      </c>
      <c r="C3324" s="428" t="s">
        <v>15336</v>
      </c>
      <c r="D3324" s="428" t="s">
        <v>19</v>
      </c>
    </row>
    <row r="3325" spans="1:4" ht="12.75">
      <c r="A3325" s="428" t="s">
        <v>958</v>
      </c>
      <c r="B3325" s="431">
        <v>200114</v>
      </c>
      <c r="C3325" s="428" t="s">
        <v>15337</v>
      </c>
      <c r="D3325" s="428" t="s">
        <v>19</v>
      </c>
    </row>
    <row r="3326" spans="1:4" ht="12.75">
      <c r="A3326" s="428" t="s">
        <v>4425</v>
      </c>
      <c r="B3326" s="431" t="s">
        <v>9899</v>
      </c>
      <c r="C3326" s="428" t="s">
        <v>15338</v>
      </c>
      <c r="D3326" s="428" t="s">
        <v>19</v>
      </c>
    </row>
    <row r="3327" spans="1:4" ht="12.75">
      <c r="A3327" s="428" t="s">
        <v>5002</v>
      </c>
      <c r="B3327" s="431">
        <v>200201</v>
      </c>
      <c r="C3327" s="428" t="s">
        <v>15339</v>
      </c>
      <c r="D3327" s="428" t="s">
        <v>19</v>
      </c>
    </row>
    <row r="3328" spans="1:4" ht="12.75">
      <c r="A3328" s="428" t="s">
        <v>2629</v>
      </c>
      <c r="B3328" s="431" t="s">
        <v>2630</v>
      </c>
      <c r="C3328" s="428" t="s">
        <v>15340</v>
      </c>
      <c r="D3328" s="428" t="s">
        <v>19</v>
      </c>
    </row>
    <row r="3329" spans="1:4" ht="12.75">
      <c r="A3329" s="428" t="s">
        <v>1077</v>
      </c>
      <c r="B3329" s="431" t="s">
        <v>10287</v>
      </c>
      <c r="C3329" s="428" t="s">
        <v>15341</v>
      </c>
      <c r="D3329" s="428" t="s">
        <v>20</v>
      </c>
    </row>
    <row r="3330" spans="1:4" ht="12.75">
      <c r="A3330" s="428" t="s">
        <v>1229</v>
      </c>
      <c r="B3330" s="431" t="s">
        <v>9932</v>
      </c>
      <c r="C3330" s="428" t="s">
        <v>15342</v>
      </c>
      <c r="D3330" s="428" t="s">
        <v>19</v>
      </c>
    </row>
    <row r="3331" spans="1:4" ht="12.75">
      <c r="A3331" s="428" t="s">
        <v>6508</v>
      </c>
      <c r="B3331" s="431">
        <v>150110</v>
      </c>
      <c r="C3331" s="428" t="s">
        <v>15343</v>
      </c>
      <c r="D3331" s="428" t="s">
        <v>18</v>
      </c>
    </row>
    <row r="3332" spans="1:4" ht="12.75">
      <c r="A3332" s="428" t="s">
        <v>1245</v>
      </c>
      <c r="B3332" s="431" t="s">
        <v>477</v>
      </c>
      <c r="C3332" s="428" t="s">
        <v>15344</v>
      </c>
      <c r="D3332" s="428" t="s">
        <v>19</v>
      </c>
    </row>
    <row r="3333" spans="1:4" ht="12.75">
      <c r="A3333" s="428" t="s">
        <v>1248</v>
      </c>
      <c r="B3333" s="431" t="s">
        <v>10605</v>
      </c>
      <c r="C3333" s="428" t="s">
        <v>12467</v>
      </c>
      <c r="D3333" s="428" t="s">
        <v>19</v>
      </c>
    </row>
    <row r="3334" spans="1:4" ht="12.75">
      <c r="A3334" s="428" t="s">
        <v>1300</v>
      </c>
      <c r="B3334" s="431" t="s">
        <v>10556</v>
      </c>
      <c r="C3334" s="428" t="s">
        <v>15345</v>
      </c>
      <c r="D3334" s="428" t="s">
        <v>19</v>
      </c>
    </row>
    <row r="3335" spans="1:4" ht="12.75">
      <c r="A3335" s="428" t="s">
        <v>1318</v>
      </c>
      <c r="B3335" s="431">
        <v>140111</v>
      </c>
      <c r="C3335" s="428" t="s">
        <v>15346</v>
      </c>
      <c r="D3335" s="428" t="s">
        <v>20</v>
      </c>
    </row>
    <row r="3336" spans="1:4" ht="12.75">
      <c r="A3336" s="428" t="s">
        <v>1342</v>
      </c>
      <c r="B3336" s="431" t="s">
        <v>10763</v>
      </c>
      <c r="C3336" s="428" t="s">
        <v>15347</v>
      </c>
      <c r="D3336" s="428" t="s">
        <v>19</v>
      </c>
    </row>
    <row r="3337" spans="1:4" ht="12.75">
      <c r="A3337" s="428" t="s">
        <v>1422</v>
      </c>
      <c r="B3337" s="431" t="s">
        <v>538</v>
      </c>
      <c r="C3337" s="428" t="s">
        <v>15348</v>
      </c>
      <c r="D3337" s="428" t="s">
        <v>19</v>
      </c>
    </row>
    <row r="3338" spans="1:4" ht="12.75">
      <c r="A3338" s="428" t="s">
        <v>1441</v>
      </c>
      <c r="B3338" s="431">
        <v>190304</v>
      </c>
      <c r="C3338" s="428" t="s">
        <v>15349</v>
      </c>
      <c r="D3338" s="428" t="s">
        <v>19</v>
      </c>
    </row>
    <row r="3339" spans="1:4" ht="12.75">
      <c r="A3339" s="428" t="s">
        <v>1487</v>
      </c>
      <c r="B3339" s="431">
        <v>220709</v>
      </c>
      <c r="C3339" s="428" t="s">
        <v>13555</v>
      </c>
      <c r="D3339" s="428" t="s">
        <v>19</v>
      </c>
    </row>
    <row r="3340" spans="1:4" ht="12.75">
      <c r="A3340" s="428" t="s">
        <v>4377</v>
      </c>
      <c r="B3340" s="431">
        <v>160113</v>
      </c>
      <c r="C3340" s="428" t="s">
        <v>15350</v>
      </c>
      <c r="D3340" s="428" t="s">
        <v>18</v>
      </c>
    </row>
    <row r="3341" spans="1:4" ht="12.75">
      <c r="A3341" s="428" t="s">
        <v>4690</v>
      </c>
      <c r="B3341" s="431">
        <v>160113</v>
      </c>
      <c r="C3341" s="428" t="s">
        <v>15351</v>
      </c>
      <c r="D3341" s="428" t="s">
        <v>19</v>
      </c>
    </row>
    <row r="3342" spans="1:4" ht="12.75">
      <c r="A3342" s="428" t="s">
        <v>1498</v>
      </c>
      <c r="B3342" s="431">
        <v>200401</v>
      </c>
      <c r="C3342" s="428" t="s">
        <v>15352</v>
      </c>
      <c r="D3342" s="428" t="s">
        <v>20</v>
      </c>
    </row>
    <row r="3343" spans="1:4" ht="12.75">
      <c r="A3343" s="428" t="s">
        <v>4328</v>
      </c>
      <c r="B3343" s="431" t="s">
        <v>2175</v>
      </c>
      <c r="C3343" s="428" t="s">
        <v>15353</v>
      </c>
      <c r="D3343" s="428" t="s">
        <v>19</v>
      </c>
    </row>
    <row r="3344" spans="1:4" ht="12.75">
      <c r="A3344" s="428" t="s">
        <v>1527</v>
      </c>
      <c r="B3344" s="431">
        <v>120606</v>
      </c>
      <c r="C3344" s="428" t="s">
        <v>15354</v>
      </c>
      <c r="D3344" s="428" t="s">
        <v>19</v>
      </c>
    </row>
    <row r="3345" spans="1:4" ht="12.75">
      <c r="A3345" s="428" t="s">
        <v>1531</v>
      </c>
      <c r="B3345" s="431">
        <v>220806</v>
      </c>
      <c r="C3345" s="428" t="s">
        <v>15355</v>
      </c>
      <c r="D3345" s="428" t="s">
        <v>19</v>
      </c>
    </row>
    <row r="3346" spans="1:4" ht="12.75">
      <c r="A3346" s="428" t="s">
        <v>1532</v>
      </c>
      <c r="B3346" s="431">
        <v>150728</v>
      </c>
      <c r="C3346" s="428" t="s">
        <v>15356</v>
      </c>
      <c r="D3346" s="428" t="s">
        <v>18</v>
      </c>
    </row>
    <row r="3347" spans="1:4" ht="12.75">
      <c r="A3347" s="428" t="s">
        <v>1538</v>
      </c>
      <c r="B3347" s="431">
        <v>160704</v>
      </c>
      <c r="C3347" s="428" t="s">
        <v>15357</v>
      </c>
      <c r="D3347" s="428" t="s">
        <v>19</v>
      </c>
    </row>
    <row r="3348" spans="1:4" ht="12.75">
      <c r="A3348" s="428" t="s">
        <v>1570</v>
      </c>
      <c r="B3348" s="431">
        <v>150602</v>
      </c>
      <c r="C3348" s="428" t="s">
        <v>15358</v>
      </c>
      <c r="D3348" s="428" t="s">
        <v>19</v>
      </c>
    </row>
    <row r="3349" spans="1:4" ht="12.75">
      <c r="A3349" s="428" t="s">
        <v>3086</v>
      </c>
      <c r="B3349" s="431">
        <v>190207</v>
      </c>
      <c r="C3349" s="428" t="s">
        <v>15359</v>
      </c>
      <c r="D3349" s="428" t="s">
        <v>19</v>
      </c>
    </row>
    <row r="3350" spans="1:4" ht="12.75">
      <c r="A3350" s="428" t="s">
        <v>1612</v>
      </c>
      <c r="B3350" s="431">
        <v>150128</v>
      </c>
      <c r="C3350" s="428" t="s">
        <v>15360</v>
      </c>
      <c r="D3350" s="428" t="s">
        <v>18</v>
      </c>
    </row>
    <row r="3351" spans="1:4" ht="12.75">
      <c r="A3351" s="428" t="s">
        <v>5776</v>
      </c>
      <c r="B3351" s="431" t="s">
        <v>10264</v>
      </c>
      <c r="C3351" s="428" t="s">
        <v>15361</v>
      </c>
      <c r="D3351" s="428" t="s">
        <v>18</v>
      </c>
    </row>
    <row r="3352" spans="1:4" ht="12.75">
      <c r="A3352" s="428" t="s">
        <v>1619</v>
      </c>
      <c r="B3352" s="431" t="s">
        <v>10027</v>
      </c>
      <c r="C3352" s="428" t="s">
        <v>15362</v>
      </c>
      <c r="D3352" s="428" t="s">
        <v>18</v>
      </c>
    </row>
    <row r="3353" spans="1:4" ht="12.75">
      <c r="A3353" s="428" t="s">
        <v>1630</v>
      </c>
      <c r="B3353" s="431" t="s">
        <v>1411</v>
      </c>
      <c r="C3353" s="428" t="s">
        <v>12939</v>
      </c>
      <c r="D3353" s="428" t="s">
        <v>19</v>
      </c>
    </row>
    <row r="3354" spans="1:4" ht="12.75">
      <c r="A3354" s="428" t="s">
        <v>1650</v>
      </c>
      <c r="B3354" s="431">
        <v>210210</v>
      </c>
      <c r="C3354" s="428" t="s">
        <v>15363</v>
      </c>
      <c r="D3354" s="428" t="s">
        <v>19</v>
      </c>
    </row>
    <row r="3355" spans="1:4" ht="12.75">
      <c r="A3355" s="428" t="s">
        <v>1657</v>
      </c>
      <c r="B3355" s="431">
        <v>200104</v>
      </c>
      <c r="C3355" s="428" t="s">
        <v>15364</v>
      </c>
      <c r="D3355" s="428" t="s">
        <v>19</v>
      </c>
    </row>
    <row r="3356" spans="1:4" ht="12.75">
      <c r="A3356" s="428" t="s">
        <v>1662</v>
      </c>
      <c r="B3356" s="431" t="s">
        <v>844</v>
      </c>
      <c r="C3356" s="428" t="s">
        <v>15365</v>
      </c>
      <c r="D3356" s="428" t="s">
        <v>19</v>
      </c>
    </row>
    <row r="3357" spans="1:4" ht="12.75">
      <c r="A3357" s="428" t="s">
        <v>11697</v>
      </c>
      <c r="B3357" s="431">
        <v>160101</v>
      </c>
      <c r="C3357" s="428" t="s">
        <v>15366</v>
      </c>
      <c r="D3357" s="428" t="s">
        <v>459</v>
      </c>
    </row>
    <row r="3358" spans="1:4" ht="12.75">
      <c r="A3358" s="428" t="s">
        <v>1802</v>
      </c>
      <c r="B3358" s="431" t="s">
        <v>410</v>
      </c>
      <c r="C3358" s="428" t="s">
        <v>15367</v>
      </c>
      <c r="D3358" s="428" t="s">
        <v>19</v>
      </c>
    </row>
    <row r="3359" spans="1:4" ht="12.75">
      <c r="A3359" s="428" t="s">
        <v>1866</v>
      </c>
      <c r="B3359" s="431" t="s">
        <v>1867</v>
      </c>
      <c r="C3359" s="428" t="s">
        <v>15368</v>
      </c>
      <c r="D3359" s="428" t="s">
        <v>19</v>
      </c>
    </row>
    <row r="3360" spans="1:4" ht="12.75">
      <c r="A3360" s="428" t="s">
        <v>1927</v>
      </c>
      <c r="B3360" s="431" t="s">
        <v>1774</v>
      </c>
      <c r="C3360" s="428" t="s">
        <v>15369</v>
      </c>
      <c r="D3360" s="428" t="s">
        <v>19</v>
      </c>
    </row>
    <row r="3361" spans="1:4" ht="12.75">
      <c r="A3361" s="428" t="s">
        <v>1930</v>
      </c>
      <c r="B3361" s="431" t="s">
        <v>1931</v>
      </c>
      <c r="C3361" s="428" t="s">
        <v>15370</v>
      </c>
      <c r="D3361" s="428" t="s">
        <v>19</v>
      </c>
    </row>
    <row r="3362" spans="1:4" ht="12.75">
      <c r="A3362" s="428" t="s">
        <v>1951</v>
      </c>
      <c r="B3362" s="431" t="s">
        <v>10096</v>
      </c>
      <c r="C3362" s="428" t="s">
        <v>12345</v>
      </c>
      <c r="D3362" s="428" t="s">
        <v>19</v>
      </c>
    </row>
    <row r="3363" spans="1:4" ht="12.75">
      <c r="A3363" s="428" t="s">
        <v>2007</v>
      </c>
      <c r="B3363" s="431" t="s">
        <v>10252</v>
      </c>
      <c r="C3363" s="428" t="s">
        <v>15371</v>
      </c>
      <c r="D3363" s="428" t="s">
        <v>20</v>
      </c>
    </row>
    <row r="3364" spans="1:4" ht="12.75">
      <c r="A3364" s="428" t="s">
        <v>2025</v>
      </c>
      <c r="B3364" s="431" t="s">
        <v>1486</v>
      </c>
      <c r="C3364" s="428" t="s">
        <v>15372</v>
      </c>
      <c r="D3364" s="428" t="s">
        <v>19</v>
      </c>
    </row>
    <row r="3365" spans="1:4" ht="12.75">
      <c r="A3365" s="428" t="s">
        <v>2110</v>
      </c>
      <c r="B3365" s="431" t="s">
        <v>10147</v>
      </c>
      <c r="C3365" s="428" t="s">
        <v>15373</v>
      </c>
      <c r="D3365" s="428" t="s">
        <v>19</v>
      </c>
    </row>
    <row r="3366" spans="1:4" ht="12.75">
      <c r="A3366" s="428" t="s">
        <v>2117</v>
      </c>
      <c r="B3366" s="431">
        <v>110204</v>
      </c>
      <c r="C3366" s="428" t="s">
        <v>12500</v>
      </c>
      <c r="D3366" s="428" t="s">
        <v>20</v>
      </c>
    </row>
    <row r="3367" spans="1:4" ht="12.75">
      <c r="A3367" s="428" t="s">
        <v>2136</v>
      </c>
      <c r="B3367" s="431" t="s">
        <v>10086</v>
      </c>
      <c r="C3367" s="428" t="s">
        <v>15374</v>
      </c>
      <c r="D3367" s="428" t="s">
        <v>20</v>
      </c>
    </row>
    <row r="3368" spans="1:4" ht="12.75">
      <c r="A3368" s="428" t="s">
        <v>2147</v>
      </c>
      <c r="B3368" s="431">
        <v>160603</v>
      </c>
      <c r="C3368" s="428" t="s">
        <v>15375</v>
      </c>
      <c r="D3368" s="428" t="s">
        <v>19</v>
      </c>
    </row>
    <row r="3369" spans="1:4" ht="12.75">
      <c r="A3369" s="428" t="s">
        <v>2182</v>
      </c>
      <c r="B3369" s="431">
        <v>150114</v>
      </c>
      <c r="C3369" s="428" t="s">
        <v>15376</v>
      </c>
      <c r="D3369" s="428" t="s">
        <v>20</v>
      </c>
    </row>
    <row r="3370" spans="1:4" ht="12.75">
      <c r="A3370" s="428" t="s">
        <v>1228</v>
      </c>
      <c r="B3370" s="431">
        <v>210207</v>
      </c>
      <c r="C3370" s="428" t="s">
        <v>15377</v>
      </c>
      <c r="D3370" s="428" t="s">
        <v>459</v>
      </c>
    </row>
    <row r="3371" spans="1:4" ht="12.75">
      <c r="A3371" s="428" t="s">
        <v>2553</v>
      </c>
      <c r="B3371" s="431" t="s">
        <v>508</v>
      </c>
      <c r="C3371" s="428" t="s">
        <v>15378</v>
      </c>
      <c r="D3371" s="428" t="s">
        <v>18</v>
      </c>
    </row>
    <row r="3372" spans="1:4" ht="12.75">
      <c r="A3372" s="428" t="s">
        <v>2252</v>
      </c>
      <c r="B3372" s="431">
        <v>220205</v>
      </c>
      <c r="C3372" s="428" t="s">
        <v>15379</v>
      </c>
      <c r="D3372" s="428" t="s">
        <v>20</v>
      </c>
    </row>
    <row r="3373" spans="1:4" ht="12.75">
      <c r="A3373" s="428" t="s">
        <v>2286</v>
      </c>
      <c r="B3373" s="431" t="s">
        <v>10224</v>
      </c>
      <c r="C3373" s="428" t="s">
        <v>15380</v>
      </c>
      <c r="D3373" s="428" t="s">
        <v>18</v>
      </c>
    </row>
    <row r="3374" spans="1:4" ht="12.75">
      <c r="A3374" s="428" t="s">
        <v>2293</v>
      </c>
      <c r="B3374" s="431">
        <v>220801</v>
      </c>
      <c r="C3374" s="428" t="s">
        <v>15144</v>
      </c>
      <c r="D3374" s="428" t="s">
        <v>19</v>
      </c>
    </row>
    <row r="3375" spans="1:4" ht="12.75">
      <c r="A3375" s="428" t="s">
        <v>2319</v>
      </c>
      <c r="B3375" s="431" t="s">
        <v>10145</v>
      </c>
      <c r="C3375" s="428" t="s">
        <v>15381</v>
      </c>
      <c r="D3375" s="428" t="s">
        <v>19</v>
      </c>
    </row>
    <row r="3376" spans="1:4" ht="12.75">
      <c r="A3376" s="428" t="s">
        <v>2424</v>
      </c>
      <c r="B3376" s="431" t="s">
        <v>10524</v>
      </c>
      <c r="C3376" s="428" t="s">
        <v>15382</v>
      </c>
      <c r="D3376" s="428" t="s">
        <v>19</v>
      </c>
    </row>
    <row r="3377" spans="1:4" ht="12.75">
      <c r="A3377" s="428" t="s">
        <v>6589</v>
      </c>
      <c r="B3377" s="431">
        <v>220702</v>
      </c>
      <c r="C3377" s="428" t="s">
        <v>12421</v>
      </c>
      <c r="D3377" s="428" t="s">
        <v>20</v>
      </c>
    </row>
    <row r="3378" spans="1:4" ht="12.75">
      <c r="A3378" s="428" t="s">
        <v>2493</v>
      </c>
      <c r="B3378" s="431">
        <v>160605</v>
      </c>
      <c r="C3378" s="428" t="s">
        <v>15383</v>
      </c>
      <c r="D3378" s="428" t="s">
        <v>19</v>
      </c>
    </row>
    <row r="3379" spans="1:4" ht="12.75">
      <c r="A3379" s="428" t="s">
        <v>6590</v>
      </c>
      <c r="B3379" s="431">
        <v>220502</v>
      </c>
      <c r="C3379" s="428" t="s">
        <v>15384</v>
      </c>
      <c r="D3379" s="428" t="s">
        <v>19</v>
      </c>
    </row>
    <row r="3380" spans="1:4" ht="12.75">
      <c r="A3380" s="428" t="s">
        <v>2603</v>
      </c>
      <c r="B3380" s="431">
        <v>220802</v>
      </c>
      <c r="C3380" s="428" t="s">
        <v>13675</v>
      </c>
      <c r="D3380" s="428" t="s">
        <v>19</v>
      </c>
    </row>
    <row r="3381" spans="1:4" ht="12.75">
      <c r="A3381" s="428" t="s">
        <v>2619</v>
      </c>
      <c r="B3381" s="431" t="s">
        <v>372</v>
      </c>
      <c r="C3381" s="428" t="s">
        <v>15385</v>
      </c>
      <c r="D3381" s="428" t="s">
        <v>19</v>
      </c>
    </row>
    <row r="3382" spans="1:4" ht="12.75">
      <c r="A3382" s="428" t="s">
        <v>2628</v>
      </c>
      <c r="B3382" s="431" t="s">
        <v>407</v>
      </c>
      <c r="C3382" s="428" t="s">
        <v>15386</v>
      </c>
      <c r="D3382" s="428" t="s">
        <v>19</v>
      </c>
    </row>
    <row r="3383" spans="1:4" ht="12.75">
      <c r="A3383" s="428" t="s">
        <v>2712</v>
      </c>
      <c r="B3383" s="431" t="s">
        <v>9866</v>
      </c>
      <c r="C3383" s="428" t="s">
        <v>15387</v>
      </c>
      <c r="D3383" s="428" t="s">
        <v>18</v>
      </c>
    </row>
    <row r="3384" spans="1:4" ht="12.75">
      <c r="A3384" s="428" t="s">
        <v>3078</v>
      </c>
      <c r="B3384" s="431">
        <v>160103</v>
      </c>
      <c r="C3384" s="428" t="s">
        <v>15388</v>
      </c>
      <c r="D3384" s="428" t="s">
        <v>19</v>
      </c>
    </row>
    <row r="3385" spans="1:4" ht="12.75">
      <c r="A3385" s="428" t="s">
        <v>2772</v>
      </c>
      <c r="B3385" s="431" t="s">
        <v>10541</v>
      </c>
      <c r="C3385" s="428" t="s">
        <v>15389</v>
      </c>
      <c r="D3385" s="428" t="s">
        <v>19</v>
      </c>
    </row>
    <row r="3386" spans="1:4" ht="12.75">
      <c r="A3386" s="428" t="s">
        <v>2791</v>
      </c>
      <c r="B3386" s="431" t="s">
        <v>10132</v>
      </c>
      <c r="C3386" s="428" t="s">
        <v>15390</v>
      </c>
      <c r="D3386" s="428" t="s">
        <v>19</v>
      </c>
    </row>
    <row r="3387" spans="1:4" ht="12.75">
      <c r="A3387" s="428" t="s">
        <v>2829</v>
      </c>
      <c r="B3387" s="431">
        <v>220510</v>
      </c>
      <c r="C3387" s="428" t="s">
        <v>15391</v>
      </c>
      <c r="D3387" s="428" t="s">
        <v>19</v>
      </c>
    </row>
    <row r="3388" spans="1:4" ht="12.75">
      <c r="A3388" s="428" t="s">
        <v>2836</v>
      </c>
      <c r="B3388" s="431">
        <v>160605</v>
      </c>
      <c r="C3388" s="428" t="s">
        <v>15392</v>
      </c>
      <c r="D3388" s="428" t="s">
        <v>19</v>
      </c>
    </row>
    <row r="3389" spans="1:4" ht="12.75">
      <c r="A3389" s="428" t="s">
        <v>2861</v>
      </c>
      <c r="B3389" s="431" t="s">
        <v>418</v>
      </c>
      <c r="C3389" s="428" t="s">
        <v>12819</v>
      </c>
      <c r="D3389" s="428" t="s">
        <v>19</v>
      </c>
    </row>
    <row r="3390" spans="1:4" ht="12.75">
      <c r="A3390" s="428" t="s">
        <v>2928</v>
      </c>
      <c r="B3390" s="431">
        <v>180102</v>
      </c>
      <c r="C3390" s="428" t="s">
        <v>2929</v>
      </c>
      <c r="D3390" s="428" t="s">
        <v>19</v>
      </c>
    </row>
    <row r="3391" spans="1:4" ht="12.75">
      <c r="A3391" s="428" t="s">
        <v>2953</v>
      </c>
      <c r="B3391" s="431" t="s">
        <v>10262</v>
      </c>
      <c r="C3391" s="428" t="s">
        <v>13411</v>
      </c>
      <c r="D3391" s="428" t="s">
        <v>20</v>
      </c>
    </row>
    <row r="3392" spans="1:4" ht="12.75">
      <c r="A3392" s="428" t="s">
        <v>2965</v>
      </c>
      <c r="B3392" s="431" t="s">
        <v>887</v>
      </c>
      <c r="C3392" s="428" t="s">
        <v>15393</v>
      </c>
      <c r="D3392" s="428" t="s">
        <v>19</v>
      </c>
    </row>
    <row r="3393" spans="1:4" ht="12.75">
      <c r="A3393" s="428" t="s">
        <v>3024</v>
      </c>
      <c r="B3393" s="431">
        <v>190110</v>
      </c>
      <c r="C3393" s="428" t="s">
        <v>15394</v>
      </c>
      <c r="D3393" s="428" t="s">
        <v>19</v>
      </c>
    </row>
    <row r="3394" spans="1:4" ht="12.75">
      <c r="A3394" s="428" t="s">
        <v>3032</v>
      </c>
      <c r="B3394" s="431" t="s">
        <v>10717</v>
      </c>
      <c r="C3394" s="428" t="s">
        <v>3033</v>
      </c>
      <c r="D3394" s="428" t="s">
        <v>20</v>
      </c>
    </row>
    <row r="3395" spans="1:4" ht="12.75">
      <c r="A3395" s="428" t="s">
        <v>3065</v>
      </c>
      <c r="B3395" s="431">
        <v>130101</v>
      </c>
      <c r="C3395" s="428" t="s">
        <v>14140</v>
      </c>
      <c r="D3395" s="428" t="s">
        <v>20</v>
      </c>
    </row>
    <row r="3396" spans="1:4" ht="12.75">
      <c r="A3396" s="428" t="s">
        <v>3070</v>
      </c>
      <c r="B3396" s="431" t="s">
        <v>10258</v>
      </c>
      <c r="C3396" s="428" t="s">
        <v>15395</v>
      </c>
      <c r="D3396" s="428" t="s">
        <v>20</v>
      </c>
    </row>
    <row r="3397" spans="1:4" ht="12.75">
      <c r="A3397" s="428" t="s">
        <v>3120</v>
      </c>
      <c r="B3397" s="431" t="s">
        <v>10533</v>
      </c>
      <c r="C3397" s="428" t="s">
        <v>15396</v>
      </c>
      <c r="D3397" s="428" t="s">
        <v>19</v>
      </c>
    </row>
    <row r="3398" spans="1:4" ht="12.75">
      <c r="A3398" s="428" t="s">
        <v>3129</v>
      </c>
      <c r="B3398" s="431" t="s">
        <v>10027</v>
      </c>
      <c r="C3398" s="428" t="s">
        <v>15397</v>
      </c>
      <c r="D3398" s="428" t="s">
        <v>20</v>
      </c>
    </row>
    <row r="3399" spans="1:4" ht="12.75">
      <c r="A3399" s="428" t="s">
        <v>5659</v>
      </c>
      <c r="B3399" s="431" t="s">
        <v>10264</v>
      </c>
      <c r="C3399" s="428" t="s">
        <v>15398</v>
      </c>
      <c r="D3399" s="428" t="s">
        <v>18</v>
      </c>
    </row>
    <row r="3400" spans="1:4" ht="12.75">
      <c r="A3400" s="428" t="s">
        <v>3450</v>
      </c>
      <c r="B3400" s="431" t="s">
        <v>452</v>
      </c>
      <c r="C3400" s="428" t="s">
        <v>15399</v>
      </c>
      <c r="D3400" s="428" t="s">
        <v>19</v>
      </c>
    </row>
    <row r="3401" spans="1:4" ht="12.75">
      <c r="A3401" s="428" t="s">
        <v>3201</v>
      </c>
      <c r="B3401" s="431">
        <v>160402</v>
      </c>
      <c r="C3401" s="428" t="s">
        <v>15400</v>
      </c>
      <c r="D3401" s="428" t="s">
        <v>19</v>
      </c>
    </row>
    <row r="3402" spans="1:4" ht="12.75">
      <c r="A3402" s="428" t="s">
        <v>3207</v>
      </c>
      <c r="B3402" s="431">
        <v>250102</v>
      </c>
      <c r="C3402" s="428" t="s">
        <v>15401</v>
      </c>
      <c r="D3402" s="428" t="s">
        <v>19</v>
      </c>
    </row>
    <row r="3403" spans="1:4" ht="12.75">
      <c r="A3403" s="428" t="s">
        <v>11698</v>
      </c>
      <c r="B3403" s="431">
        <v>160108</v>
      </c>
      <c r="C3403" s="428" t="s">
        <v>15402</v>
      </c>
      <c r="D3403" s="428" t="s">
        <v>19</v>
      </c>
    </row>
    <row r="3404" spans="1:4" ht="12.75">
      <c r="A3404" s="428" t="s">
        <v>3280</v>
      </c>
      <c r="B3404" s="431" t="s">
        <v>9912</v>
      </c>
      <c r="C3404" s="428" t="s">
        <v>15403</v>
      </c>
      <c r="D3404" s="428" t="s">
        <v>19</v>
      </c>
    </row>
    <row r="3405" spans="1:4" ht="12.75">
      <c r="A3405" s="428" t="s">
        <v>3327</v>
      </c>
      <c r="B3405" s="431" t="s">
        <v>10260</v>
      </c>
      <c r="C3405" s="428" t="s">
        <v>15404</v>
      </c>
      <c r="D3405" s="428" t="s">
        <v>19</v>
      </c>
    </row>
    <row r="3406" spans="1:4" ht="12.75">
      <c r="A3406" s="428" t="s">
        <v>3335</v>
      </c>
      <c r="B3406" s="431">
        <v>220601</v>
      </c>
      <c r="C3406" s="428" t="s">
        <v>15405</v>
      </c>
      <c r="D3406" s="428" t="s">
        <v>19</v>
      </c>
    </row>
    <row r="3407" spans="1:4" ht="12.75">
      <c r="A3407" s="428" t="s">
        <v>4514</v>
      </c>
      <c r="B3407" s="431">
        <v>140106</v>
      </c>
      <c r="C3407" s="428" t="s">
        <v>13613</v>
      </c>
      <c r="D3407" s="428" t="s">
        <v>20</v>
      </c>
    </row>
    <row r="3408" spans="1:4" ht="12.75">
      <c r="A3408" s="428" t="s">
        <v>3410</v>
      </c>
      <c r="B3408" s="431">
        <v>230103</v>
      </c>
      <c r="C3408" s="428" t="s">
        <v>15406</v>
      </c>
      <c r="D3408" s="428" t="s">
        <v>20</v>
      </c>
    </row>
    <row r="3409" spans="1:4" ht="12.75">
      <c r="A3409" s="428" t="s">
        <v>3436</v>
      </c>
      <c r="B3409" s="431" t="s">
        <v>3437</v>
      </c>
      <c r="C3409" s="428" t="s">
        <v>15407</v>
      </c>
      <c r="D3409" s="428" t="s">
        <v>19</v>
      </c>
    </row>
    <row r="3410" spans="1:4" ht="12.75">
      <c r="A3410" s="428" t="s">
        <v>3448</v>
      </c>
      <c r="B3410" s="431">
        <v>140101</v>
      </c>
      <c r="C3410" s="428" t="s">
        <v>15408</v>
      </c>
      <c r="D3410" s="428" t="s">
        <v>20</v>
      </c>
    </row>
    <row r="3411" spans="1:4" ht="12.75">
      <c r="A3411" s="428" t="s">
        <v>3481</v>
      </c>
      <c r="B3411" s="431" t="s">
        <v>10814</v>
      </c>
      <c r="C3411" s="428" t="s">
        <v>12500</v>
      </c>
      <c r="D3411" s="428" t="s">
        <v>19</v>
      </c>
    </row>
    <row r="3412" spans="1:4" ht="12.75">
      <c r="A3412" s="428" t="s">
        <v>3507</v>
      </c>
      <c r="B3412" s="431" t="s">
        <v>403</v>
      </c>
      <c r="C3412" s="428" t="s">
        <v>15409</v>
      </c>
      <c r="D3412" s="428" t="s">
        <v>20</v>
      </c>
    </row>
    <row r="3413" spans="1:4" ht="12.75">
      <c r="A3413" s="428" t="s">
        <v>3523</v>
      </c>
      <c r="B3413" s="431">
        <v>130602</v>
      </c>
      <c r="C3413" s="428" t="s">
        <v>15410</v>
      </c>
      <c r="D3413" s="428" t="s">
        <v>459</v>
      </c>
    </row>
    <row r="3414" spans="1:4" ht="12.75">
      <c r="A3414" s="428" t="s">
        <v>3602</v>
      </c>
      <c r="B3414" s="431" t="s">
        <v>3603</v>
      </c>
      <c r="C3414" s="428" t="s">
        <v>15411</v>
      </c>
      <c r="D3414" s="428" t="s">
        <v>19</v>
      </c>
    </row>
    <row r="3415" spans="1:4" ht="12.75">
      <c r="A3415" s="428" t="s">
        <v>3609</v>
      </c>
      <c r="B3415" s="431" t="s">
        <v>763</v>
      </c>
      <c r="C3415" s="428" t="s">
        <v>15412</v>
      </c>
      <c r="D3415" s="428" t="s">
        <v>18</v>
      </c>
    </row>
    <row r="3416" spans="1:4" ht="12.75">
      <c r="A3416" s="428" t="s">
        <v>3662</v>
      </c>
      <c r="B3416" s="431">
        <v>220205</v>
      </c>
      <c r="C3416" s="428" t="s">
        <v>15413</v>
      </c>
      <c r="D3416" s="428" t="s">
        <v>19</v>
      </c>
    </row>
    <row r="3417" spans="1:4" ht="12.75">
      <c r="A3417" s="428" t="s">
        <v>3667</v>
      </c>
      <c r="B3417" s="431">
        <v>130504</v>
      </c>
      <c r="C3417" s="428" t="s">
        <v>15414</v>
      </c>
      <c r="D3417" s="428" t="s">
        <v>18</v>
      </c>
    </row>
    <row r="3418" spans="1:4" ht="12.75">
      <c r="A3418" s="428" t="s">
        <v>3674</v>
      </c>
      <c r="B3418" s="431">
        <v>220805</v>
      </c>
      <c r="C3418" s="428" t="s">
        <v>13029</v>
      </c>
      <c r="D3418" s="428" t="s">
        <v>19</v>
      </c>
    </row>
    <row r="3419" spans="1:4" ht="12.75">
      <c r="A3419" s="428" t="s">
        <v>11699</v>
      </c>
      <c r="B3419" s="431" t="s">
        <v>10434</v>
      </c>
      <c r="C3419" s="428" t="s">
        <v>15415</v>
      </c>
      <c r="D3419" s="428" t="s">
        <v>20</v>
      </c>
    </row>
    <row r="3420" spans="1:4" ht="12.75">
      <c r="A3420" s="428" t="s">
        <v>3785</v>
      </c>
      <c r="B3420" s="431">
        <v>150510</v>
      </c>
      <c r="C3420" s="428" t="s">
        <v>13893</v>
      </c>
      <c r="D3420" s="428" t="s">
        <v>19</v>
      </c>
    </row>
    <row r="3421" spans="1:4" ht="12.75">
      <c r="A3421" s="428" t="s">
        <v>3824</v>
      </c>
      <c r="B3421" s="431" t="s">
        <v>9941</v>
      </c>
      <c r="C3421" s="428" t="s">
        <v>15416</v>
      </c>
      <c r="D3421" s="428" t="s">
        <v>459</v>
      </c>
    </row>
    <row r="3422" spans="1:4" ht="12.75">
      <c r="A3422" s="428" t="s">
        <v>3859</v>
      </c>
      <c r="B3422" s="431">
        <v>160108</v>
      </c>
      <c r="C3422" s="428" t="s">
        <v>15417</v>
      </c>
      <c r="D3422" s="428" t="s">
        <v>19</v>
      </c>
    </row>
    <row r="3423" spans="1:4" ht="12.75">
      <c r="A3423" s="428" t="s">
        <v>3888</v>
      </c>
      <c r="B3423" s="431">
        <v>220907</v>
      </c>
      <c r="C3423" s="428" t="s">
        <v>15418</v>
      </c>
      <c r="D3423" s="428" t="s">
        <v>19</v>
      </c>
    </row>
    <row r="3424" spans="1:4" ht="12.75">
      <c r="A3424" s="428" t="s">
        <v>3923</v>
      </c>
      <c r="B3424" s="431" t="s">
        <v>1953</v>
      </c>
      <c r="C3424" s="428" t="s">
        <v>15419</v>
      </c>
      <c r="D3424" s="428" t="s">
        <v>19</v>
      </c>
    </row>
    <row r="3425" spans="1:4" ht="12.75">
      <c r="A3425" s="428" t="s">
        <v>3928</v>
      </c>
      <c r="B3425" s="431" t="s">
        <v>690</v>
      </c>
      <c r="C3425" s="428" t="s">
        <v>15420</v>
      </c>
      <c r="D3425" s="428" t="s">
        <v>19</v>
      </c>
    </row>
    <row r="3426" spans="1:4" ht="12.75">
      <c r="A3426" s="428" t="s">
        <v>3945</v>
      </c>
      <c r="B3426" s="431">
        <v>150706</v>
      </c>
      <c r="C3426" s="428" t="s">
        <v>15421</v>
      </c>
      <c r="D3426" s="428" t="s">
        <v>19</v>
      </c>
    </row>
    <row r="3427" spans="1:4" ht="12.75">
      <c r="A3427" s="428" t="s">
        <v>4000</v>
      </c>
      <c r="B3427" s="431" t="s">
        <v>448</v>
      </c>
      <c r="C3427" s="428" t="s">
        <v>15422</v>
      </c>
      <c r="D3427" s="428" t="s">
        <v>19</v>
      </c>
    </row>
    <row r="3428" spans="1:4" ht="12.75">
      <c r="A3428" s="428" t="s">
        <v>11700</v>
      </c>
      <c r="B3428" s="431">
        <v>140307</v>
      </c>
      <c r="C3428" s="428" t="s">
        <v>15423</v>
      </c>
      <c r="D3428" s="428" t="s">
        <v>20</v>
      </c>
    </row>
    <row r="3429" spans="1:4" ht="12.75">
      <c r="A3429" s="428" t="s">
        <v>4061</v>
      </c>
      <c r="B3429" s="431" t="s">
        <v>10132</v>
      </c>
      <c r="C3429" s="428" t="s">
        <v>15424</v>
      </c>
      <c r="D3429" s="428" t="s">
        <v>19</v>
      </c>
    </row>
    <row r="3430" spans="1:4" ht="12.75">
      <c r="A3430" s="428" t="s">
        <v>4088</v>
      </c>
      <c r="B3430" s="431" t="s">
        <v>499</v>
      </c>
      <c r="C3430" s="428" t="s">
        <v>15425</v>
      </c>
      <c r="D3430" s="428" t="s">
        <v>19</v>
      </c>
    </row>
    <row r="3431" spans="1:4" ht="12.75">
      <c r="A3431" s="428" t="s">
        <v>4103</v>
      </c>
      <c r="B3431" s="431">
        <v>120504</v>
      </c>
      <c r="C3431" s="428" t="s">
        <v>15426</v>
      </c>
      <c r="D3431" s="428" t="s">
        <v>19</v>
      </c>
    </row>
    <row r="3432" spans="1:4" ht="12.75">
      <c r="A3432" s="428" t="s">
        <v>4131</v>
      </c>
      <c r="B3432" s="431">
        <v>150137</v>
      </c>
      <c r="C3432" s="428" t="s">
        <v>15427</v>
      </c>
      <c r="D3432" s="428" t="s">
        <v>18</v>
      </c>
    </row>
    <row r="3433" spans="1:4" ht="12.75">
      <c r="A3433" s="428" t="s">
        <v>4199</v>
      </c>
      <c r="B3433" s="431">
        <v>100109</v>
      </c>
      <c r="C3433" s="428" t="s">
        <v>15428</v>
      </c>
      <c r="D3433" s="428" t="s">
        <v>18</v>
      </c>
    </row>
    <row r="3434" spans="1:4" ht="12.75">
      <c r="A3434" s="428" t="s">
        <v>4246</v>
      </c>
      <c r="B3434" s="431" t="s">
        <v>10267</v>
      </c>
      <c r="C3434" s="428" t="s">
        <v>15429</v>
      </c>
      <c r="D3434" s="428" t="s">
        <v>18</v>
      </c>
    </row>
    <row r="3435" spans="1:4" ht="12.75">
      <c r="A3435" s="428" t="s">
        <v>4993</v>
      </c>
      <c r="B3435" s="431" t="s">
        <v>448</v>
      </c>
      <c r="C3435" s="428" t="s">
        <v>15430</v>
      </c>
      <c r="D3435" s="428" t="s">
        <v>459</v>
      </c>
    </row>
    <row r="3436" spans="1:4" ht="12.75">
      <c r="A3436" s="428" t="s">
        <v>4273</v>
      </c>
      <c r="B3436" s="431" t="s">
        <v>10569</v>
      </c>
      <c r="C3436" s="428" t="s">
        <v>15431</v>
      </c>
      <c r="D3436" s="428" t="s">
        <v>19</v>
      </c>
    </row>
    <row r="3437" spans="1:4" ht="12.75">
      <c r="A3437" s="428" t="s">
        <v>1291</v>
      </c>
      <c r="B3437" s="431">
        <v>190201</v>
      </c>
      <c r="C3437" s="428" t="s">
        <v>15432</v>
      </c>
      <c r="D3437" s="428" t="s">
        <v>19</v>
      </c>
    </row>
    <row r="3438" spans="1:4" ht="12.75">
      <c r="A3438" s="428" t="s">
        <v>4300</v>
      </c>
      <c r="B3438" s="431">
        <v>200604</v>
      </c>
      <c r="C3438" s="428" t="s">
        <v>15433</v>
      </c>
      <c r="D3438" s="428" t="s">
        <v>19</v>
      </c>
    </row>
    <row r="3439" spans="1:4" ht="12.75">
      <c r="A3439" s="428" t="s">
        <v>1208</v>
      </c>
      <c r="B3439" s="431" t="s">
        <v>887</v>
      </c>
      <c r="C3439" s="428" t="s">
        <v>13181</v>
      </c>
      <c r="D3439" s="428" t="s">
        <v>19</v>
      </c>
    </row>
    <row r="3440" spans="1:4" ht="12.75">
      <c r="A3440" s="428" t="s">
        <v>4342</v>
      </c>
      <c r="B3440" s="431" t="s">
        <v>4343</v>
      </c>
      <c r="C3440" s="428" t="s">
        <v>12500</v>
      </c>
      <c r="D3440" s="428" t="s">
        <v>19</v>
      </c>
    </row>
    <row r="3441" spans="1:4" ht="12.75">
      <c r="A3441" s="428" t="s">
        <v>4355</v>
      </c>
      <c r="B3441" s="431">
        <v>150142</v>
      </c>
      <c r="C3441" s="428" t="s">
        <v>15434</v>
      </c>
      <c r="D3441" s="428" t="s">
        <v>20</v>
      </c>
    </row>
    <row r="3442" spans="1:4" ht="12.75">
      <c r="A3442" s="428" t="s">
        <v>4420</v>
      </c>
      <c r="B3442" s="431">
        <v>160201</v>
      </c>
      <c r="C3442" s="428" t="s">
        <v>15435</v>
      </c>
      <c r="D3442" s="428" t="s">
        <v>19</v>
      </c>
    </row>
    <row r="3443" spans="1:4" ht="12.75">
      <c r="A3443" s="428" t="s">
        <v>11701</v>
      </c>
      <c r="B3443" s="431">
        <v>210801</v>
      </c>
      <c r="C3443" s="428" t="s">
        <v>15436</v>
      </c>
      <c r="D3443" s="428" t="s">
        <v>18</v>
      </c>
    </row>
    <row r="3444" spans="1:4" ht="12.75">
      <c r="A3444" s="428" t="s">
        <v>4460</v>
      </c>
      <c r="B3444" s="431">
        <v>150601</v>
      </c>
      <c r="C3444" s="428" t="s">
        <v>15437</v>
      </c>
      <c r="D3444" s="428" t="s">
        <v>19</v>
      </c>
    </row>
    <row r="3445" spans="1:4" ht="12.75">
      <c r="A3445" s="428" t="s">
        <v>4468</v>
      </c>
      <c r="B3445" s="431">
        <v>150812</v>
      </c>
      <c r="C3445" s="428" t="s">
        <v>15438</v>
      </c>
      <c r="D3445" s="428" t="s">
        <v>19</v>
      </c>
    </row>
    <row r="3446" spans="1:4" ht="12.75">
      <c r="A3446" s="428" t="s">
        <v>4484</v>
      </c>
      <c r="B3446" s="431" t="s">
        <v>1085</v>
      </c>
      <c r="C3446" s="428" t="s">
        <v>15439</v>
      </c>
      <c r="D3446" s="428" t="s">
        <v>19</v>
      </c>
    </row>
    <row r="3447" spans="1:4" ht="12.75">
      <c r="A3447" s="428" t="s">
        <v>4513</v>
      </c>
      <c r="B3447" s="431" t="s">
        <v>989</v>
      </c>
      <c r="C3447" s="428" t="s">
        <v>15440</v>
      </c>
      <c r="D3447" s="428" t="s">
        <v>19</v>
      </c>
    </row>
    <row r="3448" spans="1:4" ht="12.75">
      <c r="A3448" s="428" t="s">
        <v>4571</v>
      </c>
      <c r="B3448" s="431">
        <v>220105</v>
      </c>
      <c r="C3448" s="428" t="s">
        <v>12329</v>
      </c>
      <c r="D3448" s="428" t="s">
        <v>20</v>
      </c>
    </row>
    <row r="3449" spans="1:4" ht="12.75">
      <c r="A3449" s="428" t="s">
        <v>4573</v>
      </c>
      <c r="B3449" s="431">
        <v>220804</v>
      </c>
      <c r="C3449" s="428" t="s">
        <v>15441</v>
      </c>
      <c r="D3449" s="428" t="s">
        <v>19</v>
      </c>
    </row>
    <row r="3450" spans="1:4" ht="12.75">
      <c r="A3450" s="428" t="s">
        <v>4607</v>
      </c>
      <c r="B3450" s="431">
        <v>110505</v>
      </c>
      <c r="C3450" s="428" t="s">
        <v>15442</v>
      </c>
      <c r="D3450" s="428" t="s">
        <v>20</v>
      </c>
    </row>
    <row r="3451" spans="1:4" ht="12.75">
      <c r="A3451" s="428" t="s">
        <v>11702</v>
      </c>
      <c r="B3451" s="431">
        <v>150114</v>
      </c>
      <c r="C3451" s="428" t="s">
        <v>15443</v>
      </c>
      <c r="D3451" s="428" t="s">
        <v>20</v>
      </c>
    </row>
    <row r="3452" spans="1:4" ht="12.75">
      <c r="A3452" s="428" t="s">
        <v>4737</v>
      </c>
      <c r="B3452" s="431">
        <v>210111</v>
      </c>
      <c r="C3452" s="428" t="s">
        <v>15444</v>
      </c>
      <c r="D3452" s="428" t="s">
        <v>18</v>
      </c>
    </row>
    <row r="3453" spans="1:4" ht="12.75">
      <c r="A3453" s="428" t="s">
        <v>4742</v>
      </c>
      <c r="B3453" s="431">
        <v>200104</v>
      </c>
      <c r="C3453" s="428" t="s">
        <v>15445</v>
      </c>
      <c r="D3453" s="428" t="s">
        <v>19</v>
      </c>
    </row>
    <row r="3454" spans="1:4" ht="12.75">
      <c r="A3454" s="428" t="s">
        <v>4781</v>
      </c>
      <c r="B3454" s="431" t="s">
        <v>413</v>
      </c>
      <c r="C3454" s="428" t="s">
        <v>14458</v>
      </c>
      <c r="D3454" s="428" t="s">
        <v>19</v>
      </c>
    </row>
    <row r="3455" spans="1:4" ht="12.75">
      <c r="A3455" s="428" t="s">
        <v>4813</v>
      </c>
      <c r="B3455" s="431" t="s">
        <v>491</v>
      </c>
      <c r="C3455" s="428" t="s">
        <v>15446</v>
      </c>
      <c r="D3455" s="428" t="s">
        <v>19</v>
      </c>
    </row>
    <row r="3456" spans="1:4" ht="12.75">
      <c r="A3456" s="428" t="s">
        <v>4854</v>
      </c>
      <c r="B3456" s="431" t="s">
        <v>4855</v>
      </c>
      <c r="C3456" s="428" t="s">
        <v>15447</v>
      </c>
      <c r="D3456" s="428" t="s">
        <v>19</v>
      </c>
    </row>
    <row r="3457" spans="1:4" ht="12.75">
      <c r="A3457" s="428" t="s">
        <v>4860</v>
      </c>
      <c r="B3457" s="431" t="s">
        <v>10709</v>
      </c>
      <c r="C3457" s="428" t="s">
        <v>28</v>
      </c>
      <c r="D3457" s="428" t="s">
        <v>20</v>
      </c>
    </row>
    <row r="3458" spans="1:4" ht="12.75">
      <c r="A3458" s="428" t="s">
        <v>4882</v>
      </c>
      <c r="B3458" s="431" t="s">
        <v>1852</v>
      </c>
      <c r="C3458" s="428" t="s">
        <v>15448</v>
      </c>
      <c r="D3458" s="428" t="s">
        <v>18</v>
      </c>
    </row>
    <row r="3459" spans="1:4" ht="12.75">
      <c r="A3459" s="428" t="s">
        <v>4894</v>
      </c>
      <c r="B3459" s="431" t="s">
        <v>1023</v>
      </c>
      <c r="C3459" s="428" t="s">
        <v>12450</v>
      </c>
      <c r="D3459" s="428" t="s">
        <v>19</v>
      </c>
    </row>
    <row r="3460" spans="1:4" ht="12.75">
      <c r="A3460" s="428" t="s">
        <v>4919</v>
      </c>
      <c r="B3460" s="431" t="s">
        <v>4920</v>
      </c>
      <c r="C3460" s="428" t="s">
        <v>15449</v>
      </c>
      <c r="D3460" s="428" t="s">
        <v>19</v>
      </c>
    </row>
    <row r="3461" spans="1:4" ht="12.75">
      <c r="A3461" s="428" t="s">
        <v>5006</v>
      </c>
      <c r="B3461" s="431">
        <v>200201</v>
      </c>
      <c r="C3461" s="428" t="s">
        <v>15450</v>
      </c>
      <c r="D3461" s="428" t="s">
        <v>19</v>
      </c>
    </row>
    <row r="3462" spans="1:4" ht="12.75">
      <c r="A3462" s="428" t="s">
        <v>5115</v>
      </c>
      <c r="B3462" s="431">
        <v>230101</v>
      </c>
      <c r="C3462" s="428" t="s">
        <v>15451</v>
      </c>
      <c r="D3462" s="428" t="s">
        <v>18</v>
      </c>
    </row>
    <row r="3463" spans="1:4" ht="12.75">
      <c r="A3463" s="428" t="s">
        <v>5128</v>
      </c>
      <c r="B3463" s="431">
        <v>120705</v>
      </c>
      <c r="C3463" s="428" t="s">
        <v>15452</v>
      </c>
      <c r="D3463" s="428" t="s">
        <v>19</v>
      </c>
    </row>
    <row r="3464" spans="1:4" ht="12.75">
      <c r="A3464" s="428" t="s">
        <v>5164</v>
      </c>
      <c r="B3464" s="431">
        <v>120128</v>
      </c>
      <c r="C3464" s="428" t="s">
        <v>15453</v>
      </c>
      <c r="D3464" s="428" t="s">
        <v>20</v>
      </c>
    </row>
    <row r="3465" spans="1:4" ht="12.75">
      <c r="A3465" s="428" t="s">
        <v>5165</v>
      </c>
      <c r="B3465" s="431">
        <v>240304</v>
      </c>
      <c r="C3465" s="428" t="s">
        <v>15454</v>
      </c>
      <c r="D3465" s="428" t="s">
        <v>19</v>
      </c>
    </row>
    <row r="3466" spans="1:4" ht="12.75">
      <c r="A3466" s="428" t="s">
        <v>5181</v>
      </c>
      <c r="B3466" s="431">
        <v>150801</v>
      </c>
      <c r="C3466" s="428" t="s">
        <v>15157</v>
      </c>
      <c r="D3466" s="428" t="s">
        <v>18</v>
      </c>
    </row>
    <row r="3467" spans="1:4" ht="12.75">
      <c r="A3467" s="428" t="s">
        <v>5218</v>
      </c>
      <c r="B3467" s="431">
        <v>150724</v>
      </c>
      <c r="C3467" s="428" t="s">
        <v>15455</v>
      </c>
      <c r="D3467" s="428" t="s">
        <v>18</v>
      </c>
    </row>
    <row r="3468" spans="1:4" ht="12.75">
      <c r="A3468" s="428" t="s">
        <v>5309</v>
      </c>
      <c r="B3468" s="431">
        <v>140202</v>
      </c>
      <c r="C3468" s="428" t="s">
        <v>15456</v>
      </c>
      <c r="D3468" s="428" t="s">
        <v>20</v>
      </c>
    </row>
    <row r="3469" spans="1:4" ht="12.75">
      <c r="A3469" s="428" t="s">
        <v>5322</v>
      </c>
      <c r="B3469" s="431">
        <v>120606</v>
      </c>
      <c r="C3469" s="428" t="s">
        <v>15457</v>
      </c>
      <c r="D3469" s="428" t="s">
        <v>19</v>
      </c>
    </row>
    <row r="3470" spans="1:4" ht="12.75">
      <c r="A3470" s="428" t="s">
        <v>5354</v>
      </c>
      <c r="B3470" s="431">
        <v>150706</v>
      </c>
      <c r="C3470" s="428" t="s">
        <v>15458</v>
      </c>
      <c r="D3470" s="428" t="s">
        <v>19</v>
      </c>
    </row>
    <row r="3471" spans="1:4" ht="12.75">
      <c r="A3471" s="428" t="s">
        <v>5394</v>
      </c>
      <c r="B3471" s="431" t="s">
        <v>10434</v>
      </c>
      <c r="C3471" s="428" t="s">
        <v>15459</v>
      </c>
      <c r="D3471" s="428" t="s">
        <v>20</v>
      </c>
    </row>
    <row r="3472" spans="1:4" ht="12.75">
      <c r="A3472" s="428" t="s">
        <v>5473</v>
      </c>
      <c r="B3472" s="431">
        <v>140203</v>
      </c>
      <c r="C3472" s="428" t="s">
        <v>15460</v>
      </c>
      <c r="D3472" s="428" t="s">
        <v>19</v>
      </c>
    </row>
    <row r="3473" spans="1:4" ht="12.75">
      <c r="A3473" s="428" t="s">
        <v>5485</v>
      </c>
      <c r="B3473" s="431">
        <v>120113</v>
      </c>
      <c r="C3473" s="428" t="s">
        <v>15461</v>
      </c>
      <c r="D3473" s="428" t="s">
        <v>20</v>
      </c>
    </row>
    <row r="3474" spans="1:4" ht="12.75">
      <c r="A3474" s="428" t="s">
        <v>3067</v>
      </c>
      <c r="B3474" s="431" t="s">
        <v>1202</v>
      </c>
      <c r="C3474" s="428" t="s">
        <v>15462</v>
      </c>
      <c r="D3474" s="428" t="s">
        <v>19</v>
      </c>
    </row>
    <row r="3475" spans="1:4" ht="12.75">
      <c r="A3475" s="428" t="s">
        <v>5573</v>
      </c>
      <c r="B3475" s="431">
        <v>130504</v>
      </c>
      <c r="C3475" s="428" t="s">
        <v>15463</v>
      </c>
      <c r="D3475" s="428" t="s">
        <v>20</v>
      </c>
    </row>
    <row r="3476" spans="1:4" ht="12.75">
      <c r="A3476" s="428" t="s">
        <v>664</v>
      </c>
      <c r="B3476" s="431">
        <v>150403</v>
      </c>
      <c r="C3476" s="428" t="s">
        <v>15464</v>
      </c>
      <c r="D3476" s="428" t="s">
        <v>19</v>
      </c>
    </row>
    <row r="3477" spans="1:4" ht="12.75">
      <c r="A3477" s="428" t="s">
        <v>5586</v>
      </c>
      <c r="B3477" s="431">
        <v>200601</v>
      </c>
      <c r="C3477" s="428" t="s">
        <v>15465</v>
      </c>
      <c r="D3477" s="428" t="s">
        <v>19</v>
      </c>
    </row>
    <row r="3478" spans="1:4" ht="12.75">
      <c r="A3478" s="428" t="s">
        <v>5608</v>
      </c>
      <c r="B3478" s="431" t="s">
        <v>10609</v>
      </c>
      <c r="C3478" s="428" t="s">
        <v>15466</v>
      </c>
      <c r="D3478" s="428" t="s">
        <v>19</v>
      </c>
    </row>
    <row r="3479" spans="1:4" ht="12.75">
      <c r="A3479" s="428" t="s">
        <v>6615</v>
      </c>
      <c r="B3479" s="431">
        <v>230107</v>
      </c>
      <c r="C3479" s="428" t="s">
        <v>13038</v>
      </c>
      <c r="D3479" s="428" t="s">
        <v>18</v>
      </c>
    </row>
    <row r="3480" spans="1:4" ht="12.75">
      <c r="A3480" s="428" t="s">
        <v>5636</v>
      </c>
      <c r="B3480" s="431">
        <v>190306</v>
      </c>
      <c r="C3480" s="428" t="s">
        <v>12307</v>
      </c>
      <c r="D3480" s="428" t="s">
        <v>19</v>
      </c>
    </row>
    <row r="3481" spans="1:4" ht="12.75">
      <c r="A3481" s="428" t="s">
        <v>5688</v>
      </c>
      <c r="B3481" s="431">
        <v>150103</v>
      </c>
      <c r="C3481" s="428" t="s">
        <v>15467</v>
      </c>
      <c r="D3481" s="428" t="s">
        <v>20</v>
      </c>
    </row>
    <row r="3482" spans="1:4" ht="12.75">
      <c r="A3482" s="428" t="s">
        <v>5733</v>
      </c>
      <c r="B3482" s="431" t="s">
        <v>736</v>
      </c>
      <c r="C3482" s="428" t="s">
        <v>13690</v>
      </c>
      <c r="D3482" s="428" t="s">
        <v>19</v>
      </c>
    </row>
    <row r="3483" spans="1:4" ht="12.75">
      <c r="A3483" s="428" t="s">
        <v>5798</v>
      </c>
      <c r="B3483" s="431" t="s">
        <v>10334</v>
      </c>
      <c r="C3483" s="428" t="s">
        <v>15468</v>
      </c>
      <c r="D3483" s="428" t="s">
        <v>19</v>
      </c>
    </row>
    <row r="3484" spans="1:4" ht="12.75">
      <c r="A3484" s="428" t="s">
        <v>5878</v>
      </c>
      <c r="B3484" s="431">
        <v>210605</v>
      </c>
      <c r="C3484" s="428" t="s">
        <v>15469</v>
      </c>
      <c r="D3484" s="428" t="s">
        <v>18</v>
      </c>
    </row>
    <row r="3485" spans="1:4" ht="12.75">
      <c r="A3485" s="428" t="s">
        <v>5894</v>
      </c>
      <c r="B3485" s="431">
        <v>120707</v>
      </c>
      <c r="C3485" s="428" t="s">
        <v>15470</v>
      </c>
      <c r="D3485" s="428" t="s">
        <v>19</v>
      </c>
    </row>
    <row r="3486" spans="1:4" ht="12.75">
      <c r="A3486" s="428" t="s">
        <v>5910</v>
      </c>
      <c r="B3486" s="431">
        <v>110205</v>
      </c>
      <c r="C3486" s="428" t="s">
        <v>15471</v>
      </c>
      <c r="D3486" s="428" t="s">
        <v>20</v>
      </c>
    </row>
    <row r="3487" spans="1:4" ht="12.75">
      <c r="A3487" s="428" t="s">
        <v>5936</v>
      </c>
      <c r="B3487" s="431" t="s">
        <v>10163</v>
      </c>
      <c r="C3487" s="428" t="s">
        <v>15472</v>
      </c>
      <c r="D3487" s="428" t="s">
        <v>19</v>
      </c>
    </row>
    <row r="3488" spans="1:4" ht="12.75">
      <c r="A3488" s="428" t="s">
        <v>5947</v>
      </c>
      <c r="B3488" s="431">
        <v>120705</v>
      </c>
      <c r="C3488" s="428" t="s">
        <v>15473</v>
      </c>
      <c r="D3488" s="428" t="s">
        <v>19</v>
      </c>
    </row>
    <row r="3489" spans="1:4" ht="12.75">
      <c r="A3489" s="428" t="s">
        <v>6038</v>
      </c>
      <c r="B3489" s="431" t="s">
        <v>403</v>
      </c>
      <c r="C3489" s="428" t="s">
        <v>15474</v>
      </c>
      <c r="D3489" s="428" t="s">
        <v>19</v>
      </c>
    </row>
    <row r="3490" spans="1:4" ht="12.75">
      <c r="A3490" s="428" t="s">
        <v>6068</v>
      </c>
      <c r="B3490" s="431">
        <v>220508</v>
      </c>
      <c r="C3490" s="428" t="s">
        <v>15475</v>
      </c>
      <c r="D3490" s="428" t="s">
        <v>19</v>
      </c>
    </row>
    <row r="3491" spans="1:4" ht="12.75">
      <c r="A3491" s="428" t="s">
        <v>6119</v>
      </c>
      <c r="B3491" s="431" t="s">
        <v>10879</v>
      </c>
      <c r="C3491" s="428" t="s">
        <v>15397</v>
      </c>
      <c r="D3491" s="428" t="s">
        <v>19</v>
      </c>
    </row>
    <row r="3492" spans="1:4" ht="12.75">
      <c r="A3492" s="428" t="s">
        <v>11703</v>
      </c>
      <c r="B3492" s="431">
        <v>101001</v>
      </c>
      <c r="C3492" s="428" t="s">
        <v>12307</v>
      </c>
      <c r="D3492" s="428" t="s">
        <v>19</v>
      </c>
    </row>
    <row r="3493" spans="1:4" ht="12.75">
      <c r="A3493" s="428" t="s">
        <v>6174</v>
      </c>
      <c r="B3493" s="431">
        <v>230201</v>
      </c>
      <c r="C3493" s="428" t="s">
        <v>15476</v>
      </c>
      <c r="D3493" s="428" t="s">
        <v>20</v>
      </c>
    </row>
    <row r="3494" spans="1:4" ht="12.75">
      <c r="A3494" s="428" t="s">
        <v>6188</v>
      </c>
      <c r="B3494" s="431">
        <v>110501</v>
      </c>
      <c r="C3494" s="428" t="s">
        <v>13051</v>
      </c>
      <c r="D3494" s="428" t="s">
        <v>18</v>
      </c>
    </row>
    <row r="3495" spans="1:4" ht="12.75">
      <c r="A3495" s="428" t="s">
        <v>6195</v>
      </c>
      <c r="B3495" s="431" t="s">
        <v>10772</v>
      </c>
      <c r="C3495" s="428" t="s">
        <v>15477</v>
      </c>
      <c r="D3495" s="428" t="s">
        <v>19</v>
      </c>
    </row>
    <row r="3496" spans="1:4" ht="12.75">
      <c r="A3496" s="428" t="s">
        <v>6208</v>
      </c>
      <c r="B3496" s="431">
        <v>110107</v>
      </c>
      <c r="C3496" s="428" t="s">
        <v>15478</v>
      </c>
      <c r="D3496" s="428" t="s">
        <v>18</v>
      </c>
    </row>
    <row r="3497" spans="1:4" ht="12.75">
      <c r="A3497" s="428" t="s">
        <v>6251</v>
      </c>
      <c r="B3497" s="431">
        <v>220104</v>
      </c>
      <c r="C3497" s="428" t="s">
        <v>15479</v>
      </c>
      <c r="D3497" s="428" t="s">
        <v>459</v>
      </c>
    </row>
    <row r="3498" spans="1:4" ht="12.75">
      <c r="A3498" s="428" t="s">
        <v>6136</v>
      </c>
      <c r="B3498" s="431" t="s">
        <v>10796</v>
      </c>
      <c r="C3498" s="428" t="s">
        <v>15480</v>
      </c>
      <c r="D3498" s="428" t="s">
        <v>19</v>
      </c>
    </row>
    <row r="3499" spans="1:4" ht="12.75">
      <c r="A3499" s="428" t="s">
        <v>4086</v>
      </c>
      <c r="B3499" s="431">
        <v>150143</v>
      </c>
      <c r="C3499" s="428" t="s">
        <v>15481</v>
      </c>
      <c r="D3499" s="428" t="s">
        <v>20</v>
      </c>
    </row>
    <row r="3500" spans="1:4" ht="12.75">
      <c r="A3500" s="428" t="s">
        <v>6292</v>
      </c>
      <c r="B3500" s="431">
        <v>150103</v>
      </c>
      <c r="C3500" s="428" t="s">
        <v>15482</v>
      </c>
      <c r="D3500" s="428" t="s">
        <v>18</v>
      </c>
    </row>
    <row r="3501" spans="1:4" ht="12.75">
      <c r="A3501" s="428" t="s">
        <v>1094</v>
      </c>
      <c r="B3501" s="431">
        <v>230110</v>
      </c>
      <c r="C3501" s="428" t="s">
        <v>605</v>
      </c>
      <c r="D3501" s="428" t="s">
        <v>459</v>
      </c>
    </row>
    <row r="3502" spans="1:4" ht="12.75">
      <c r="A3502" s="428" t="s">
        <v>4333</v>
      </c>
      <c r="B3502" s="431">
        <v>100102</v>
      </c>
      <c r="C3502" s="428" t="s">
        <v>12533</v>
      </c>
      <c r="D3502" s="428" t="s">
        <v>20</v>
      </c>
    </row>
    <row r="3503" spans="1:4" ht="12.75">
      <c r="A3503" s="428" t="s">
        <v>4587</v>
      </c>
      <c r="B3503" s="431">
        <v>150110</v>
      </c>
      <c r="C3503" s="428" t="s">
        <v>15483</v>
      </c>
      <c r="D3503" s="428" t="s">
        <v>18</v>
      </c>
    </row>
    <row r="3504" spans="1:4" ht="12.75">
      <c r="A3504" s="428" t="s">
        <v>6330</v>
      </c>
      <c r="B3504" s="431" t="s">
        <v>10809</v>
      </c>
      <c r="C3504" s="428" t="s">
        <v>15484</v>
      </c>
      <c r="D3504" s="428" t="s">
        <v>19</v>
      </c>
    </row>
    <row r="3505" spans="1:4" ht="12.75">
      <c r="A3505" s="428" t="s">
        <v>7984</v>
      </c>
      <c r="B3505" s="431" t="s">
        <v>10836</v>
      </c>
      <c r="C3505" s="428" t="s">
        <v>15485</v>
      </c>
      <c r="D3505" s="428" t="s">
        <v>19</v>
      </c>
    </row>
    <row r="3506" spans="1:4" ht="12.75">
      <c r="A3506" s="428" t="s">
        <v>6372</v>
      </c>
      <c r="B3506" s="431">
        <v>220504</v>
      </c>
      <c r="C3506" s="428" t="s">
        <v>15486</v>
      </c>
      <c r="D3506" s="428" t="s">
        <v>19</v>
      </c>
    </row>
    <row r="3507" spans="1:4" ht="12.75">
      <c r="A3507" s="428" t="s">
        <v>6394</v>
      </c>
      <c r="B3507" s="431">
        <v>110101</v>
      </c>
      <c r="C3507" s="428" t="s">
        <v>15487</v>
      </c>
      <c r="D3507" s="428" t="s">
        <v>20</v>
      </c>
    </row>
    <row r="3508" spans="1:4" ht="12.75">
      <c r="A3508" s="428" t="s">
        <v>6398</v>
      </c>
      <c r="B3508" s="431">
        <v>110113</v>
      </c>
      <c r="C3508" s="428" t="s">
        <v>15488</v>
      </c>
      <c r="D3508" s="428" t="s">
        <v>19</v>
      </c>
    </row>
    <row r="3509" spans="1:4" ht="12.75">
      <c r="A3509" s="428" t="s">
        <v>6401</v>
      </c>
      <c r="B3509" s="431">
        <v>220907</v>
      </c>
      <c r="C3509" s="428" t="s">
        <v>15489</v>
      </c>
      <c r="D3509" s="428" t="s">
        <v>18</v>
      </c>
    </row>
    <row r="3510" spans="1:4" ht="12.75">
      <c r="A3510" s="428" t="s">
        <v>6402</v>
      </c>
      <c r="B3510" s="431">
        <v>221005</v>
      </c>
      <c r="C3510" s="428" t="s">
        <v>15490</v>
      </c>
      <c r="D3510" s="428" t="s">
        <v>19</v>
      </c>
    </row>
    <row r="3511" spans="1:4" ht="12.75">
      <c r="A3511" s="428" t="s">
        <v>1456</v>
      </c>
      <c r="B3511" s="431">
        <v>100603</v>
      </c>
      <c r="C3511" s="428" t="s">
        <v>13882</v>
      </c>
      <c r="D3511" s="428" t="s">
        <v>20</v>
      </c>
    </row>
    <row r="3512" spans="1:4" ht="12.75">
      <c r="A3512" s="428" t="s">
        <v>6424</v>
      </c>
      <c r="B3512" s="431">
        <v>120403</v>
      </c>
      <c r="C3512" s="428" t="s">
        <v>14016</v>
      </c>
      <c r="D3512" s="428" t="s">
        <v>19</v>
      </c>
    </row>
    <row r="3513" spans="1:4" ht="12.75">
      <c r="A3513" s="428" t="s">
        <v>6426</v>
      </c>
      <c r="B3513" s="431">
        <v>100313</v>
      </c>
      <c r="C3513" s="428" t="s">
        <v>15491</v>
      </c>
      <c r="D3513" s="428" t="s">
        <v>18</v>
      </c>
    </row>
    <row r="3514" spans="1:4" ht="12.75">
      <c r="A3514" s="428" t="s">
        <v>6427</v>
      </c>
      <c r="B3514" s="431">
        <v>220901</v>
      </c>
      <c r="C3514" s="428" t="s">
        <v>15492</v>
      </c>
      <c r="D3514" s="428" t="s">
        <v>19</v>
      </c>
    </row>
    <row r="3515" spans="1:4" ht="12.75">
      <c r="A3515" s="428" t="s">
        <v>6430</v>
      </c>
      <c r="B3515" s="431">
        <v>221003</v>
      </c>
      <c r="C3515" s="428" t="s">
        <v>14367</v>
      </c>
      <c r="D3515" s="428" t="s">
        <v>19</v>
      </c>
    </row>
    <row r="3516" spans="1:4" ht="12.75">
      <c r="A3516" s="428" t="s">
        <v>5339</v>
      </c>
      <c r="B3516" s="431">
        <v>150107</v>
      </c>
      <c r="C3516" s="428" t="s">
        <v>15493</v>
      </c>
      <c r="D3516" s="428" t="s">
        <v>20</v>
      </c>
    </row>
    <row r="3517" spans="1:4" ht="12.75">
      <c r="A3517" s="428" t="s">
        <v>6449</v>
      </c>
      <c r="B3517" s="431">
        <v>220102</v>
      </c>
      <c r="C3517" s="428" t="s">
        <v>15494</v>
      </c>
      <c r="D3517" s="428" t="s">
        <v>18</v>
      </c>
    </row>
    <row r="3518" spans="1:4" ht="12.75">
      <c r="A3518" s="428" t="s">
        <v>6454</v>
      </c>
      <c r="B3518" s="431">
        <v>130101</v>
      </c>
      <c r="C3518" s="428" t="s">
        <v>15495</v>
      </c>
      <c r="D3518" s="428" t="s">
        <v>18</v>
      </c>
    </row>
    <row r="3519" spans="1:4" ht="12.75">
      <c r="A3519" s="428" t="s">
        <v>6507</v>
      </c>
      <c r="B3519" s="431">
        <v>220104</v>
      </c>
      <c r="C3519" s="428" t="s">
        <v>15496</v>
      </c>
      <c r="D3519" s="428" t="s">
        <v>19</v>
      </c>
    </row>
    <row r="3520" spans="1:4" ht="12.75">
      <c r="A3520" s="428" t="s">
        <v>6530</v>
      </c>
      <c r="B3520" s="431">
        <v>150601</v>
      </c>
      <c r="C3520" s="428" t="s">
        <v>12307</v>
      </c>
      <c r="D3520" s="428" t="s">
        <v>20</v>
      </c>
    </row>
    <row r="3521" spans="1:4" ht="12.75">
      <c r="A3521" s="428" t="s">
        <v>6543</v>
      </c>
      <c r="B3521" s="431">
        <v>220901</v>
      </c>
      <c r="C3521" s="428" t="s">
        <v>15497</v>
      </c>
      <c r="D3521" s="428" t="s">
        <v>20</v>
      </c>
    </row>
    <row r="3522" spans="1:4" ht="12.75">
      <c r="A3522" s="428" t="s">
        <v>592</v>
      </c>
      <c r="B3522" s="431" t="s">
        <v>593</v>
      </c>
      <c r="C3522" s="428" t="s">
        <v>15498</v>
      </c>
      <c r="D3522" s="428" t="s">
        <v>18</v>
      </c>
    </row>
    <row r="3523" spans="1:4" ht="12.75">
      <c r="A3523" s="428" t="s">
        <v>11704</v>
      </c>
      <c r="B3523" s="431">
        <v>130602</v>
      </c>
      <c r="C3523" s="428" t="s">
        <v>15499</v>
      </c>
      <c r="D3523" s="428" t="s">
        <v>19</v>
      </c>
    </row>
    <row r="3524" spans="1:4" ht="12.75">
      <c r="A3524" s="428" t="s">
        <v>6574</v>
      </c>
      <c r="B3524" s="431">
        <v>170102</v>
      </c>
      <c r="C3524" s="428" t="s">
        <v>15500</v>
      </c>
      <c r="D3524" s="428" t="s">
        <v>19</v>
      </c>
    </row>
    <row r="3525" spans="1:4" ht="12.75">
      <c r="A3525" s="428" t="s">
        <v>6580</v>
      </c>
      <c r="B3525" s="431">
        <v>130614</v>
      </c>
      <c r="C3525" s="428" t="s">
        <v>15501</v>
      </c>
      <c r="D3525" s="428" t="s">
        <v>459</v>
      </c>
    </row>
    <row r="3526" spans="1:4" ht="12.75">
      <c r="A3526" s="428" t="s">
        <v>6591</v>
      </c>
      <c r="B3526" s="431">
        <v>221005</v>
      </c>
      <c r="C3526" s="428" t="s">
        <v>13384</v>
      </c>
      <c r="D3526" s="428" t="s">
        <v>19</v>
      </c>
    </row>
    <row r="3527" spans="1:4" ht="12.75">
      <c r="A3527" s="428" t="s">
        <v>6595</v>
      </c>
      <c r="B3527" s="431">
        <v>170202</v>
      </c>
      <c r="C3527" s="428" t="s">
        <v>15502</v>
      </c>
      <c r="D3527" s="428" t="s">
        <v>19</v>
      </c>
    </row>
    <row r="3528" spans="1:4" ht="12.75">
      <c r="A3528" s="428" t="s">
        <v>6613</v>
      </c>
      <c r="B3528" s="431">
        <v>110111</v>
      </c>
      <c r="C3528" s="428" t="s">
        <v>15503</v>
      </c>
      <c r="D3528" s="428" t="s">
        <v>20</v>
      </c>
    </row>
    <row r="3529" spans="1:4" ht="12.75">
      <c r="A3529" s="428" t="s">
        <v>6635</v>
      </c>
      <c r="B3529" s="431">
        <v>221002</v>
      </c>
      <c r="C3529" s="428" t="s">
        <v>12414</v>
      </c>
      <c r="D3529" s="428" t="s">
        <v>19</v>
      </c>
    </row>
    <row r="3530" spans="1:4" ht="12.75">
      <c r="A3530" s="428" t="s">
        <v>11705</v>
      </c>
      <c r="B3530" s="431">
        <v>150141</v>
      </c>
      <c r="C3530" s="428" t="s">
        <v>15504</v>
      </c>
      <c r="D3530" s="428" t="s">
        <v>18</v>
      </c>
    </row>
    <row r="3531" spans="1:4" ht="12.75">
      <c r="A3531" s="428" t="s">
        <v>11706</v>
      </c>
      <c r="B3531" s="431">
        <v>100602</v>
      </c>
      <c r="C3531" s="428" t="s">
        <v>15505</v>
      </c>
      <c r="D3531" s="428" t="s">
        <v>19</v>
      </c>
    </row>
    <row r="3532" spans="1:4" ht="12.75">
      <c r="A3532" s="428" t="s">
        <v>6694</v>
      </c>
      <c r="B3532" s="431">
        <v>120114</v>
      </c>
      <c r="C3532" s="428" t="s">
        <v>15506</v>
      </c>
      <c r="D3532" s="428" t="s">
        <v>20</v>
      </c>
    </row>
    <row r="3533" spans="1:4" ht="12.75">
      <c r="A3533" s="428" t="s">
        <v>6703</v>
      </c>
      <c r="B3533" s="431" t="s">
        <v>9816</v>
      </c>
      <c r="C3533" s="428" t="s">
        <v>15507</v>
      </c>
      <c r="D3533" s="428" t="s">
        <v>19</v>
      </c>
    </row>
    <row r="3534" spans="1:4" ht="12.75">
      <c r="A3534" s="428" t="s">
        <v>6715</v>
      </c>
      <c r="B3534" s="431">
        <v>200805</v>
      </c>
      <c r="C3534" s="428" t="s">
        <v>15508</v>
      </c>
      <c r="D3534" s="428" t="s">
        <v>20</v>
      </c>
    </row>
    <row r="3535" spans="1:4" ht="12.75">
      <c r="A3535" s="428" t="s">
        <v>6746</v>
      </c>
      <c r="B3535" s="431" t="s">
        <v>9979</v>
      </c>
      <c r="C3535" s="428" t="s">
        <v>15509</v>
      </c>
      <c r="D3535" s="428" t="s">
        <v>18</v>
      </c>
    </row>
    <row r="3536" spans="1:4" ht="12.75">
      <c r="A3536" s="428" t="s">
        <v>6827</v>
      </c>
      <c r="B3536" s="431">
        <v>130306</v>
      </c>
      <c r="C3536" s="428" t="s">
        <v>15510</v>
      </c>
      <c r="D3536" s="428" t="s">
        <v>20</v>
      </c>
    </row>
    <row r="3537" spans="1:4" ht="12.75">
      <c r="A3537" s="428" t="s">
        <v>6830</v>
      </c>
      <c r="B3537" s="431">
        <v>130808</v>
      </c>
      <c r="C3537" s="428" t="s">
        <v>15511</v>
      </c>
      <c r="D3537" s="428" t="s">
        <v>18</v>
      </c>
    </row>
    <row r="3538" spans="1:4" ht="12.75">
      <c r="A3538" s="428" t="s">
        <v>6832</v>
      </c>
      <c r="B3538" s="431" t="s">
        <v>1820</v>
      </c>
      <c r="C3538" s="428" t="s">
        <v>15512</v>
      </c>
      <c r="D3538" s="428" t="s">
        <v>20</v>
      </c>
    </row>
    <row r="3539" spans="1:4" ht="12.75">
      <c r="A3539" s="428" t="s">
        <v>6879</v>
      </c>
      <c r="B3539" s="431" t="s">
        <v>10059</v>
      </c>
      <c r="C3539" s="428" t="s">
        <v>15513</v>
      </c>
      <c r="D3539" s="428" t="s">
        <v>19</v>
      </c>
    </row>
    <row r="3540" spans="1:4" ht="12.75">
      <c r="A3540" s="428" t="s">
        <v>6886</v>
      </c>
      <c r="B3540" s="431" t="s">
        <v>1820</v>
      </c>
      <c r="C3540" s="428" t="s">
        <v>15514</v>
      </c>
      <c r="D3540" s="428" t="s">
        <v>20</v>
      </c>
    </row>
    <row r="3541" spans="1:4" ht="12.75">
      <c r="A3541" s="428" t="s">
        <v>6896</v>
      </c>
      <c r="B3541" s="431" t="s">
        <v>10000</v>
      </c>
      <c r="C3541" s="428" t="s">
        <v>15515</v>
      </c>
      <c r="D3541" s="428" t="s">
        <v>19</v>
      </c>
    </row>
    <row r="3542" spans="1:4" ht="12.75">
      <c r="A3542" s="428" t="s">
        <v>6897</v>
      </c>
      <c r="B3542" s="431">
        <v>130701</v>
      </c>
      <c r="C3542" s="428" t="s">
        <v>15516</v>
      </c>
      <c r="D3542" s="428" t="s">
        <v>20</v>
      </c>
    </row>
    <row r="3543" spans="1:4" ht="12.75">
      <c r="A3543" s="428" t="s">
        <v>6902</v>
      </c>
      <c r="B3543" s="431" t="s">
        <v>1820</v>
      </c>
      <c r="C3543" s="428" t="s">
        <v>15517</v>
      </c>
      <c r="D3543" s="428" t="s">
        <v>19</v>
      </c>
    </row>
    <row r="3544" spans="1:4" ht="12.75">
      <c r="A3544" s="428" t="s">
        <v>6904</v>
      </c>
      <c r="B3544" s="431" t="s">
        <v>20022</v>
      </c>
      <c r="C3544" s="428" t="s">
        <v>15518</v>
      </c>
      <c r="D3544" s="428" t="s">
        <v>18</v>
      </c>
    </row>
    <row r="3545" spans="1:4" ht="12.75">
      <c r="A3545" s="428" t="s">
        <v>1942</v>
      </c>
      <c r="B3545" s="431">
        <v>150125</v>
      </c>
      <c r="C3545" s="428" t="s">
        <v>15519</v>
      </c>
      <c r="D3545" s="428" t="s">
        <v>18</v>
      </c>
    </row>
    <row r="3546" spans="1:4" ht="12.75">
      <c r="A3546" s="428" t="s">
        <v>6941</v>
      </c>
      <c r="B3546" s="431">
        <v>200303</v>
      </c>
      <c r="C3546" s="428" t="s">
        <v>15520</v>
      </c>
      <c r="D3546" s="428" t="s">
        <v>19</v>
      </c>
    </row>
    <row r="3547" spans="1:4" ht="12.75">
      <c r="A3547" s="428" t="s">
        <v>6946</v>
      </c>
      <c r="B3547" s="431">
        <v>120116</v>
      </c>
      <c r="C3547" s="428" t="s">
        <v>15521</v>
      </c>
      <c r="D3547" s="428" t="s">
        <v>20</v>
      </c>
    </row>
    <row r="3548" spans="1:4" ht="12.75">
      <c r="A3548" s="428" t="s">
        <v>6959</v>
      </c>
      <c r="B3548" s="431" t="s">
        <v>9816</v>
      </c>
      <c r="C3548" s="428" t="s">
        <v>15522</v>
      </c>
      <c r="D3548" s="428" t="s">
        <v>19</v>
      </c>
    </row>
    <row r="3549" spans="1:4" ht="12.75">
      <c r="A3549" s="428" t="s">
        <v>7078</v>
      </c>
      <c r="B3549" s="431">
        <v>101005</v>
      </c>
      <c r="C3549" s="428" t="s">
        <v>15523</v>
      </c>
      <c r="D3549" s="428" t="s">
        <v>19</v>
      </c>
    </row>
    <row r="3550" spans="1:4" ht="12.75">
      <c r="A3550" s="428" t="s">
        <v>7097</v>
      </c>
      <c r="B3550" s="431" t="s">
        <v>9998</v>
      </c>
      <c r="C3550" s="428" t="s">
        <v>15524</v>
      </c>
      <c r="D3550" s="428" t="s">
        <v>19</v>
      </c>
    </row>
    <row r="3551" spans="1:4" ht="12.75">
      <c r="A3551" s="428" t="s">
        <v>7105</v>
      </c>
      <c r="B3551" s="431" t="s">
        <v>9017</v>
      </c>
      <c r="C3551" s="428" t="s">
        <v>15525</v>
      </c>
      <c r="D3551" s="428" t="s">
        <v>19</v>
      </c>
    </row>
    <row r="3552" spans="1:4" ht="12.75">
      <c r="A3552" s="428" t="s">
        <v>7120</v>
      </c>
      <c r="B3552" s="431" t="s">
        <v>9759</v>
      </c>
      <c r="C3552" s="428" t="s">
        <v>15526</v>
      </c>
      <c r="D3552" s="428" t="s">
        <v>20</v>
      </c>
    </row>
    <row r="3553" spans="1:4" ht="12.75">
      <c r="A3553" s="428" t="s">
        <v>7126</v>
      </c>
      <c r="B3553" s="431">
        <v>190106</v>
      </c>
      <c r="C3553" s="428" t="s">
        <v>15527</v>
      </c>
      <c r="D3553" s="428" t="s">
        <v>20</v>
      </c>
    </row>
    <row r="3554" spans="1:4" ht="12.75">
      <c r="A3554" s="428" t="s">
        <v>7151</v>
      </c>
      <c r="B3554" s="431" t="s">
        <v>9812</v>
      </c>
      <c r="C3554" s="428" t="s">
        <v>15528</v>
      </c>
      <c r="D3554" s="428" t="s">
        <v>18</v>
      </c>
    </row>
    <row r="3555" spans="1:4" ht="12.75">
      <c r="A3555" s="428" t="s">
        <v>7180</v>
      </c>
      <c r="B3555" s="431">
        <v>120203</v>
      </c>
      <c r="C3555" s="428" t="s">
        <v>15529</v>
      </c>
      <c r="D3555" s="428" t="s">
        <v>19</v>
      </c>
    </row>
    <row r="3556" spans="1:4" ht="12.75">
      <c r="A3556" s="428" t="s">
        <v>1019</v>
      </c>
      <c r="B3556" s="431" t="s">
        <v>1020</v>
      </c>
      <c r="C3556" s="428" t="s">
        <v>15530</v>
      </c>
      <c r="D3556" s="428" t="s">
        <v>19</v>
      </c>
    </row>
    <row r="3557" spans="1:4" ht="12.75">
      <c r="A3557" s="428" t="s">
        <v>7187</v>
      </c>
      <c r="B3557" s="431">
        <v>130908</v>
      </c>
      <c r="C3557" s="428" t="s">
        <v>14986</v>
      </c>
      <c r="D3557" s="428" t="s">
        <v>20</v>
      </c>
    </row>
    <row r="3558" spans="1:4" ht="12.75">
      <c r="A3558" s="428" t="s">
        <v>7192</v>
      </c>
      <c r="B3558" s="431">
        <v>130203</v>
      </c>
      <c r="C3558" s="428" t="s">
        <v>15531</v>
      </c>
      <c r="D3558" s="428" t="s">
        <v>20</v>
      </c>
    </row>
    <row r="3559" spans="1:4" ht="12.75">
      <c r="A3559" s="428" t="s">
        <v>7217</v>
      </c>
      <c r="B3559" s="431">
        <v>130907</v>
      </c>
      <c r="C3559" s="428" t="s">
        <v>15532</v>
      </c>
      <c r="D3559" s="428" t="s">
        <v>20</v>
      </c>
    </row>
    <row r="3560" spans="1:4" ht="12.75">
      <c r="A3560" s="428" t="s">
        <v>1492</v>
      </c>
      <c r="B3560" s="431">
        <v>100507</v>
      </c>
      <c r="C3560" s="428" t="s">
        <v>15533</v>
      </c>
      <c r="D3560" s="428" t="s">
        <v>20</v>
      </c>
    </row>
    <row r="3561" spans="1:4" ht="12.75">
      <c r="A3561" s="428" t="s">
        <v>4643</v>
      </c>
      <c r="B3561" s="431" t="s">
        <v>9915</v>
      </c>
      <c r="C3561" s="428" t="s">
        <v>15534</v>
      </c>
      <c r="D3561" s="428" t="s">
        <v>20</v>
      </c>
    </row>
    <row r="3562" spans="1:4" ht="12.75">
      <c r="A3562" s="428" t="s">
        <v>7277</v>
      </c>
      <c r="B3562" s="431">
        <v>130806</v>
      </c>
      <c r="C3562" s="428" t="s">
        <v>15535</v>
      </c>
      <c r="D3562" s="428" t="s">
        <v>19</v>
      </c>
    </row>
    <row r="3563" spans="1:4" ht="12.75">
      <c r="A3563" s="428" t="s">
        <v>7303</v>
      </c>
      <c r="B3563" s="431">
        <v>130902</v>
      </c>
      <c r="C3563" s="428" t="s">
        <v>15536</v>
      </c>
      <c r="D3563" s="428" t="s">
        <v>20</v>
      </c>
    </row>
    <row r="3564" spans="1:4" ht="12.75">
      <c r="A3564" s="428" t="s">
        <v>7333</v>
      </c>
      <c r="B3564" s="431">
        <v>100313</v>
      </c>
      <c r="C3564" s="428" t="s">
        <v>15537</v>
      </c>
      <c r="D3564" s="428" t="s">
        <v>19</v>
      </c>
    </row>
    <row r="3565" spans="1:4" ht="12.75">
      <c r="A3565" s="428" t="s">
        <v>11707</v>
      </c>
      <c r="B3565" s="431">
        <v>190113</v>
      </c>
      <c r="C3565" s="428" t="s">
        <v>15538</v>
      </c>
      <c r="D3565" s="428" t="s">
        <v>20</v>
      </c>
    </row>
    <row r="3566" spans="1:4" ht="12.75">
      <c r="A3566" s="428" t="s">
        <v>5433</v>
      </c>
      <c r="B3566" s="431" t="s">
        <v>10887</v>
      </c>
      <c r="C3566" s="428" t="s">
        <v>15539</v>
      </c>
      <c r="D3566" s="428" t="s">
        <v>19</v>
      </c>
    </row>
    <row r="3567" spans="1:4" ht="12.75">
      <c r="A3567" s="428" t="s">
        <v>5978</v>
      </c>
      <c r="B3567" s="431" t="s">
        <v>593</v>
      </c>
      <c r="C3567" s="428" t="s">
        <v>15540</v>
      </c>
      <c r="D3567" s="428" t="s">
        <v>20</v>
      </c>
    </row>
    <row r="3568" spans="1:4" ht="12.75">
      <c r="A3568" s="428" t="s">
        <v>7407</v>
      </c>
      <c r="B3568" s="431">
        <v>200107</v>
      </c>
      <c r="C3568" s="428" t="s">
        <v>15541</v>
      </c>
      <c r="D3568" s="428" t="s">
        <v>19</v>
      </c>
    </row>
    <row r="3569" spans="1:4" ht="12.75">
      <c r="A3569" s="428" t="s">
        <v>7275</v>
      </c>
      <c r="B3569" s="431">
        <v>220101</v>
      </c>
      <c r="C3569" s="428" t="s">
        <v>15542</v>
      </c>
      <c r="D3569" s="428" t="s">
        <v>20</v>
      </c>
    </row>
    <row r="3570" spans="1:4" ht="12.75">
      <c r="A3570" s="428" t="s">
        <v>7442</v>
      </c>
      <c r="B3570" s="431">
        <v>200110</v>
      </c>
      <c r="C3570" s="428" t="s">
        <v>15543</v>
      </c>
      <c r="D3570" s="428" t="s">
        <v>19</v>
      </c>
    </row>
    <row r="3571" spans="1:4" ht="12.75">
      <c r="A3571" s="428" t="s">
        <v>7453</v>
      </c>
      <c r="B3571" s="431" t="s">
        <v>10851</v>
      </c>
      <c r="C3571" s="428" t="s">
        <v>15544</v>
      </c>
      <c r="D3571" s="428" t="s">
        <v>19</v>
      </c>
    </row>
    <row r="3572" spans="1:4" ht="12.75">
      <c r="A3572" s="428" t="s">
        <v>11708</v>
      </c>
      <c r="B3572" s="431" t="s">
        <v>10264</v>
      </c>
      <c r="C3572" s="428" t="s">
        <v>15545</v>
      </c>
      <c r="D3572" s="428" t="s">
        <v>20</v>
      </c>
    </row>
    <row r="3573" spans="1:4" ht="12.75">
      <c r="A3573" s="428" t="s">
        <v>11709</v>
      </c>
      <c r="B3573" s="431">
        <v>150116</v>
      </c>
      <c r="C3573" s="428" t="s">
        <v>15546</v>
      </c>
      <c r="D3573" s="428" t="s">
        <v>20</v>
      </c>
    </row>
    <row r="3574" spans="1:4" ht="12.75">
      <c r="A3574" s="428" t="s">
        <v>7578</v>
      </c>
      <c r="B3574" s="431" t="s">
        <v>890</v>
      </c>
      <c r="C3574" s="428" t="s">
        <v>15547</v>
      </c>
      <c r="D3574" s="428" t="s">
        <v>18</v>
      </c>
    </row>
    <row r="3575" spans="1:4" ht="12.75">
      <c r="A3575" s="428" t="s">
        <v>7718</v>
      </c>
      <c r="B3575" s="431">
        <v>190308</v>
      </c>
      <c r="C3575" s="428" t="s">
        <v>15548</v>
      </c>
      <c r="D3575" s="428" t="s">
        <v>19</v>
      </c>
    </row>
    <row r="3576" spans="1:4" ht="12.75">
      <c r="A3576" s="428" t="s">
        <v>7594</v>
      </c>
      <c r="B3576" s="431">
        <v>190308</v>
      </c>
      <c r="C3576" s="428" t="s">
        <v>15549</v>
      </c>
      <c r="D3576" s="428" t="s">
        <v>19</v>
      </c>
    </row>
    <row r="3577" spans="1:4" ht="12.75">
      <c r="A3577" s="428" t="s">
        <v>5932</v>
      </c>
      <c r="B3577" s="431">
        <v>100803</v>
      </c>
      <c r="C3577" s="428" t="s">
        <v>15550</v>
      </c>
      <c r="D3577" s="428" t="s">
        <v>18</v>
      </c>
    </row>
    <row r="3578" spans="1:4" ht="12.75">
      <c r="A3578" s="428" t="s">
        <v>7597</v>
      </c>
      <c r="B3578" s="431" t="s">
        <v>7553</v>
      </c>
      <c r="C3578" s="428" t="s">
        <v>15551</v>
      </c>
      <c r="D3578" s="428" t="s">
        <v>18</v>
      </c>
    </row>
    <row r="3579" spans="1:4" ht="12.75">
      <c r="A3579" s="428" t="s">
        <v>2733</v>
      </c>
      <c r="B3579" s="431">
        <v>210705</v>
      </c>
      <c r="C3579" s="428" t="s">
        <v>15552</v>
      </c>
      <c r="D3579" s="428" t="s">
        <v>19</v>
      </c>
    </row>
    <row r="3580" spans="1:4" ht="12.75">
      <c r="A3580" s="428" t="s">
        <v>7676</v>
      </c>
      <c r="B3580" s="431">
        <v>130104</v>
      </c>
      <c r="C3580" s="428" t="s">
        <v>15553</v>
      </c>
      <c r="D3580" s="428" t="s">
        <v>459</v>
      </c>
    </row>
    <row r="3581" spans="1:4" ht="12.75">
      <c r="A3581" s="428" t="s">
        <v>7693</v>
      </c>
      <c r="B3581" s="431" t="s">
        <v>1859</v>
      </c>
      <c r="C3581" s="428" t="s">
        <v>15554</v>
      </c>
      <c r="D3581" s="428" t="s">
        <v>19</v>
      </c>
    </row>
    <row r="3582" spans="1:4" ht="12.75">
      <c r="A3582" s="428" t="s">
        <v>7738</v>
      </c>
      <c r="B3582" s="431">
        <v>130101</v>
      </c>
      <c r="C3582" s="428" t="s">
        <v>15555</v>
      </c>
      <c r="D3582" s="428" t="s">
        <v>18</v>
      </c>
    </row>
    <row r="3583" spans="1:4" ht="12.75">
      <c r="A3583" s="428" t="s">
        <v>7748</v>
      </c>
      <c r="B3583" s="431" t="s">
        <v>424</v>
      </c>
      <c r="C3583" s="428" t="s">
        <v>15556</v>
      </c>
      <c r="D3583" s="428" t="s">
        <v>19</v>
      </c>
    </row>
    <row r="3584" spans="1:4" ht="12.75">
      <c r="A3584" s="428" t="s">
        <v>7750</v>
      </c>
      <c r="B3584" s="431">
        <v>230403</v>
      </c>
      <c r="C3584" s="428" t="s">
        <v>15557</v>
      </c>
      <c r="D3584" s="428" t="s">
        <v>20</v>
      </c>
    </row>
    <row r="3585" spans="1:4" ht="12.75">
      <c r="A3585" s="428" t="s">
        <v>7764</v>
      </c>
      <c r="B3585" s="431">
        <v>250201</v>
      </c>
      <c r="C3585" s="428" t="s">
        <v>15558</v>
      </c>
      <c r="D3585" s="428" t="s">
        <v>19</v>
      </c>
    </row>
    <row r="3586" spans="1:4" ht="12.75">
      <c r="A3586" s="428" t="s">
        <v>7782</v>
      </c>
      <c r="B3586" s="431" t="s">
        <v>1820</v>
      </c>
      <c r="C3586" s="428" t="s">
        <v>15559</v>
      </c>
      <c r="D3586" s="428" t="s">
        <v>19</v>
      </c>
    </row>
    <row r="3587" spans="1:4" ht="12.75">
      <c r="A3587" s="428" t="s">
        <v>7787</v>
      </c>
      <c r="B3587" s="431">
        <v>190301</v>
      </c>
      <c r="C3587" s="428" t="s">
        <v>15560</v>
      </c>
      <c r="D3587" s="428" t="s">
        <v>20</v>
      </c>
    </row>
    <row r="3588" spans="1:4" ht="12.75">
      <c r="A3588" s="428" t="s">
        <v>7795</v>
      </c>
      <c r="B3588" s="431" t="s">
        <v>1820</v>
      </c>
      <c r="C3588" s="428" t="s">
        <v>12345</v>
      </c>
      <c r="D3588" s="428" t="s">
        <v>19</v>
      </c>
    </row>
    <row r="3589" spans="1:4" ht="12.75">
      <c r="A3589" s="428" t="s">
        <v>7796</v>
      </c>
      <c r="B3589" s="431" t="s">
        <v>1820</v>
      </c>
      <c r="C3589" s="428" t="s">
        <v>15561</v>
      </c>
      <c r="D3589" s="428" t="s">
        <v>19</v>
      </c>
    </row>
    <row r="3590" spans="1:4" ht="12.75">
      <c r="A3590" s="428" t="s">
        <v>7810</v>
      </c>
      <c r="B3590" s="431" t="s">
        <v>1473</v>
      </c>
      <c r="C3590" s="428" t="s">
        <v>14098</v>
      </c>
      <c r="D3590" s="428" t="s">
        <v>19</v>
      </c>
    </row>
    <row r="3591" spans="1:4" ht="12.75">
      <c r="A3591" s="428" t="s">
        <v>7851</v>
      </c>
      <c r="B3591" s="431">
        <v>150601</v>
      </c>
      <c r="C3591" s="428" t="s">
        <v>15562</v>
      </c>
      <c r="D3591" s="428" t="s">
        <v>18</v>
      </c>
    </row>
    <row r="3592" spans="1:4" ht="12.75">
      <c r="A3592" s="428" t="s">
        <v>7855</v>
      </c>
      <c r="B3592" s="431">
        <v>101104</v>
      </c>
      <c r="C3592" s="428" t="s">
        <v>15563</v>
      </c>
      <c r="D3592" s="428" t="s">
        <v>18</v>
      </c>
    </row>
    <row r="3593" spans="1:4" ht="12.75">
      <c r="A3593" s="428" t="s">
        <v>2900</v>
      </c>
      <c r="B3593" s="431" t="s">
        <v>10709</v>
      </c>
      <c r="C3593" s="428" t="s">
        <v>9557</v>
      </c>
      <c r="D3593" s="428" t="s">
        <v>18</v>
      </c>
    </row>
    <row r="3594" spans="1:4" ht="12.75">
      <c r="A3594" s="428" t="s">
        <v>11710</v>
      </c>
      <c r="B3594" s="431">
        <v>130401</v>
      </c>
      <c r="C3594" s="428" t="s">
        <v>15564</v>
      </c>
      <c r="D3594" s="428" t="s">
        <v>19</v>
      </c>
    </row>
    <row r="3595" spans="1:4" ht="12.75">
      <c r="A3595" s="428" t="s">
        <v>4898</v>
      </c>
      <c r="B3595" s="431" t="s">
        <v>10222</v>
      </c>
      <c r="C3595" s="428" t="s">
        <v>15565</v>
      </c>
      <c r="D3595" s="428" t="s">
        <v>19</v>
      </c>
    </row>
    <row r="3596" spans="1:4" ht="12.75">
      <c r="A3596" s="428" t="s">
        <v>11711</v>
      </c>
      <c r="B3596" s="431" t="s">
        <v>10201</v>
      </c>
      <c r="C3596" s="428" t="s">
        <v>15566</v>
      </c>
      <c r="D3596" s="428" t="s">
        <v>20</v>
      </c>
    </row>
    <row r="3597" spans="1:4" ht="12.75">
      <c r="A3597" s="428" t="s">
        <v>11712</v>
      </c>
      <c r="B3597" s="431">
        <v>140101</v>
      </c>
      <c r="C3597" s="428" t="s">
        <v>15567</v>
      </c>
      <c r="D3597" s="428" t="s">
        <v>18</v>
      </c>
    </row>
    <row r="3598" spans="1:4" ht="12.75">
      <c r="A3598" s="428" t="s">
        <v>8005</v>
      </c>
      <c r="B3598" s="431">
        <v>180301</v>
      </c>
      <c r="C3598" s="428" t="s">
        <v>8006</v>
      </c>
      <c r="D3598" s="428" t="s">
        <v>18</v>
      </c>
    </row>
    <row r="3599" spans="1:4" ht="12.75">
      <c r="A3599" s="428" t="s">
        <v>8010</v>
      </c>
      <c r="B3599" s="431">
        <v>220902</v>
      </c>
      <c r="C3599" s="428" t="s">
        <v>15568</v>
      </c>
      <c r="D3599" s="428" t="s">
        <v>19</v>
      </c>
    </row>
    <row r="3600" spans="1:4" ht="12.75">
      <c r="A3600" s="428" t="s">
        <v>8012</v>
      </c>
      <c r="B3600" s="431">
        <v>220911</v>
      </c>
      <c r="C3600" s="428" t="s">
        <v>15569</v>
      </c>
      <c r="D3600" s="428" t="s">
        <v>18</v>
      </c>
    </row>
    <row r="3601" spans="1:4" ht="12.75">
      <c r="A3601" s="428" t="s">
        <v>8062</v>
      </c>
      <c r="B3601" s="431" t="s">
        <v>491</v>
      </c>
      <c r="C3601" s="428" t="s">
        <v>15570</v>
      </c>
      <c r="D3601" s="428" t="s">
        <v>18</v>
      </c>
    </row>
    <row r="3602" spans="1:4" ht="12.75">
      <c r="A3602" s="428" t="s">
        <v>8034</v>
      </c>
      <c r="B3602" s="431">
        <v>190201</v>
      </c>
      <c r="C3602" s="428" t="s">
        <v>15571</v>
      </c>
      <c r="D3602" s="428" t="s">
        <v>19</v>
      </c>
    </row>
    <row r="3603" spans="1:4" ht="12.75">
      <c r="A3603" s="428" t="s">
        <v>8058</v>
      </c>
      <c r="B3603" s="431">
        <v>100313</v>
      </c>
      <c r="C3603" s="428" t="s">
        <v>15572</v>
      </c>
      <c r="D3603" s="428" t="s">
        <v>19</v>
      </c>
    </row>
    <row r="3604" spans="1:4" ht="12.75">
      <c r="A3604" s="428" t="s">
        <v>8088</v>
      </c>
      <c r="B3604" s="431" t="s">
        <v>890</v>
      </c>
      <c r="C3604" s="428" t="s">
        <v>15573</v>
      </c>
      <c r="D3604" s="428" t="s">
        <v>18</v>
      </c>
    </row>
    <row r="3605" spans="1:4" ht="12.75">
      <c r="A3605" s="428" t="s">
        <v>8091</v>
      </c>
      <c r="B3605" s="431">
        <v>100506</v>
      </c>
      <c r="C3605" s="428" t="s">
        <v>12696</v>
      </c>
      <c r="D3605" s="428" t="s">
        <v>20</v>
      </c>
    </row>
    <row r="3606" spans="1:4" ht="12.75">
      <c r="A3606" s="428" t="s">
        <v>8109</v>
      </c>
      <c r="B3606" s="431">
        <v>101101</v>
      </c>
      <c r="C3606" s="428" t="s">
        <v>15574</v>
      </c>
      <c r="D3606" s="428" t="s">
        <v>20</v>
      </c>
    </row>
    <row r="3607" spans="1:4" ht="12.75">
      <c r="A3607" s="428" t="s">
        <v>8212</v>
      </c>
      <c r="B3607" s="431">
        <v>120607</v>
      </c>
      <c r="C3607" s="428" t="s">
        <v>15575</v>
      </c>
      <c r="D3607" s="428" t="s">
        <v>19</v>
      </c>
    </row>
    <row r="3608" spans="1:4" ht="12.75">
      <c r="A3608" s="428" t="s">
        <v>606</v>
      </c>
      <c r="B3608" s="431" t="s">
        <v>10237</v>
      </c>
      <c r="C3608" s="428" t="s">
        <v>12500</v>
      </c>
      <c r="D3608" s="428" t="s">
        <v>20</v>
      </c>
    </row>
    <row r="3609" spans="1:4" ht="12.75">
      <c r="A3609" s="428" t="s">
        <v>800</v>
      </c>
      <c r="B3609" s="431" t="s">
        <v>801</v>
      </c>
      <c r="C3609" s="428" t="s">
        <v>15576</v>
      </c>
      <c r="D3609" s="428" t="s">
        <v>18</v>
      </c>
    </row>
    <row r="3610" spans="1:4" ht="12.75">
      <c r="A3610" s="428" t="s">
        <v>8223</v>
      </c>
      <c r="B3610" s="431">
        <v>131004</v>
      </c>
      <c r="C3610" s="428" t="s">
        <v>15113</v>
      </c>
      <c r="D3610" s="428" t="s">
        <v>20</v>
      </c>
    </row>
    <row r="3611" spans="1:4" ht="12.75">
      <c r="A3611" s="428" t="s">
        <v>8222</v>
      </c>
      <c r="B3611" s="431">
        <v>220105</v>
      </c>
      <c r="C3611" s="428" t="s">
        <v>15577</v>
      </c>
      <c r="D3611" s="428" t="s">
        <v>459</v>
      </c>
    </row>
    <row r="3612" spans="1:4" ht="12.75">
      <c r="A3612" s="428" t="s">
        <v>1600</v>
      </c>
      <c r="B3612" s="431">
        <v>150101</v>
      </c>
      <c r="C3612" s="428" t="s">
        <v>15578</v>
      </c>
      <c r="D3612" s="428" t="s">
        <v>18</v>
      </c>
    </row>
    <row r="3613" spans="1:4" ht="12.75">
      <c r="A3613" s="428" t="s">
        <v>5090</v>
      </c>
      <c r="B3613" s="431">
        <v>120805</v>
      </c>
      <c r="C3613" s="428" t="s">
        <v>15579</v>
      </c>
      <c r="D3613" s="428" t="s">
        <v>18</v>
      </c>
    </row>
    <row r="3614" spans="1:4" ht="12.75">
      <c r="A3614" s="428" t="s">
        <v>4835</v>
      </c>
      <c r="B3614" s="431" t="s">
        <v>10220</v>
      </c>
      <c r="C3614" s="428" t="s">
        <v>15580</v>
      </c>
      <c r="D3614" s="428" t="s">
        <v>19</v>
      </c>
    </row>
    <row r="3615" spans="1:4" ht="12.75">
      <c r="A3615" s="428" t="s">
        <v>11713</v>
      </c>
      <c r="B3615" s="431" t="s">
        <v>10260</v>
      </c>
      <c r="C3615" s="428" t="s">
        <v>15581</v>
      </c>
      <c r="D3615" s="428" t="s">
        <v>18</v>
      </c>
    </row>
    <row r="3616" spans="1:4" ht="12.75">
      <c r="A3616" s="428" t="s">
        <v>11714</v>
      </c>
      <c r="B3616" s="431" t="s">
        <v>10436</v>
      </c>
      <c r="C3616" s="428" t="s">
        <v>15582</v>
      </c>
      <c r="D3616" s="428" t="s">
        <v>18</v>
      </c>
    </row>
    <row r="3617" spans="1:4" ht="12.75">
      <c r="A3617" s="428" t="s">
        <v>8245</v>
      </c>
      <c r="B3617" s="431">
        <v>200111</v>
      </c>
      <c r="C3617" s="428" t="s">
        <v>15583</v>
      </c>
      <c r="D3617" s="428" t="s">
        <v>18</v>
      </c>
    </row>
    <row r="3618" spans="1:4" ht="12.75">
      <c r="A3618" s="428" t="s">
        <v>5482</v>
      </c>
      <c r="B3618" s="431">
        <v>120605</v>
      </c>
      <c r="C3618" s="428" t="s">
        <v>15584</v>
      </c>
      <c r="D3618" s="428" t="s">
        <v>20</v>
      </c>
    </row>
    <row r="3619" spans="1:4" ht="12.75">
      <c r="A3619" s="428" t="s">
        <v>4766</v>
      </c>
      <c r="B3619" s="431" t="s">
        <v>10169</v>
      </c>
      <c r="C3619" s="428" t="s">
        <v>15585</v>
      </c>
      <c r="D3619" s="428" t="s">
        <v>18</v>
      </c>
    </row>
    <row r="3620" spans="1:4" ht="12.75">
      <c r="A3620" s="428" t="s">
        <v>8257</v>
      </c>
      <c r="B3620" s="431" t="s">
        <v>491</v>
      </c>
      <c r="C3620" s="428" t="s">
        <v>12314</v>
      </c>
      <c r="D3620" s="428" t="s">
        <v>18</v>
      </c>
    </row>
    <row r="3621" spans="1:4" ht="12.75">
      <c r="A3621" s="428" t="s">
        <v>11715</v>
      </c>
      <c r="B3621" s="431">
        <v>200601</v>
      </c>
      <c r="C3621" s="428" t="s">
        <v>15586</v>
      </c>
      <c r="D3621" s="428" t="s">
        <v>20</v>
      </c>
    </row>
    <row r="3622" spans="1:4" ht="12.75">
      <c r="A3622" s="428" t="s">
        <v>8273</v>
      </c>
      <c r="B3622" s="431">
        <v>190109</v>
      </c>
      <c r="C3622" s="428" t="s">
        <v>15587</v>
      </c>
      <c r="D3622" s="428" t="s">
        <v>18</v>
      </c>
    </row>
    <row r="3623" spans="1:4" ht="12.75">
      <c r="A3623" s="428" t="s">
        <v>8278</v>
      </c>
      <c r="B3623" s="431">
        <v>250103</v>
      </c>
      <c r="C3623" s="428" t="s">
        <v>15588</v>
      </c>
      <c r="D3623" s="428" t="s">
        <v>19</v>
      </c>
    </row>
    <row r="3624" spans="1:4" ht="12.75">
      <c r="A3624" s="428" t="s">
        <v>8018</v>
      </c>
      <c r="B3624" s="431" t="s">
        <v>506</v>
      </c>
      <c r="C3624" s="428" t="s">
        <v>15589</v>
      </c>
      <c r="D3624" s="428" t="s">
        <v>19</v>
      </c>
    </row>
    <row r="3625" spans="1:4" ht="12.75">
      <c r="A3625" s="428" t="s">
        <v>5895</v>
      </c>
      <c r="B3625" s="431">
        <v>110110</v>
      </c>
      <c r="C3625" s="428" t="s">
        <v>15590</v>
      </c>
      <c r="D3625" s="428" t="s">
        <v>18</v>
      </c>
    </row>
    <row r="3626" spans="1:4" ht="12.75">
      <c r="A3626" s="428" t="s">
        <v>8291</v>
      </c>
      <c r="B3626" s="431">
        <v>110101</v>
      </c>
      <c r="C3626" s="428" t="s">
        <v>12970</v>
      </c>
      <c r="D3626" s="428" t="s">
        <v>20</v>
      </c>
    </row>
    <row r="3627" spans="1:4" ht="12.75">
      <c r="A3627" s="428" t="s">
        <v>11716</v>
      </c>
      <c r="B3627" s="431">
        <v>120305</v>
      </c>
      <c r="C3627" s="428" t="s">
        <v>15591</v>
      </c>
      <c r="D3627" s="428" t="s">
        <v>20</v>
      </c>
    </row>
    <row r="3628" spans="1:4" ht="12.75">
      <c r="A3628" s="428" t="s">
        <v>1781</v>
      </c>
      <c r="B3628" s="431" t="s">
        <v>512</v>
      </c>
      <c r="C3628" s="428" t="s">
        <v>15592</v>
      </c>
      <c r="D3628" s="428" t="s">
        <v>19</v>
      </c>
    </row>
    <row r="3629" spans="1:4" ht="12.75">
      <c r="A3629" s="428" t="s">
        <v>1151</v>
      </c>
      <c r="B3629" s="431" t="s">
        <v>904</v>
      </c>
      <c r="C3629" s="428" t="s">
        <v>15593</v>
      </c>
      <c r="D3629" s="428" t="s">
        <v>19</v>
      </c>
    </row>
    <row r="3630" spans="1:4" ht="12.75">
      <c r="A3630" s="428" t="s">
        <v>4929</v>
      </c>
      <c r="B3630" s="431">
        <v>200410</v>
      </c>
      <c r="C3630" s="428" t="s">
        <v>15594</v>
      </c>
      <c r="D3630" s="428" t="s">
        <v>19</v>
      </c>
    </row>
    <row r="3631" spans="1:4" ht="12.75">
      <c r="A3631" s="428" t="s">
        <v>4250</v>
      </c>
      <c r="B3631" s="431">
        <v>210401</v>
      </c>
      <c r="C3631" s="428" t="s">
        <v>15595</v>
      </c>
      <c r="D3631" s="428" t="s">
        <v>19</v>
      </c>
    </row>
    <row r="3632" spans="1:4" ht="12.75">
      <c r="A3632" s="428" t="s">
        <v>8396</v>
      </c>
      <c r="B3632" s="431">
        <v>200301</v>
      </c>
      <c r="C3632" s="428" t="s">
        <v>15596</v>
      </c>
      <c r="D3632" s="428" t="s">
        <v>20</v>
      </c>
    </row>
    <row r="3633" spans="1:4" ht="12.75">
      <c r="A3633" s="428" t="s">
        <v>8398</v>
      </c>
      <c r="B3633" s="431">
        <v>190206</v>
      </c>
      <c r="C3633" s="428" t="s">
        <v>15597</v>
      </c>
      <c r="D3633" s="428" t="s">
        <v>19</v>
      </c>
    </row>
    <row r="3634" spans="1:4" ht="12.75">
      <c r="A3634" s="428" t="s">
        <v>2022</v>
      </c>
      <c r="B3634" s="431" t="s">
        <v>10549</v>
      </c>
      <c r="C3634" s="428" t="s">
        <v>15598</v>
      </c>
      <c r="D3634" s="428" t="s">
        <v>19</v>
      </c>
    </row>
    <row r="3635" spans="1:4" ht="12.75">
      <c r="A3635" s="428" t="s">
        <v>8406</v>
      </c>
      <c r="B3635" s="431">
        <v>190106</v>
      </c>
      <c r="C3635" s="428" t="s">
        <v>15599</v>
      </c>
      <c r="D3635" s="428" t="s">
        <v>19</v>
      </c>
    </row>
    <row r="3636" spans="1:4" ht="12.75">
      <c r="A3636" s="428" t="s">
        <v>3208</v>
      </c>
      <c r="B3636" s="431">
        <v>180101</v>
      </c>
      <c r="C3636" s="428" t="s">
        <v>3209</v>
      </c>
      <c r="D3636" s="428" t="s">
        <v>18</v>
      </c>
    </row>
    <row r="3637" spans="1:4" ht="12.75">
      <c r="A3637" s="428" t="s">
        <v>8417</v>
      </c>
      <c r="B3637" s="431">
        <v>200303</v>
      </c>
      <c r="C3637" s="428" t="s">
        <v>15600</v>
      </c>
      <c r="D3637" s="428" t="s">
        <v>20</v>
      </c>
    </row>
    <row r="3638" spans="1:4" ht="12.75">
      <c r="A3638" s="428" t="s">
        <v>8448</v>
      </c>
      <c r="B3638" s="431">
        <v>120302</v>
      </c>
      <c r="C3638" s="428" t="s">
        <v>15601</v>
      </c>
      <c r="D3638" s="428" t="s">
        <v>20</v>
      </c>
    </row>
    <row r="3639" spans="1:4" ht="12.75">
      <c r="A3639" s="428" t="s">
        <v>8449</v>
      </c>
      <c r="B3639" s="431" t="s">
        <v>890</v>
      </c>
      <c r="C3639" s="428" t="s">
        <v>15602</v>
      </c>
      <c r="D3639" s="428" t="s">
        <v>20</v>
      </c>
    </row>
    <row r="3640" spans="1:4" ht="12.75">
      <c r="A3640" s="428" t="s">
        <v>1672</v>
      </c>
      <c r="B3640" s="431" t="s">
        <v>10556</v>
      </c>
      <c r="C3640" s="428" t="s">
        <v>15603</v>
      </c>
      <c r="D3640" s="428" t="s">
        <v>18</v>
      </c>
    </row>
    <row r="3641" spans="1:4" ht="12.75">
      <c r="A3641" s="428" t="s">
        <v>713</v>
      </c>
      <c r="B3641" s="431" t="s">
        <v>10145</v>
      </c>
      <c r="C3641" s="428" t="s">
        <v>15604</v>
      </c>
      <c r="D3641" s="428" t="s">
        <v>19</v>
      </c>
    </row>
    <row r="3642" spans="1:4" ht="12.75">
      <c r="A3642" s="428" t="s">
        <v>8473</v>
      </c>
      <c r="B3642" s="431">
        <v>200407</v>
      </c>
      <c r="C3642" s="428" t="s">
        <v>15605</v>
      </c>
      <c r="D3642" s="428" t="s">
        <v>20</v>
      </c>
    </row>
    <row r="3643" spans="1:4" ht="12.75">
      <c r="A3643" s="428" t="s">
        <v>8485</v>
      </c>
      <c r="B3643" s="431" t="s">
        <v>890</v>
      </c>
      <c r="C3643" s="428" t="s">
        <v>15606</v>
      </c>
      <c r="D3643" s="428" t="s">
        <v>19</v>
      </c>
    </row>
    <row r="3644" spans="1:4" ht="12.75">
      <c r="A3644" s="428" t="s">
        <v>3958</v>
      </c>
      <c r="B3644" s="431">
        <v>100301</v>
      </c>
      <c r="C3644" s="428" t="s">
        <v>12819</v>
      </c>
      <c r="D3644" s="428" t="s">
        <v>459</v>
      </c>
    </row>
    <row r="3645" spans="1:4" ht="12.75">
      <c r="A3645" s="428" t="s">
        <v>8321</v>
      </c>
      <c r="B3645" s="431" t="s">
        <v>7553</v>
      </c>
      <c r="C3645" s="428" t="s">
        <v>15607</v>
      </c>
      <c r="D3645" s="428" t="s">
        <v>19</v>
      </c>
    </row>
    <row r="3646" spans="1:4" ht="12.75">
      <c r="A3646" s="428" t="s">
        <v>3862</v>
      </c>
      <c r="B3646" s="431">
        <v>210401</v>
      </c>
      <c r="C3646" s="428" t="s">
        <v>15608</v>
      </c>
      <c r="D3646" s="428" t="s">
        <v>20</v>
      </c>
    </row>
    <row r="3647" spans="1:4" ht="12.75">
      <c r="A3647" s="428" t="s">
        <v>3852</v>
      </c>
      <c r="B3647" s="431">
        <v>200401</v>
      </c>
      <c r="C3647" s="428" t="s">
        <v>15609</v>
      </c>
      <c r="D3647" s="428" t="s">
        <v>18</v>
      </c>
    </row>
    <row r="3648" spans="1:4" ht="12.75">
      <c r="A3648" s="428" t="s">
        <v>5716</v>
      </c>
      <c r="B3648" s="431" t="s">
        <v>10372</v>
      </c>
      <c r="C3648" s="428" t="s">
        <v>15610</v>
      </c>
      <c r="D3648" s="428" t="s">
        <v>20</v>
      </c>
    </row>
    <row r="3649" spans="1:4" ht="12.75">
      <c r="A3649" s="428" t="s">
        <v>8536</v>
      </c>
      <c r="B3649" s="431">
        <v>250101</v>
      </c>
      <c r="C3649" s="428" t="s">
        <v>15611</v>
      </c>
      <c r="D3649" s="428" t="s">
        <v>19</v>
      </c>
    </row>
    <row r="3650" spans="1:4" ht="12.75">
      <c r="A3650" s="428" t="s">
        <v>8584</v>
      </c>
      <c r="B3650" s="431">
        <v>170102</v>
      </c>
      <c r="C3650" s="428" t="s">
        <v>15612</v>
      </c>
      <c r="D3650" s="428" t="s">
        <v>19</v>
      </c>
    </row>
    <row r="3651" spans="1:4" ht="12.75">
      <c r="A3651" s="428" t="s">
        <v>5574</v>
      </c>
      <c r="B3651" s="431">
        <v>120212</v>
      </c>
      <c r="C3651" s="428" t="s">
        <v>15613</v>
      </c>
      <c r="D3651" s="428" t="s">
        <v>19</v>
      </c>
    </row>
    <row r="3652" spans="1:4" ht="12.75">
      <c r="A3652" s="428" t="s">
        <v>8592</v>
      </c>
      <c r="B3652" s="431">
        <v>150608</v>
      </c>
      <c r="C3652" s="428" t="s">
        <v>15614</v>
      </c>
      <c r="D3652" s="428" t="s">
        <v>20</v>
      </c>
    </row>
    <row r="3653" spans="1:4" ht="12.75">
      <c r="A3653" s="428" t="s">
        <v>4870</v>
      </c>
      <c r="B3653" s="431">
        <v>160108</v>
      </c>
      <c r="C3653" s="428" t="s">
        <v>9566</v>
      </c>
      <c r="D3653" s="428" t="s">
        <v>20</v>
      </c>
    </row>
    <row r="3654" spans="1:4" ht="12.75">
      <c r="A3654" s="428" t="s">
        <v>3311</v>
      </c>
      <c r="B3654" s="431">
        <v>200105</v>
      </c>
      <c r="C3654" s="428" t="s">
        <v>15615</v>
      </c>
      <c r="D3654" s="428" t="s">
        <v>20</v>
      </c>
    </row>
    <row r="3655" spans="1:4" ht="12.75">
      <c r="A3655" s="428" t="s">
        <v>727</v>
      </c>
      <c r="B3655" s="431" t="s">
        <v>10717</v>
      </c>
      <c r="C3655" s="428" t="s">
        <v>15616</v>
      </c>
      <c r="D3655" s="428" t="s">
        <v>459</v>
      </c>
    </row>
    <row r="3656" spans="1:4" ht="12.75">
      <c r="A3656" s="428" t="s">
        <v>1301</v>
      </c>
      <c r="B3656" s="431" t="s">
        <v>512</v>
      </c>
      <c r="C3656" s="428" t="s">
        <v>15617</v>
      </c>
      <c r="D3656" s="428" t="s">
        <v>18</v>
      </c>
    </row>
    <row r="3657" spans="1:4" ht="12.75">
      <c r="A3657" s="428" t="s">
        <v>11717</v>
      </c>
      <c r="B3657" s="431" t="s">
        <v>10201</v>
      </c>
      <c r="C3657" s="428" t="s">
        <v>15618</v>
      </c>
      <c r="D3657" s="428" t="s">
        <v>20</v>
      </c>
    </row>
    <row r="3658" spans="1:4" ht="12.75">
      <c r="A3658" s="428" t="s">
        <v>6228</v>
      </c>
      <c r="B3658" s="431">
        <v>120206</v>
      </c>
      <c r="C3658" s="428" t="s">
        <v>15619</v>
      </c>
      <c r="D3658" s="428" t="s">
        <v>20</v>
      </c>
    </row>
    <row r="3659" spans="1:4" ht="12.75">
      <c r="A3659" s="428" t="s">
        <v>5437</v>
      </c>
      <c r="B3659" s="431" t="s">
        <v>10460</v>
      </c>
      <c r="C3659" s="428" t="s">
        <v>15620</v>
      </c>
      <c r="D3659" s="428" t="s">
        <v>20</v>
      </c>
    </row>
    <row r="3660" spans="1:4" ht="12.75">
      <c r="A3660" s="428" t="s">
        <v>2613</v>
      </c>
      <c r="B3660" s="431">
        <v>210307</v>
      </c>
      <c r="C3660" s="428" t="s">
        <v>12595</v>
      </c>
      <c r="D3660" s="428" t="s">
        <v>20</v>
      </c>
    </row>
    <row r="3661" spans="1:4" ht="12.75">
      <c r="A3661" s="428" t="s">
        <v>11718</v>
      </c>
      <c r="B3661" s="431">
        <v>160113</v>
      </c>
      <c r="C3661" s="428" t="s">
        <v>15621</v>
      </c>
      <c r="D3661" s="428" t="s">
        <v>20</v>
      </c>
    </row>
    <row r="3662" spans="1:4" ht="12.75">
      <c r="A3662" s="428" t="s">
        <v>11719</v>
      </c>
      <c r="B3662" s="431">
        <v>160601</v>
      </c>
      <c r="C3662" s="428" t="s">
        <v>15622</v>
      </c>
      <c r="D3662" s="428" t="s">
        <v>19</v>
      </c>
    </row>
    <row r="3663" spans="1:4" ht="12.75">
      <c r="A3663" s="428" t="s">
        <v>2993</v>
      </c>
      <c r="B3663" s="431">
        <v>210101</v>
      </c>
      <c r="C3663" s="428" t="s">
        <v>15623</v>
      </c>
      <c r="D3663" s="428" t="s">
        <v>20</v>
      </c>
    </row>
    <row r="3664" spans="1:4" ht="12.75">
      <c r="A3664" s="428" t="s">
        <v>3654</v>
      </c>
      <c r="B3664" s="431" t="s">
        <v>10407</v>
      </c>
      <c r="C3664" s="428" t="s">
        <v>15624</v>
      </c>
      <c r="D3664" s="428" t="s">
        <v>20</v>
      </c>
    </row>
    <row r="3665" spans="1:4" ht="12.75">
      <c r="A3665" s="428" t="s">
        <v>5383</v>
      </c>
      <c r="B3665" s="431" t="s">
        <v>10407</v>
      </c>
      <c r="C3665" s="428" t="s">
        <v>15625</v>
      </c>
      <c r="D3665" s="428" t="s">
        <v>20</v>
      </c>
    </row>
    <row r="3666" spans="1:4" ht="12.75">
      <c r="A3666" s="428" t="s">
        <v>3675</v>
      </c>
      <c r="B3666" s="431" t="s">
        <v>10403</v>
      </c>
      <c r="C3666" s="428" t="s">
        <v>15626</v>
      </c>
      <c r="D3666" s="428" t="s">
        <v>20</v>
      </c>
    </row>
    <row r="3667" spans="1:4" ht="12.75">
      <c r="A3667" s="428" t="s">
        <v>4426</v>
      </c>
      <c r="B3667" s="431">
        <v>210102</v>
      </c>
      <c r="C3667" s="428" t="s">
        <v>15627</v>
      </c>
      <c r="D3667" s="428" t="s">
        <v>19</v>
      </c>
    </row>
    <row r="3668" spans="1:4" ht="12.75">
      <c r="A3668" s="428" t="s">
        <v>4747</v>
      </c>
      <c r="B3668" s="431" t="s">
        <v>10111</v>
      </c>
      <c r="C3668" s="428" t="s">
        <v>15628</v>
      </c>
      <c r="D3668" s="428" t="s">
        <v>459</v>
      </c>
    </row>
    <row r="3669" spans="1:4" ht="12.75">
      <c r="A3669" s="428" t="s">
        <v>2848</v>
      </c>
      <c r="B3669" s="431">
        <v>210702</v>
      </c>
      <c r="C3669" s="428" t="s">
        <v>15629</v>
      </c>
      <c r="D3669" s="428" t="s">
        <v>19</v>
      </c>
    </row>
    <row r="3670" spans="1:4" ht="12.75">
      <c r="A3670" s="428" t="s">
        <v>2214</v>
      </c>
      <c r="B3670" s="431" t="s">
        <v>10107</v>
      </c>
      <c r="C3670" s="428" t="s">
        <v>15630</v>
      </c>
      <c r="D3670" s="428" t="s">
        <v>19</v>
      </c>
    </row>
    <row r="3671" spans="1:4" ht="12.75">
      <c r="A3671" s="428" t="s">
        <v>5147</v>
      </c>
      <c r="B3671" s="431" t="s">
        <v>10438</v>
      </c>
      <c r="C3671" s="428" t="s">
        <v>15631</v>
      </c>
      <c r="D3671" s="428" t="s">
        <v>20</v>
      </c>
    </row>
    <row r="3672" spans="1:4" ht="12.75">
      <c r="A3672" s="428" t="s">
        <v>6304</v>
      </c>
      <c r="B3672" s="431" t="s">
        <v>10821</v>
      </c>
      <c r="C3672" s="428" t="s">
        <v>15632</v>
      </c>
      <c r="D3672" s="428" t="s">
        <v>20</v>
      </c>
    </row>
    <row r="3673" spans="1:4" ht="12.75">
      <c r="A3673" s="428" t="s">
        <v>4964</v>
      </c>
      <c r="B3673" s="431">
        <v>200202</v>
      </c>
      <c r="C3673" s="428" t="s">
        <v>15633</v>
      </c>
      <c r="D3673" s="428" t="s">
        <v>19</v>
      </c>
    </row>
    <row r="3674" spans="1:4" ht="12.75">
      <c r="A3674" s="428" t="s">
        <v>2160</v>
      </c>
      <c r="B3674" s="431" t="s">
        <v>854</v>
      </c>
      <c r="C3674" s="428" t="s">
        <v>15634</v>
      </c>
      <c r="D3674" s="428" t="s">
        <v>19</v>
      </c>
    </row>
    <row r="3675" spans="1:4" ht="12.75">
      <c r="A3675" s="428" t="s">
        <v>5248</v>
      </c>
      <c r="B3675" s="431">
        <v>151001</v>
      </c>
      <c r="C3675" s="428" t="s">
        <v>15635</v>
      </c>
      <c r="D3675" s="428" t="s">
        <v>18</v>
      </c>
    </row>
    <row r="3676" spans="1:4" ht="12.75">
      <c r="A3676" s="428" t="s">
        <v>2168</v>
      </c>
      <c r="B3676" s="431">
        <v>210102</v>
      </c>
      <c r="C3676" s="428" t="s">
        <v>15636</v>
      </c>
      <c r="D3676" s="428" t="s">
        <v>19</v>
      </c>
    </row>
    <row r="3677" spans="1:4" ht="12.75">
      <c r="A3677" s="428" t="s">
        <v>3077</v>
      </c>
      <c r="B3677" s="431">
        <v>211301</v>
      </c>
      <c r="C3677" s="428" t="s">
        <v>15637</v>
      </c>
      <c r="D3677" s="428" t="s">
        <v>19</v>
      </c>
    </row>
    <row r="3678" spans="1:4" ht="12.75">
      <c r="A3678" s="428" t="s">
        <v>1956</v>
      </c>
      <c r="B3678" s="431">
        <v>200302</v>
      </c>
      <c r="C3678" s="428" t="s">
        <v>15638</v>
      </c>
      <c r="D3678" s="428" t="s">
        <v>20</v>
      </c>
    </row>
    <row r="3679" spans="1:4" ht="12.75">
      <c r="A3679" s="428" t="s">
        <v>731</v>
      </c>
      <c r="B3679" s="431" t="s">
        <v>10595</v>
      </c>
      <c r="C3679" s="428" t="s">
        <v>15639</v>
      </c>
      <c r="D3679" s="428" t="s">
        <v>19</v>
      </c>
    </row>
    <row r="3680" spans="1:4" ht="12.75">
      <c r="A3680" s="428" t="s">
        <v>5917</v>
      </c>
      <c r="B3680" s="431">
        <v>200403</v>
      </c>
      <c r="C3680" s="428" t="s">
        <v>15640</v>
      </c>
      <c r="D3680" s="428" t="s">
        <v>20</v>
      </c>
    </row>
    <row r="3681" spans="1:4" ht="12.75">
      <c r="A3681" s="428" t="s">
        <v>4638</v>
      </c>
      <c r="B3681" s="431" t="s">
        <v>593</v>
      </c>
      <c r="C3681" s="428" t="s">
        <v>15641</v>
      </c>
      <c r="D3681" s="428" t="s">
        <v>20</v>
      </c>
    </row>
    <row r="3682" spans="1:4" ht="12.75">
      <c r="A3682" s="428" t="s">
        <v>999</v>
      </c>
      <c r="B3682" s="431" t="s">
        <v>10215</v>
      </c>
      <c r="C3682" s="428" t="s">
        <v>12500</v>
      </c>
      <c r="D3682" s="428" t="s">
        <v>20</v>
      </c>
    </row>
    <row r="3683" spans="1:4" ht="12.75">
      <c r="A3683" s="428" t="s">
        <v>11720</v>
      </c>
      <c r="B3683" s="431" t="s">
        <v>477</v>
      </c>
      <c r="C3683" s="428" t="s">
        <v>15642</v>
      </c>
      <c r="D3683" s="428" t="s">
        <v>459</v>
      </c>
    </row>
    <row r="3684" spans="1:4" ht="12.75">
      <c r="A3684" s="428" t="s">
        <v>11721</v>
      </c>
      <c r="B3684" s="431">
        <v>120708</v>
      </c>
      <c r="C3684" s="428" t="s">
        <v>15643</v>
      </c>
      <c r="D3684" s="428" t="s">
        <v>20</v>
      </c>
    </row>
    <row r="3685" spans="1:4" ht="12.75">
      <c r="A3685" s="428" t="s">
        <v>11722</v>
      </c>
      <c r="B3685" s="431">
        <v>150108</v>
      </c>
      <c r="C3685" s="428" t="s">
        <v>15644</v>
      </c>
      <c r="D3685" s="428" t="s">
        <v>18</v>
      </c>
    </row>
    <row r="3686" spans="1:4" ht="12.75">
      <c r="A3686" s="428" t="s">
        <v>6199</v>
      </c>
      <c r="B3686" s="431" t="s">
        <v>10884</v>
      </c>
      <c r="C3686" s="428" t="s">
        <v>15645</v>
      </c>
      <c r="D3686" s="428" t="s">
        <v>18</v>
      </c>
    </row>
    <row r="3687" spans="1:4" ht="12.75">
      <c r="A3687" s="428" t="s">
        <v>5269</v>
      </c>
      <c r="B3687" s="431">
        <v>150804</v>
      </c>
      <c r="C3687" s="428" t="s">
        <v>15646</v>
      </c>
      <c r="D3687" s="428" t="s">
        <v>19</v>
      </c>
    </row>
    <row r="3688" spans="1:4" ht="12.75">
      <c r="A3688" s="428" t="s">
        <v>470</v>
      </c>
      <c r="B3688" s="431">
        <v>200402</v>
      </c>
      <c r="C3688" s="428" t="s">
        <v>15647</v>
      </c>
      <c r="D3688" s="428" t="s">
        <v>19</v>
      </c>
    </row>
    <row r="3689" spans="1:4" ht="12.75">
      <c r="A3689" s="428" t="s">
        <v>7293</v>
      </c>
      <c r="B3689" s="431" t="s">
        <v>1388</v>
      </c>
      <c r="C3689" s="428" t="s">
        <v>15648</v>
      </c>
      <c r="D3689" s="428" t="s">
        <v>20</v>
      </c>
    </row>
    <row r="3690" spans="1:4" ht="12.75">
      <c r="A3690" s="428" t="s">
        <v>6871</v>
      </c>
      <c r="B3690" s="431" t="s">
        <v>6870</v>
      </c>
      <c r="C3690" s="428" t="s">
        <v>15649</v>
      </c>
      <c r="D3690" s="428" t="s">
        <v>20</v>
      </c>
    </row>
    <row r="3691" spans="1:4" ht="12.75">
      <c r="A3691" s="428" t="s">
        <v>7666</v>
      </c>
      <c r="B3691" s="431" t="s">
        <v>10882</v>
      </c>
      <c r="C3691" s="428" t="s">
        <v>15650</v>
      </c>
      <c r="D3691" s="428" t="s">
        <v>18</v>
      </c>
    </row>
    <row r="3692" spans="1:4" ht="12.75">
      <c r="A3692" s="428" t="s">
        <v>7211</v>
      </c>
      <c r="B3692" s="431" t="s">
        <v>6051</v>
      </c>
      <c r="C3692" s="428" t="s">
        <v>15651</v>
      </c>
      <c r="D3692" s="428" t="s">
        <v>19</v>
      </c>
    </row>
    <row r="3693" spans="1:4" ht="12.75">
      <c r="A3693" s="428" t="s">
        <v>779</v>
      </c>
      <c r="B3693" s="431" t="s">
        <v>10504</v>
      </c>
      <c r="C3693" s="428" t="s">
        <v>15652</v>
      </c>
      <c r="D3693" s="428" t="s">
        <v>20</v>
      </c>
    </row>
    <row r="3694" spans="1:4" ht="12.75">
      <c r="A3694" s="428" t="s">
        <v>6099</v>
      </c>
      <c r="B3694" s="431" t="s">
        <v>10814</v>
      </c>
      <c r="C3694" s="428" t="s">
        <v>15653</v>
      </c>
      <c r="D3694" s="428" t="s">
        <v>20</v>
      </c>
    </row>
    <row r="3695" spans="1:4" ht="12.75">
      <c r="A3695" s="428" t="s">
        <v>7049</v>
      </c>
      <c r="B3695" s="431" t="s">
        <v>7050</v>
      </c>
      <c r="C3695" s="428" t="s">
        <v>15654</v>
      </c>
      <c r="D3695" s="428" t="s">
        <v>19</v>
      </c>
    </row>
    <row r="3696" spans="1:4" ht="12.75">
      <c r="A3696" s="428" t="s">
        <v>4223</v>
      </c>
      <c r="B3696" s="431" t="s">
        <v>10506</v>
      </c>
      <c r="C3696" s="428" t="s">
        <v>15655</v>
      </c>
      <c r="D3696" s="428" t="s">
        <v>18</v>
      </c>
    </row>
    <row r="3697" spans="1:4" ht="12.75">
      <c r="A3697" s="428" t="s">
        <v>2776</v>
      </c>
      <c r="B3697" s="431" t="s">
        <v>2777</v>
      </c>
      <c r="C3697" s="428" t="s">
        <v>13893</v>
      </c>
      <c r="D3697" s="428" t="s">
        <v>18</v>
      </c>
    </row>
    <row r="3698" spans="1:4" ht="12.75">
      <c r="A3698" s="428" t="s">
        <v>1577</v>
      </c>
      <c r="B3698" s="431">
        <v>210805</v>
      </c>
      <c r="C3698" s="428" t="s">
        <v>15656</v>
      </c>
      <c r="D3698" s="428" t="s">
        <v>20</v>
      </c>
    </row>
    <row r="3699" spans="1:4" ht="12.75">
      <c r="A3699" s="428" t="s">
        <v>2985</v>
      </c>
      <c r="B3699" s="431" t="s">
        <v>10516</v>
      </c>
      <c r="C3699" s="428" t="s">
        <v>15657</v>
      </c>
      <c r="D3699" s="428" t="s">
        <v>19</v>
      </c>
    </row>
    <row r="3700" spans="1:4" ht="12.75">
      <c r="A3700" s="428" t="s">
        <v>6872</v>
      </c>
      <c r="B3700" s="431" t="s">
        <v>6873</v>
      </c>
      <c r="C3700" s="428" t="s">
        <v>15658</v>
      </c>
      <c r="D3700" s="428" t="s">
        <v>20</v>
      </c>
    </row>
    <row r="3701" spans="1:4" ht="12.75">
      <c r="A3701" s="428" t="s">
        <v>3952</v>
      </c>
      <c r="B3701" s="431" t="s">
        <v>10438</v>
      </c>
      <c r="C3701" s="428" t="s">
        <v>15659</v>
      </c>
      <c r="D3701" s="428" t="s">
        <v>18</v>
      </c>
    </row>
    <row r="3702" spans="1:4" ht="12.75">
      <c r="A3702" s="428" t="s">
        <v>2027</v>
      </c>
      <c r="B3702" s="431" t="s">
        <v>10609</v>
      </c>
      <c r="C3702" s="428" t="s">
        <v>15660</v>
      </c>
      <c r="D3702" s="428" t="s">
        <v>19</v>
      </c>
    </row>
    <row r="3703" spans="1:4" ht="12.75">
      <c r="A3703" s="428" t="s">
        <v>721</v>
      </c>
      <c r="B3703" s="431" t="s">
        <v>10685</v>
      </c>
      <c r="C3703" s="428" t="s">
        <v>15661</v>
      </c>
      <c r="D3703" s="428" t="s">
        <v>19</v>
      </c>
    </row>
    <row r="3704" spans="1:4" ht="12.75">
      <c r="A3704" s="428" t="s">
        <v>2058</v>
      </c>
      <c r="B3704" s="431">
        <v>160201</v>
      </c>
      <c r="C3704" s="428" t="s">
        <v>15662</v>
      </c>
      <c r="D3704" s="428" t="s">
        <v>18</v>
      </c>
    </row>
    <row r="3705" spans="1:4" ht="12.75">
      <c r="A3705" s="428" t="s">
        <v>3543</v>
      </c>
      <c r="B3705" s="431" t="s">
        <v>10502</v>
      </c>
      <c r="C3705" s="428" t="s">
        <v>15663</v>
      </c>
      <c r="D3705" s="428" t="s">
        <v>19</v>
      </c>
    </row>
    <row r="3706" spans="1:4" ht="12.75">
      <c r="A3706" s="428" t="s">
        <v>3216</v>
      </c>
      <c r="B3706" s="431" t="s">
        <v>10520</v>
      </c>
      <c r="C3706" s="428" t="s">
        <v>15664</v>
      </c>
      <c r="D3706" s="428" t="s">
        <v>20</v>
      </c>
    </row>
    <row r="3707" spans="1:4" ht="12.75">
      <c r="A3707" s="428" t="s">
        <v>7362</v>
      </c>
      <c r="B3707" s="431" t="s">
        <v>10731</v>
      </c>
      <c r="C3707" s="428" t="s">
        <v>9575</v>
      </c>
      <c r="D3707" s="428" t="s">
        <v>20</v>
      </c>
    </row>
    <row r="3708" spans="1:4" ht="12.75">
      <c r="A3708" s="428" t="s">
        <v>5853</v>
      </c>
      <c r="B3708" s="431" t="s">
        <v>10701</v>
      </c>
      <c r="C3708" s="428" t="s">
        <v>15665</v>
      </c>
      <c r="D3708" s="428" t="s">
        <v>19</v>
      </c>
    </row>
    <row r="3709" spans="1:4" ht="12.75">
      <c r="A3709" s="428" t="s">
        <v>3540</v>
      </c>
      <c r="B3709" s="431" t="s">
        <v>410</v>
      </c>
      <c r="C3709" s="428" t="s">
        <v>15666</v>
      </c>
      <c r="D3709" s="428" t="s">
        <v>18</v>
      </c>
    </row>
    <row r="3710" spans="1:4" ht="12.75">
      <c r="A3710" s="428" t="s">
        <v>4628</v>
      </c>
      <c r="B3710" s="431">
        <v>200601</v>
      </c>
      <c r="C3710" s="428" t="s">
        <v>15667</v>
      </c>
      <c r="D3710" s="428" t="s">
        <v>19</v>
      </c>
    </row>
    <row r="3711" spans="1:4" ht="12.75">
      <c r="A3711" s="428" t="s">
        <v>3398</v>
      </c>
      <c r="B3711" s="431">
        <v>200601</v>
      </c>
      <c r="C3711" s="428" t="s">
        <v>15668</v>
      </c>
      <c r="D3711" s="428" t="s">
        <v>18</v>
      </c>
    </row>
    <row r="3712" spans="1:4" ht="12.75">
      <c r="A3712" s="428" t="s">
        <v>5852</v>
      </c>
      <c r="B3712" s="431" t="s">
        <v>10645</v>
      </c>
      <c r="C3712" s="428" t="s">
        <v>13239</v>
      </c>
      <c r="D3712" s="428" t="s">
        <v>19</v>
      </c>
    </row>
    <row r="3713" spans="1:4" ht="12.75">
      <c r="A3713" s="428" t="s">
        <v>3069</v>
      </c>
      <c r="B3713" s="431" t="s">
        <v>10648</v>
      </c>
      <c r="C3713" s="428" t="s">
        <v>15669</v>
      </c>
      <c r="D3713" s="428" t="s">
        <v>20</v>
      </c>
    </row>
    <row r="3714" spans="1:4" ht="12.75">
      <c r="A3714" s="428" t="s">
        <v>576</v>
      </c>
      <c r="B3714" s="431">
        <v>160606</v>
      </c>
      <c r="C3714" s="428" t="s">
        <v>15670</v>
      </c>
      <c r="D3714" s="428" t="s">
        <v>459</v>
      </c>
    </row>
    <row r="3715" spans="1:4" ht="12.75">
      <c r="A3715" s="428" t="s">
        <v>2103</v>
      </c>
      <c r="B3715" s="431" t="s">
        <v>10092</v>
      </c>
      <c r="C3715" s="428" t="s">
        <v>15671</v>
      </c>
      <c r="D3715" s="428" t="s">
        <v>19</v>
      </c>
    </row>
    <row r="3716" spans="1:4" ht="12.75">
      <c r="A3716" s="428" t="s">
        <v>1280</v>
      </c>
      <c r="B3716" s="431" t="s">
        <v>1281</v>
      </c>
      <c r="C3716" s="428" t="s">
        <v>15672</v>
      </c>
      <c r="D3716" s="428" t="s">
        <v>19</v>
      </c>
    </row>
    <row r="3717" spans="1:4" ht="12.75">
      <c r="A3717" s="428" t="s">
        <v>11723</v>
      </c>
      <c r="B3717" s="431">
        <v>150103</v>
      </c>
      <c r="C3717" s="428" t="s">
        <v>15673</v>
      </c>
      <c r="D3717" s="428" t="s">
        <v>18</v>
      </c>
    </row>
    <row r="3718" spans="1:4" ht="12.75">
      <c r="A3718" s="428" t="s">
        <v>4720</v>
      </c>
      <c r="B3718" s="431">
        <v>160803</v>
      </c>
      <c r="C3718" s="428" t="s">
        <v>15674</v>
      </c>
      <c r="D3718" s="428" t="s">
        <v>19</v>
      </c>
    </row>
    <row r="3719" spans="1:4" ht="12.75">
      <c r="A3719" s="428" t="s">
        <v>983</v>
      </c>
      <c r="B3719" s="431">
        <v>200601</v>
      </c>
      <c r="C3719" s="428" t="s">
        <v>15675</v>
      </c>
      <c r="D3719" s="428" t="s">
        <v>19</v>
      </c>
    </row>
    <row r="3720" spans="1:4" ht="12.75">
      <c r="A3720" s="428" t="s">
        <v>2509</v>
      </c>
      <c r="B3720" s="431" t="s">
        <v>823</v>
      </c>
      <c r="C3720" s="428" t="s">
        <v>15676</v>
      </c>
      <c r="D3720" s="428" t="s">
        <v>20</v>
      </c>
    </row>
    <row r="3721" spans="1:4" ht="12.75">
      <c r="A3721" s="428" t="s">
        <v>2239</v>
      </c>
      <c r="B3721" s="431">
        <v>211205</v>
      </c>
      <c r="C3721" s="428" t="s">
        <v>15677</v>
      </c>
      <c r="D3721" s="428" t="s">
        <v>19</v>
      </c>
    </row>
    <row r="3722" spans="1:4" ht="12.75">
      <c r="A3722" s="428" t="s">
        <v>4904</v>
      </c>
      <c r="B3722" s="431">
        <v>160801</v>
      </c>
      <c r="C3722" s="428" t="s">
        <v>15678</v>
      </c>
      <c r="D3722" s="428" t="s">
        <v>19</v>
      </c>
    </row>
    <row r="3723" spans="1:4" ht="12.75">
      <c r="A3723" s="428" t="s">
        <v>4567</v>
      </c>
      <c r="B3723" s="431" t="s">
        <v>372</v>
      </c>
      <c r="C3723" s="428" t="s">
        <v>15679</v>
      </c>
      <c r="D3723" s="428" t="s">
        <v>19</v>
      </c>
    </row>
    <row r="3724" spans="1:4" ht="12.75">
      <c r="A3724" s="428" t="s">
        <v>1976</v>
      </c>
      <c r="B3724" s="431">
        <v>211102</v>
      </c>
      <c r="C3724" s="428" t="s">
        <v>15680</v>
      </c>
      <c r="D3724" s="428" t="s">
        <v>19</v>
      </c>
    </row>
    <row r="3725" spans="1:4" ht="12.75">
      <c r="A3725" s="428" t="s">
        <v>3778</v>
      </c>
      <c r="B3725" s="431">
        <v>211103</v>
      </c>
      <c r="C3725" s="428" t="s">
        <v>15681</v>
      </c>
      <c r="D3725" s="428" t="s">
        <v>19</v>
      </c>
    </row>
    <row r="3726" spans="1:4" ht="12.75">
      <c r="A3726" s="428" t="s">
        <v>5038</v>
      </c>
      <c r="B3726" s="431">
        <v>210705</v>
      </c>
      <c r="C3726" s="428" t="s">
        <v>15682</v>
      </c>
      <c r="D3726" s="428" t="s">
        <v>19</v>
      </c>
    </row>
    <row r="3727" spans="1:4" ht="12.75">
      <c r="A3727" s="428" t="s">
        <v>11724</v>
      </c>
      <c r="B3727" s="431" t="s">
        <v>512</v>
      </c>
      <c r="C3727" s="428" t="s">
        <v>15683</v>
      </c>
      <c r="D3727" s="428" t="s">
        <v>18</v>
      </c>
    </row>
    <row r="3728" spans="1:4" ht="12.75">
      <c r="A3728" s="428" t="s">
        <v>3528</v>
      </c>
      <c r="B3728" s="431" t="s">
        <v>10224</v>
      </c>
      <c r="C3728" s="428" t="s">
        <v>15684</v>
      </c>
      <c r="D3728" s="428" t="s">
        <v>19</v>
      </c>
    </row>
    <row r="3729" spans="1:4" ht="12.75">
      <c r="A3729" s="428" t="s">
        <v>393</v>
      </c>
      <c r="B3729" s="431" t="s">
        <v>10113</v>
      </c>
      <c r="C3729" s="428" t="s">
        <v>15685</v>
      </c>
      <c r="D3729" s="428" t="s">
        <v>19</v>
      </c>
    </row>
    <row r="3730" spans="1:4" ht="12.75">
      <c r="A3730" s="428" t="s">
        <v>3012</v>
      </c>
      <c r="B3730" s="431" t="s">
        <v>1525</v>
      </c>
      <c r="C3730" s="428" t="s">
        <v>15686</v>
      </c>
      <c r="D3730" s="428" t="s">
        <v>19</v>
      </c>
    </row>
    <row r="3731" spans="1:4" ht="12.75">
      <c r="A3731" s="428" t="s">
        <v>4805</v>
      </c>
      <c r="B3731" s="431">
        <v>210503</v>
      </c>
      <c r="C3731" s="428" t="s">
        <v>15687</v>
      </c>
      <c r="D3731" s="428" t="s">
        <v>19</v>
      </c>
    </row>
    <row r="3732" spans="1:4" ht="12.75">
      <c r="A3732" s="428" t="s">
        <v>2041</v>
      </c>
      <c r="B3732" s="431">
        <v>211101</v>
      </c>
      <c r="C3732" s="428" t="s">
        <v>15688</v>
      </c>
      <c r="D3732" s="428" t="s">
        <v>459</v>
      </c>
    </row>
    <row r="3733" spans="1:4" ht="12.75">
      <c r="A3733" s="428" t="s">
        <v>4474</v>
      </c>
      <c r="B3733" s="431">
        <v>211105</v>
      </c>
      <c r="C3733" s="428" t="s">
        <v>15689</v>
      </c>
      <c r="D3733" s="428" t="s">
        <v>19</v>
      </c>
    </row>
    <row r="3734" spans="1:4" ht="12.75">
      <c r="A3734" s="428" t="s">
        <v>4391</v>
      </c>
      <c r="B3734" s="431">
        <v>211203</v>
      </c>
      <c r="C3734" s="428" t="s">
        <v>15690</v>
      </c>
      <c r="D3734" s="428" t="s">
        <v>20</v>
      </c>
    </row>
    <row r="3735" spans="1:4" ht="12.75">
      <c r="A3735" s="428" t="s">
        <v>2360</v>
      </c>
      <c r="B3735" s="431" t="s">
        <v>10602</v>
      </c>
      <c r="C3735" s="428" t="s">
        <v>15691</v>
      </c>
      <c r="D3735" s="428" t="s">
        <v>20</v>
      </c>
    </row>
    <row r="3736" spans="1:4" ht="12.75">
      <c r="A3736" s="428" t="s">
        <v>4275</v>
      </c>
      <c r="B3736" s="431">
        <v>210206</v>
      </c>
      <c r="C3736" s="428" t="s">
        <v>15692</v>
      </c>
      <c r="D3736" s="428" t="s">
        <v>19</v>
      </c>
    </row>
    <row r="3737" spans="1:4" ht="12.75">
      <c r="A3737" s="428" t="s">
        <v>5518</v>
      </c>
      <c r="B3737" s="431">
        <v>210208</v>
      </c>
      <c r="C3737" s="428" t="s">
        <v>15693</v>
      </c>
      <c r="D3737" s="428" t="s">
        <v>459</v>
      </c>
    </row>
    <row r="3738" spans="1:4" ht="12.75">
      <c r="A3738" s="428" t="s">
        <v>1593</v>
      </c>
      <c r="B3738" s="431">
        <v>210901</v>
      </c>
      <c r="C3738" s="428" t="s">
        <v>15694</v>
      </c>
      <c r="D3738" s="428" t="s">
        <v>19</v>
      </c>
    </row>
    <row r="3739" spans="1:4" ht="12.75">
      <c r="A3739" s="428" t="s">
        <v>2070</v>
      </c>
      <c r="B3739" s="431" t="s">
        <v>2071</v>
      </c>
      <c r="C3739" s="428" t="s">
        <v>15695</v>
      </c>
      <c r="D3739" s="428" t="s">
        <v>19</v>
      </c>
    </row>
    <row r="3740" spans="1:4" ht="12.75">
      <c r="A3740" s="428" t="s">
        <v>3187</v>
      </c>
      <c r="B3740" s="431" t="s">
        <v>2875</v>
      </c>
      <c r="C3740" s="428" t="s">
        <v>15696</v>
      </c>
      <c r="D3740" s="428" t="s">
        <v>19</v>
      </c>
    </row>
    <row r="3741" spans="1:4" ht="12.75">
      <c r="A3741" s="428" t="s">
        <v>8114</v>
      </c>
      <c r="B3741" s="431">
        <v>140109</v>
      </c>
      <c r="C3741" s="428" t="s">
        <v>15697</v>
      </c>
      <c r="D3741" s="428" t="s">
        <v>19</v>
      </c>
    </row>
    <row r="3742" spans="1:4" ht="12.75">
      <c r="A3742" s="428" t="s">
        <v>3126</v>
      </c>
      <c r="B3742" s="431" t="s">
        <v>10502</v>
      </c>
      <c r="C3742" s="428" t="s">
        <v>15698</v>
      </c>
      <c r="D3742" s="428" t="s">
        <v>19</v>
      </c>
    </row>
    <row r="3743" spans="1:4" ht="12.75">
      <c r="A3743" s="428" t="s">
        <v>4163</v>
      </c>
      <c r="B3743" s="431" t="s">
        <v>10313</v>
      </c>
      <c r="C3743" s="428" t="s">
        <v>15699</v>
      </c>
      <c r="D3743" s="428" t="s">
        <v>18</v>
      </c>
    </row>
    <row r="3744" spans="1:4" ht="12.75">
      <c r="A3744" s="428" t="s">
        <v>841</v>
      </c>
      <c r="B3744" s="431">
        <v>190305</v>
      </c>
      <c r="C3744" s="428" t="s">
        <v>13170</v>
      </c>
      <c r="D3744" s="428" t="s">
        <v>19</v>
      </c>
    </row>
    <row r="3745" spans="1:4" ht="12.75">
      <c r="A3745" s="428" t="s">
        <v>11725</v>
      </c>
      <c r="B3745" s="431" t="s">
        <v>1521</v>
      </c>
      <c r="C3745" s="428" t="s">
        <v>15700</v>
      </c>
      <c r="D3745" s="428" t="s">
        <v>19</v>
      </c>
    </row>
    <row r="3746" spans="1:4" ht="12.75">
      <c r="A3746" s="428" t="s">
        <v>1257</v>
      </c>
      <c r="B3746" s="431" t="s">
        <v>413</v>
      </c>
      <c r="C3746" s="428" t="s">
        <v>15701</v>
      </c>
      <c r="D3746" s="428" t="s">
        <v>19</v>
      </c>
    </row>
    <row r="3747" spans="1:4" ht="12.75">
      <c r="A3747" s="428" t="s">
        <v>2699</v>
      </c>
      <c r="B3747" s="431" t="s">
        <v>10206</v>
      </c>
      <c r="C3747" s="428" t="s">
        <v>15702</v>
      </c>
      <c r="D3747" s="428" t="s">
        <v>19</v>
      </c>
    </row>
    <row r="3748" spans="1:4" ht="12.75">
      <c r="A3748" s="428" t="s">
        <v>5940</v>
      </c>
      <c r="B3748" s="431" t="s">
        <v>466</v>
      </c>
      <c r="C3748" s="428" t="s">
        <v>15703</v>
      </c>
      <c r="D3748" s="428" t="s">
        <v>19</v>
      </c>
    </row>
    <row r="3749" spans="1:4" ht="12.75">
      <c r="A3749" s="428" t="s">
        <v>11726</v>
      </c>
      <c r="B3749" s="431">
        <v>170101</v>
      </c>
      <c r="C3749" s="428" t="s">
        <v>15704</v>
      </c>
      <c r="D3749" s="428" t="s">
        <v>20</v>
      </c>
    </row>
    <row r="3750" spans="1:4" ht="12.75">
      <c r="A3750" s="428" t="s">
        <v>7691</v>
      </c>
      <c r="B3750" s="431" t="s">
        <v>1132</v>
      </c>
      <c r="C3750" s="428" t="s">
        <v>15705</v>
      </c>
      <c r="D3750" s="428" t="s">
        <v>18</v>
      </c>
    </row>
    <row r="3751" spans="1:4" ht="12.75">
      <c r="A3751" s="428" t="s">
        <v>7447</v>
      </c>
      <c r="B3751" s="431" t="s">
        <v>2630</v>
      </c>
      <c r="C3751" s="428" t="s">
        <v>15706</v>
      </c>
      <c r="D3751" s="428" t="s">
        <v>19</v>
      </c>
    </row>
    <row r="3752" spans="1:4" ht="12.75">
      <c r="A3752" s="428" t="s">
        <v>3736</v>
      </c>
      <c r="B3752" s="431">
        <v>120214</v>
      </c>
      <c r="C3752" s="428" t="s">
        <v>15707</v>
      </c>
      <c r="D3752" s="428" t="s">
        <v>18</v>
      </c>
    </row>
    <row r="3753" spans="1:4" ht="12.75">
      <c r="A3753" s="428" t="s">
        <v>8035</v>
      </c>
      <c r="B3753" s="431" t="s">
        <v>2977</v>
      </c>
      <c r="C3753" s="428" t="s">
        <v>15708</v>
      </c>
      <c r="D3753" s="428" t="s">
        <v>20</v>
      </c>
    </row>
    <row r="3754" spans="1:4" ht="12.75">
      <c r="A3754" s="428" t="s">
        <v>7227</v>
      </c>
      <c r="B3754" s="431" t="s">
        <v>7228</v>
      </c>
      <c r="C3754" s="428" t="s">
        <v>15709</v>
      </c>
      <c r="D3754" s="428" t="s">
        <v>20</v>
      </c>
    </row>
    <row r="3755" spans="1:4" ht="12.75">
      <c r="A3755" s="428" t="s">
        <v>785</v>
      </c>
      <c r="B3755" s="431">
        <v>160704</v>
      </c>
      <c r="C3755" s="428" t="s">
        <v>15710</v>
      </c>
      <c r="D3755" s="428" t="s">
        <v>19</v>
      </c>
    </row>
    <row r="3756" spans="1:4" ht="12.75">
      <c r="A3756" s="428" t="s">
        <v>5673</v>
      </c>
      <c r="B3756" s="431" t="s">
        <v>10324</v>
      </c>
      <c r="C3756" s="428" t="s">
        <v>15711</v>
      </c>
      <c r="D3756" s="428" t="s">
        <v>18</v>
      </c>
    </row>
    <row r="3757" spans="1:4" ht="12.75">
      <c r="A3757" s="428" t="s">
        <v>1689</v>
      </c>
      <c r="B3757" s="431" t="s">
        <v>1690</v>
      </c>
      <c r="C3757" s="428" t="s">
        <v>15712</v>
      </c>
      <c r="D3757" s="428" t="s">
        <v>19</v>
      </c>
    </row>
    <row r="3758" spans="1:4" ht="12.75">
      <c r="A3758" s="428" t="s">
        <v>4561</v>
      </c>
      <c r="B3758" s="431" t="s">
        <v>1838</v>
      </c>
      <c r="C3758" s="428" t="s">
        <v>15713</v>
      </c>
      <c r="D3758" s="428" t="s">
        <v>20</v>
      </c>
    </row>
    <row r="3759" spans="1:4" ht="12.75">
      <c r="A3759" s="428" t="s">
        <v>7058</v>
      </c>
      <c r="B3759" s="431" t="s">
        <v>7059</v>
      </c>
      <c r="C3759" s="428" t="s">
        <v>15714</v>
      </c>
      <c r="D3759" s="428" t="s">
        <v>19</v>
      </c>
    </row>
    <row r="3760" spans="1:4" ht="12.75">
      <c r="A3760" s="428" t="s">
        <v>1837</v>
      </c>
      <c r="B3760" s="431" t="s">
        <v>1838</v>
      </c>
      <c r="C3760" s="428" t="s">
        <v>15715</v>
      </c>
      <c r="D3760" s="428" t="s">
        <v>20</v>
      </c>
    </row>
    <row r="3761" spans="1:4" ht="12.75">
      <c r="A3761" s="428" t="s">
        <v>2387</v>
      </c>
      <c r="B3761" s="431">
        <v>160703</v>
      </c>
      <c r="C3761" s="428" t="s">
        <v>15716</v>
      </c>
      <c r="D3761" s="428" t="s">
        <v>18</v>
      </c>
    </row>
    <row r="3762" spans="1:4" ht="12.75">
      <c r="A3762" s="428" t="s">
        <v>5877</v>
      </c>
      <c r="B3762" s="431">
        <v>160507</v>
      </c>
      <c r="C3762" s="428" t="s">
        <v>15717</v>
      </c>
      <c r="D3762" s="428" t="s">
        <v>19</v>
      </c>
    </row>
    <row r="3763" spans="1:4" ht="12.75">
      <c r="A3763" s="428" t="s">
        <v>2522</v>
      </c>
      <c r="B3763" s="431">
        <v>160504</v>
      </c>
      <c r="C3763" s="428" t="s">
        <v>15718</v>
      </c>
      <c r="D3763" s="428" t="s">
        <v>18</v>
      </c>
    </row>
    <row r="3764" spans="1:4" ht="12.75">
      <c r="A3764" s="428" t="s">
        <v>3790</v>
      </c>
      <c r="B3764" s="431">
        <v>160103</v>
      </c>
      <c r="C3764" s="428" t="s">
        <v>15719</v>
      </c>
      <c r="D3764" s="428" t="s">
        <v>19</v>
      </c>
    </row>
    <row r="3765" spans="1:4" ht="12.75">
      <c r="A3765" s="428" t="s">
        <v>7582</v>
      </c>
      <c r="B3765" s="431" t="s">
        <v>2155</v>
      </c>
      <c r="C3765" s="428" t="s">
        <v>15720</v>
      </c>
      <c r="D3765" s="428" t="s">
        <v>19</v>
      </c>
    </row>
    <row r="3766" spans="1:4" ht="12.75">
      <c r="A3766" s="428" t="s">
        <v>5225</v>
      </c>
      <c r="B3766" s="431">
        <v>120606</v>
      </c>
      <c r="C3766" s="428" t="s">
        <v>15721</v>
      </c>
      <c r="D3766" s="428" t="s">
        <v>18</v>
      </c>
    </row>
    <row r="3767" spans="1:4" ht="12.75">
      <c r="A3767" s="428" t="s">
        <v>6509</v>
      </c>
      <c r="B3767" s="431">
        <v>220402</v>
      </c>
      <c r="C3767" s="428" t="s">
        <v>15722</v>
      </c>
      <c r="D3767" s="428" t="s">
        <v>20</v>
      </c>
    </row>
    <row r="3768" spans="1:4" ht="12.75">
      <c r="A3768" s="428" t="s">
        <v>4234</v>
      </c>
      <c r="B3768" s="431" t="s">
        <v>4235</v>
      </c>
      <c r="C3768" s="428" t="s">
        <v>15723</v>
      </c>
      <c r="D3768" s="428" t="s">
        <v>18</v>
      </c>
    </row>
    <row r="3769" spans="1:4" ht="12.75">
      <c r="A3769" s="428" t="s">
        <v>1693</v>
      </c>
      <c r="B3769" s="431">
        <v>160210</v>
      </c>
      <c r="C3769" s="428" t="s">
        <v>15724</v>
      </c>
      <c r="D3769" s="428" t="s">
        <v>19</v>
      </c>
    </row>
    <row r="3770" spans="1:4" ht="12.75">
      <c r="A3770" s="428" t="s">
        <v>7815</v>
      </c>
      <c r="B3770" s="431">
        <v>130102</v>
      </c>
      <c r="C3770" s="428" t="s">
        <v>15725</v>
      </c>
      <c r="D3770" s="428" t="s">
        <v>459</v>
      </c>
    </row>
    <row r="3771" spans="1:4" ht="12.75">
      <c r="A3771" s="428" t="s">
        <v>2359</v>
      </c>
      <c r="B3771" s="431" t="s">
        <v>10489</v>
      </c>
      <c r="C3771" s="428" t="s">
        <v>15726</v>
      </c>
      <c r="D3771" s="428" t="s">
        <v>19</v>
      </c>
    </row>
    <row r="3772" spans="1:4" ht="12.75">
      <c r="A3772" s="428" t="s">
        <v>4308</v>
      </c>
      <c r="B3772" s="431" t="s">
        <v>403</v>
      </c>
      <c r="C3772" s="428" t="s">
        <v>15727</v>
      </c>
      <c r="D3772" s="428" t="s">
        <v>19</v>
      </c>
    </row>
    <row r="3773" spans="1:4" ht="12.75">
      <c r="A3773" s="428" t="s">
        <v>2992</v>
      </c>
      <c r="B3773" s="431">
        <v>160201</v>
      </c>
      <c r="C3773" s="428" t="s">
        <v>15728</v>
      </c>
      <c r="D3773" s="428" t="s">
        <v>18</v>
      </c>
    </row>
    <row r="3774" spans="1:4" ht="12.75">
      <c r="A3774" s="428" t="s">
        <v>478</v>
      </c>
      <c r="B3774" s="431" t="s">
        <v>10687</v>
      </c>
      <c r="C3774" s="428" t="s">
        <v>15729</v>
      </c>
      <c r="D3774" s="428" t="s">
        <v>19</v>
      </c>
    </row>
    <row r="3775" spans="1:4" ht="12.75">
      <c r="A3775" s="428" t="s">
        <v>3175</v>
      </c>
      <c r="B3775" s="431" t="s">
        <v>2853</v>
      </c>
      <c r="C3775" s="428" t="s">
        <v>15730</v>
      </c>
      <c r="D3775" s="428" t="s">
        <v>19</v>
      </c>
    </row>
    <row r="3776" spans="1:4" ht="12.75">
      <c r="A3776" s="428" t="s">
        <v>2788</v>
      </c>
      <c r="B3776" s="431" t="s">
        <v>1127</v>
      </c>
      <c r="C3776" s="428" t="s">
        <v>15731</v>
      </c>
      <c r="D3776" s="428" t="s">
        <v>20</v>
      </c>
    </row>
    <row r="3777" spans="1:4" ht="12.75">
      <c r="A3777" s="428" t="s">
        <v>11727</v>
      </c>
      <c r="B3777" s="431">
        <v>150803</v>
      </c>
      <c r="C3777" s="428" t="s">
        <v>15732</v>
      </c>
      <c r="D3777" s="428" t="s">
        <v>18</v>
      </c>
    </row>
    <row r="3778" spans="1:4" ht="12.75">
      <c r="A3778" s="428" t="s">
        <v>1923</v>
      </c>
      <c r="B3778" s="431" t="s">
        <v>1924</v>
      </c>
      <c r="C3778" s="428" t="s">
        <v>15733</v>
      </c>
      <c r="D3778" s="428" t="s">
        <v>19</v>
      </c>
    </row>
    <row r="3779" spans="1:4" ht="12.75">
      <c r="A3779" s="428" t="s">
        <v>4553</v>
      </c>
      <c r="B3779" s="431" t="s">
        <v>4307</v>
      </c>
      <c r="C3779" s="428" t="s">
        <v>15734</v>
      </c>
      <c r="D3779" s="428" t="s">
        <v>20</v>
      </c>
    </row>
    <row r="3780" spans="1:4" ht="12.75">
      <c r="A3780" s="428" t="s">
        <v>1478</v>
      </c>
      <c r="B3780" s="431">
        <v>160201</v>
      </c>
      <c r="C3780" s="428" t="s">
        <v>15735</v>
      </c>
      <c r="D3780" s="428" t="s">
        <v>19</v>
      </c>
    </row>
    <row r="3781" spans="1:4" ht="12.75">
      <c r="A3781" s="428" t="s">
        <v>3986</v>
      </c>
      <c r="B3781" s="431" t="s">
        <v>913</v>
      </c>
      <c r="C3781" s="428" t="s">
        <v>15736</v>
      </c>
      <c r="D3781" s="428" t="s">
        <v>19</v>
      </c>
    </row>
    <row r="3782" spans="1:4" ht="12.75">
      <c r="A3782" s="428" t="s">
        <v>3957</v>
      </c>
      <c r="B3782" s="431">
        <v>160206</v>
      </c>
      <c r="C3782" s="428" t="s">
        <v>15737</v>
      </c>
      <c r="D3782" s="428" t="s">
        <v>19</v>
      </c>
    </row>
    <row r="3783" spans="1:4" ht="12.75">
      <c r="A3783" s="428" t="s">
        <v>5005</v>
      </c>
      <c r="B3783" s="431" t="s">
        <v>410</v>
      </c>
      <c r="C3783" s="428" t="s">
        <v>12961</v>
      </c>
      <c r="D3783" s="428" t="s">
        <v>19</v>
      </c>
    </row>
    <row r="3784" spans="1:4" ht="12.75">
      <c r="A3784" s="428" t="s">
        <v>1823</v>
      </c>
      <c r="B3784" s="431" t="s">
        <v>1824</v>
      </c>
      <c r="C3784" s="428" t="s">
        <v>14137</v>
      </c>
      <c r="D3784" s="428" t="s">
        <v>19</v>
      </c>
    </row>
    <row r="3785" spans="1:4" ht="12.75">
      <c r="A3785" s="428" t="s">
        <v>3768</v>
      </c>
      <c r="B3785" s="431" t="s">
        <v>2175</v>
      </c>
      <c r="C3785" s="428" t="s">
        <v>15738</v>
      </c>
      <c r="D3785" s="428" t="s">
        <v>19</v>
      </c>
    </row>
    <row r="3786" spans="1:4" ht="12.75">
      <c r="A3786" s="428" t="s">
        <v>2330</v>
      </c>
      <c r="B3786" s="431" t="s">
        <v>536</v>
      </c>
      <c r="C3786" s="428" t="s">
        <v>12359</v>
      </c>
      <c r="D3786" s="428" t="s">
        <v>19</v>
      </c>
    </row>
    <row r="3787" spans="1:4" ht="12.75">
      <c r="A3787" s="428" t="s">
        <v>3291</v>
      </c>
      <c r="B3787" s="431" t="s">
        <v>10213</v>
      </c>
      <c r="C3787" s="428" t="s">
        <v>15739</v>
      </c>
      <c r="D3787" s="428" t="s">
        <v>19</v>
      </c>
    </row>
    <row r="3788" spans="1:4" ht="12.75">
      <c r="A3788" s="428" t="s">
        <v>4668</v>
      </c>
      <c r="B3788" s="431" t="s">
        <v>10487</v>
      </c>
      <c r="C3788" s="428" t="s">
        <v>15740</v>
      </c>
      <c r="D3788" s="428" t="s">
        <v>19</v>
      </c>
    </row>
    <row r="3789" spans="1:4" ht="12.75">
      <c r="A3789" s="428" t="s">
        <v>5906</v>
      </c>
      <c r="B3789" s="431">
        <v>180101</v>
      </c>
      <c r="C3789" s="428" t="s">
        <v>5907</v>
      </c>
      <c r="D3789" s="428" t="s">
        <v>18</v>
      </c>
    </row>
    <row r="3790" spans="1:4" ht="12.75">
      <c r="A3790" s="428" t="s">
        <v>6720</v>
      </c>
      <c r="B3790" s="431" t="s">
        <v>6682</v>
      </c>
      <c r="C3790" s="428" t="s">
        <v>15741</v>
      </c>
      <c r="D3790" s="428" t="s">
        <v>19</v>
      </c>
    </row>
    <row r="3791" spans="1:4" ht="12.75">
      <c r="A3791" s="428" t="s">
        <v>8600</v>
      </c>
      <c r="B3791" s="431" t="s">
        <v>1260</v>
      </c>
      <c r="C3791" s="428" t="s">
        <v>15742</v>
      </c>
      <c r="D3791" s="428" t="s">
        <v>19</v>
      </c>
    </row>
    <row r="3792" spans="1:4" ht="12.75">
      <c r="A3792" s="428" t="s">
        <v>1307</v>
      </c>
      <c r="B3792" s="431" t="s">
        <v>1308</v>
      </c>
      <c r="C3792" s="428" t="s">
        <v>15743</v>
      </c>
      <c r="D3792" s="428" t="s">
        <v>19</v>
      </c>
    </row>
    <row r="3793" spans="1:4" ht="12.75">
      <c r="A3793" s="428" t="s">
        <v>1356</v>
      </c>
      <c r="B3793" s="431">
        <v>200306</v>
      </c>
      <c r="C3793" s="428" t="s">
        <v>15744</v>
      </c>
      <c r="D3793" s="428" t="s">
        <v>20</v>
      </c>
    </row>
    <row r="3794" spans="1:4" ht="12.75">
      <c r="A3794" s="428" t="s">
        <v>7903</v>
      </c>
      <c r="B3794" s="431" t="s">
        <v>10751</v>
      </c>
      <c r="C3794" s="428" t="s">
        <v>15745</v>
      </c>
      <c r="D3794" s="428" t="s">
        <v>19</v>
      </c>
    </row>
    <row r="3795" spans="1:4" ht="12.75">
      <c r="A3795" s="428" t="s">
        <v>6181</v>
      </c>
      <c r="B3795" s="431">
        <v>140205</v>
      </c>
      <c r="C3795" s="428" t="s">
        <v>15746</v>
      </c>
      <c r="D3795" s="428" t="s">
        <v>19</v>
      </c>
    </row>
    <row r="3796" spans="1:4" ht="12.75">
      <c r="A3796" s="428" t="s">
        <v>6940</v>
      </c>
      <c r="B3796" s="431">
        <v>200304</v>
      </c>
      <c r="C3796" s="428" t="s">
        <v>15747</v>
      </c>
      <c r="D3796" s="428" t="s">
        <v>20</v>
      </c>
    </row>
    <row r="3797" spans="1:4" ht="12.75">
      <c r="A3797" s="428" t="s">
        <v>1148</v>
      </c>
      <c r="B3797" s="431" t="s">
        <v>1149</v>
      </c>
      <c r="C3797" s="428" t="s">
        <v>12521</v>
      </c>
      <c r="D3797" s="428" t="s">
        <v>19</v>
      </c>
    </row>
    <row r="3798" spans="1:4" ht="12.75">
      <c r="A3798" s="428" t="s">
        <v>3999</v>
      </c>
      <c r="B3798" s="431" t="s">
        <v>1486</v>
      </c>
      <c r="C3798" s="428" t="s">
        <v>12345</v>
      </c>
      <c r="D3798" s="428" t="s">
        <v>19</v>
      </c>
    </row>
    <row r="3799" spans="1:4" ht="12.75">
      <c r="A3799" s="428" t="s">
        <v>1161</v>
      </c>
      <c r="B3799" s="431" t="s">
        <v>1162</v>
      </c>
      <c r="C3799" s="428" t="s">
        <v>15748</v>
      </c>
      <c r="D3799" s="428" t="s">
        <v>19</v>
      </c>
    </row>
    <row r="3800" spans="1:4" ht="12.75">
      <c r="A3800" s="428" t="s">
        <v>8342</v>
      </c>
      <c r="B3800" s="431" t="s">
        <v>560</v>
      </c>
      <c r="C3800" s="428" t="s">
        <v>15749</v>
      </c>
      <c r="D3800" s="428" t="s">
        <v>19</v>
      </c>
    </row>
    <row r="3801" spans="1:4" ht="12.75">
      <c r="A3801" s="428" t="s">
        <v>8415</v>
      </c>
      <c r="B3801" s="431">
        <v>190204</v>
      </c>
      <c r="C3801" s="428" t="s">
        <v>15750</v>
      </c>
      <c r="D3801" s="428" t="s">
        <v>19</v>
      </c>
    </row>
    <row r="3802" spans="1:4" ht="12.75">
      <c r="A3802" s="428" t="s">
        <v>658</v>
      </c>
      <c r="B3802" s="431">
        <v>190207</v>
      </c>
      <c r="C3802" s="428" t="s">
        <v>15751</v>
      </c>
      <c r="D3802" s="428" t="s">
        <v>19</v>
      </c>
    </row>
    <row r="3803" spans="1:4" ht="12.75">
      <c r="A3803" s="428" t="s">
        <v>7526</v>
      </c>
      <c r="B3803" s="431" t="s">
        <v>1690</v>
      </c>
      <c r="C3803" s="428" t="s">
        <v>15752</v>
      </c>
      <c r="D3803" s="428" t="s">
        <v>19</v>
      </c>
    </row>
    <row r="3804" spans="1:4" ht="12.75">
      <c r="A3804" s="428" t="s">
        <v>7757</v>
      </c>
      <c r="B3804" s="431" t="s">
        <v>10899</v>
      </c>
      <c r="C3804" s="428" t="s">
        <v>13516</v>
      </c>
      <c r="D3804" s="428" t="s">
        <v>19</v>
      </c>
    </row>
    <row r="3805" spans="1:4" ht="12.75">
      <c r="A3805" s="428" t="s">
        <v>11728</v>
      </c>
      <c r="B3805" s="431" t="s">
        <v>10321</v>
      </c>
      <c r="C3805" s="428" t="s">
        <v>15753</v>
      </c>
      <c r="D3805" s="428" t="s">
        <v>20</v>
      </c>
    </row>
    <row r="3806" spans="1:4" ht="12.75">
      <c r="A3806" s="428" t="s">
        <v>3073</v>
      </c>
      <c r="B3806" s="431">
        <v>150119</v>
      </c>
      <c r="C3806" s="428" t="s">
        <v>15754</v>
      </c>
      <c r="D3806" s="428" t="s">
        <v>20</v>
      </c>
    </row>
    <row r="3807" spans="1:4" ht="12.75">
      <c r="A3807" s="428" t="s">
        <v>1986</v>
      </c>
      <c r="B3807" s="431">
        <v>150133</v>
      </c>
      <c r="C3807" s="428" t="s">
        <v>15755</v>
      </c>
      <c r="D3807" s="428" t="s">
        <v>20</v>
      </c>
    </row>
    <row r="3808" spans="1:4" ht="12.75">
      <c r="A3808" s="428" t="s">
        <v>5772</v>
      </c>
      <c r="B3808" s="431" t="s">
        <v>10101</v>
      </c>
      <c r="C3808" s="428" t="s">
        <v>15756</v>
      </c>
      <c r="D3808" s="428" t="s">
        <v>19</v>
      </c>
    </row>
    <row r="3809" spans="1:4" ht="12.75">
      <c r="A3809" s="428" t="s">
        <v>1616</v>
      </c>
      <c r="B3809" s="431">
        <v>120418</v>
      </c>
      <c r="C3809" s="428" t="s">
        <v>15757</v>
      </c>
      <c r="D3809" s="428" t="s">
        <v>19</v>
      </c>
    </row>
    <row r="3810" spans="1:4" ht="12.75">
      <c r="A3810" s="428" t="s">
        <v>6983</v>
      </c>
      <c r="B3810" s="431" t="s">
        <v>9901</v>
      </c>
      <c r="C3810" s="428" t="s">
        <v>15758</v>
      </c>
      <c r="D3810" s="428" t="s">
        <v>19</v>
      </c>
    </row>
    <row r="3811" spans="1:4" ht="12.75">
      <c r="A3811" s="428" t="s">
        <v>11729</v>
      </c>
      <c r="B3811" s="431">
        <v>150133</v>
      </c>
      <c r="C3811" s="428" t="s">
        <v>15759</v>
      </c>
      <c r="D3811" s="428" t="s">
        <v>18</v>
      </c>
    </row>
    <row r="3812" spans="1:4" ht="12.75">
      <c r="A3812" s="428" t="s">
        <v>5596</v>
      </c>
      <c r="B3812" s="431">
        <v>200201</v>
      </c>
      <c r="C3812" s="428" t="s">
        <v>15760</v>
      </c>
      <c r="D3812" s="428" t="s">
        <v>19</v>
      </c>
    </row>
    <row r="3813" spans="1:4" ht="12.75">
      <c r="A3813" s="428" t="s">
        <v>11730</v>
      </c>
      <c r="B3813" s="431">
        <v>211101</v>
      </c>
      <c r="C3813" s="428" t="s">
        <v>15761</v>
      </c>
      <c r="D3813" s="428" t="s">
        <v>20</v>
      </c>
    </row>
    <row r="3814" spans="1:4" ht="12.75">
      <c r="A3814" s="428" t="s">
        <v>1374</v>
      </c>
      <c r="B3814" s="431">
        <v>200201</v>
      </c>
      <c r="C3814" s="428" t="s">
        <v>15762</v>
      </c>
      <c r="D3814" s="428" t="s">
        <v>20</v>
      </c>
    </row>
    <row r="3815" spans="1:4" ht="12.75">
      <c r="A3815" s="428" t="s">
        <v>7863</v>
      </c>
      <c r="B3815" s="431">
        <v>131102</v>
      </c>
      <c r="C3815" s="428" t="s">
        <v>12576</v>
      </c>
      <c r="D3815" s="428" t="s">
        <v>19</v>
      </c>
    </row>
    <row r="3816" spans="1:4" ht="12.75">
      <c r="A3816" s="428" t="s">
        <v>7888</v>
      </c>
      <c r="B3816" s="431" t="s">
        <v>10725</v>
      </c>
      <c r="C3816" s="428" t="s">
        <v>15763</v>
      </c>
      <c r="D3816" s="428" t="s">
        <v>19</v>
      </c>
    </row>
    <row r="3817" spans="1:4" ht="12.75">
      <c r="A3817" s="428" t="s">
        <v>2932</v>
      </c>
      <c r="B3817" s="431">
        <v>160304</v>
      </c>
      <c r="C3817" s="428" t="s">
        <v>15764</v>
      </c>
      <c r="D3817" s="428" t="s">
        <v>20</v>
      </c>
    </row>
    <row r="3818" spans="1:4" ht="12.75">
      <c r="A3818" s="428" t="s">
        <v>2480</v>
      </c>
      <c r="B3818" s="431" t="s">
        <v>2481</v>
      </c>
      <c r="C3818" s="428" t="s">
        <v>15765</v>
      </c>
      <c r="D3818" s="428" t="s">
        <v>20</v>
      </c>
    </row>
    <row r="3819" spans="1:4" ht="12.75">
      <c r="A3819" s="428" t="s">
        <v>2172</v>
      </c>
      <c r="B3819" s="431">
        <v>190101</v>
      </c>
      <c r="C3819" s="428" t="s">
        <v>15766</v>
      </c>
      <c r="D3819" s="428" t="s">
        <v>19</v>
      </c>
    </row>
    <row r="3820" spans="1:4" ht="12.75">
      <c r="A3820" s="428" t="s">
        <v>11731</v>
      </c>
      <c r="B3820" s="431" t="s">
        <v>10501</v>
      </c>
      <c r="C3820" s="428" t="s">
        <v>15767</v>
      </c>
      <c r="D3820" s="428" t="s">
        <v>20</v>
      </c>
    </row>
    <row r="3821" spans="1:4" ht="12.75">
      <c r="A3821" s="428" t="s">
        <v>5810</v>
      </c>
      <c r="B3821" s="431">
        <v>180203</v>
      </c>
      <c r="C3821" s="428" t="s">
        <v>15768</v>
      </c>
      <c r="D3821" s="428" t="s">
        <v>20</v>
      </c>
    </row>
    <row r="3822" spans="1:4" ht="12.75">
      <c r="A3822" s="428" t="s">
        <v>4802</v>
      </c>
      <c r="B3822" s="431" t="s">
        <v>10121</v>
      </c>
      <c r="C3822" s="428" t="s">
        <v>15769</v>
      </c>
      <c r="D3822" s="428" t="s">
        <v>19</v>
      </c>
    </row>
    <row r="3823" spans="1:4" ht="12.75">
      <c r="A3823" s="428" t="s">
        <v>467</v>
      </c>
      <c r="B3823" s="431" t="s">
        <v>10486</v>
      </c>
      <c r="C3823" s="428" t="s">
        <v>15770</v>
      </c>
      <c r="D3823" s="428" t="s">
        <v>459</v>
      </c>
    </row>
    <row r="3824" spans="1:4" ht="12.75">
      <c r="A3824" s="428" t="s">
        <v>8307</v>
      </c>
      <c r="B3824" s="431">
        <v>180301</v>
      </c>
      <c r="C3824" s="428" t="s">
        <v>8308</v>
      </c>
      <c r="D3824" s="428" t="s">
        <v>20</v>
      </c>
    </row>
    <row r="3825" spans="1:4" ht="12.75">
      <c r="A3825" s="428" t="s">
        <v>7178</v>
      </c>
      <c r="B3825" s="431">
        <v>130608</v>
      </c>
      <c r="C3825" s="428" t="s">
        <v>15771</v>
      </c>
      <c r="D3825" s="428" t="s">
        <v>19</v>
      </c>
    </row>
    <row r="3826" spans="1:4" ht="12.75">
      <c r="A3826" s="428" t="s">
        <v>5047</v>
      </c>
      <c r="B3826" s="431" t="s">
        <v>418</v>
      </c>
      <c r="C3826" s="428" t="s">
        <v>15772</v>
      </c>
      <c r="D3826" s="428" t="s">
        <v>459</v>
      </c>
    </row>
    <row r="3827" spans="1:4" ht="12.75">
      <c r="A3827" s="428" t="s">
        <v>3677</v>
      </c>
      <c r="B3827" s="431" t="s">
        <v>1189</v>
      </c>
      <c r="C3827" s="428" t="s">
        <v>15773</v>
      </c>
      <c r="D3827" s="428" t="s">
        <v>20</v>
      </c>
    </row>
    <row r="3828" spans="1:4" ht="12.75">
      <c r="A3828" s="428" t="s">
        <v>1312</v>
      </c>
      <c r="B3828" s="431">
        <v>180103</v>
      </c>
      <c r="C3828" s="428" t="s">
        <v>15774</v>
      </c>
      <c r="D3828" s="428" t="s">
        <v>20</v>
      </c>
    </row>
    <row r="3829" spans="1:4" ht="12.75">
      <c r="A3829" s="428" t="s">
        <v>5719</v>
      </c>
      <c r="B3829" s="431" t="s">
        <v>10382</v>
      </c>
      <c r="C3829" s="428" t="s">
        <v>15775</v>
      </c>
      <c r="D3829" s="428" t="s">
        <v>20</v>
      </c>
    </row>
    <row r="3830" spans="1:4" ht="12.75">
      <c r="A3830" s="428" t="s">
        <v>11732</v>
      </c>
      <c r="B3830" s="431">
        <v>160205</v>
      </c>
      <c r="C3830" s="428" t="s">
        <v>15776</v>
      </c>
      <c r="D3830" s="428" t="s">
        <v>19</v>
      </c>
    </row>
    <row r="3831" spans="1:4" ht="12.75">
      <c r="A3831" s="428" t="s">
        <v>7259</v>
      </c>
      <c r="B3831" s="431">
        <v>130701</v>
      </c>
      <c r="C3831" s="428" t="s">
        <v>14896</v>
      </c>
      <c r="D3831" s="428" t="s">
        <v>459</v>
      </c>
    </row>
    <row r="3832" spans="1:4" ht="12.75">
      <c r="A3832" s="428" t="s">
        <v>8565</v>
      </c>
      <c r="B3832" s="431">
        <v>170104</v>
      </c>
      <c r="C3832" s="428" t="s">
        <v>15777</v>
      </c>
      <c r="D3832" s="428" t="s">
        <v>19</v>
      </c>
    </row>
    <row r="3833" spans="1:4" ht="12.75">
      <c r="A3833" s="428" t="s">
        <v>11733</v>
      </c>
      <c r="B3833" s="431" t="s">
        <v>10305</v>
      </c>
      <c r="C3833" s="428" t="s">
        <v>15778</v>
      </c>
      <c r="D3833" s="428" t="s">
        <v>18</v>
      </c>
    </row>
    <row r="3834" spans="1:4" ht="12.75">
      <c r="A3834" s="428" t="s">
        <v>11734</v>
      </c>
      <c r="B3834" s="431">
        <v>210101</v>
      </c>
      <c r="C3834" s="428" t="s">
        <v>15779</v>
      </c>
      <c r="D3834" s="428" t="s">
        <v>18</v>
      </c>
    </row>
    <row r="3835" spans="1:4" ht="12.75">
      <c r="A3835" s="428" t="s">
        <v>4832</v>
      </c>
      <c r="B3835" s="431">
        <v>140102</v>
      </c>
      <c r="C3835" s="428" t="s">
        <v>13571</v>
      </c>
      <c r="D3835" s="428" t="s">
        <v>18</v>
      </c>
    </row>
    <row r="3836" spans="1:4" ht="12.75">
      <c r="A3836" s="428" t="s">
        <v>7448</v>
      </c>
      <c r="B3836" s="431">
        <v>131101</v>
      </c>
      <c r="C3836" s="428" t="s">
        <v>13228</v>
      </c>
      <c r="D3836" s="428" t="s">
        <v>20</v>
      </c>
    </row>
    <row r="3837" spans="1:4" ht="12.75">
      <c r="A3837" s="428" t="s">
        <v>8043</v>
      </c>
      <c r="B3837" s="431">
        <v>131101</v>
      </c>
      <c r="C3837" s="428" t="s">
        <v>13277</v>
      </c>
      <c r="D3837" s="428" t="s">
        <v>18</v>
      </c>
    </row>
    <row r="3838" spans="1:4" ht="12.75">
      <c r="A3838" s="428" t="s">
        <v>11735</v>
      </c>
      <c r="B3838" s="431">
        <v>210406</v>
      </c>
      <c r="C3838" s="428" t="s">
        <v>15780</v>
      </c>
      <c r="D3838" s="428" t="s">
        <v>20</v>
      </c>
    </row>
    <row r="3839" spans="1:4" ht="12.75">
      <c r="A3839" s="428" t="s">
        <v>2325</v>
      </c>
      <c r="B3839" s="431" t="s">
        <v>1345</v>
      </c>
      <c r="C3839" s="428" t="s">
        <v>15781</v>
      </c>
      <c r="D3839" s="428" t="s">
        <v>20</v>
      </c>
    </row>
    <row r="3840" spans="1:4" ht="12.75">
      <c r="A3840" s="428" t="s">
        <v>3205</v>
      </c>
      <c r="B3840" s="431">
        <v>180208</v>
      </c>
      <c r="C3840" s="428" t="s">
        <v>3206</v>
      </c>
      <c r="D3840" s="428" t="s">
        <v>19</v>
      </c>
    </row>
    <row r="3841" spans="1:4" ht="12.75">
      <c r="A3841" s="428" t="s">
        <v>7889</v>
      </c>
      <c r="B3841" s="431" t="s">
        <v>10725</v>
      </c>
      <c r="C3841" s="428" t="s">
        <v>15782</v>
      </c>
      <c r="D3841" s="428" t="s">
        <v>19</v>
      </c>
    </row>
    <row r="3842" spans="1:4" ht="12.75">
      <c r="A3842" s="428" t="s">
        <v>1285</v>
      </c>
      <c r="B3842" s="431">
        <v>160108</v>
      </c>
      <c r="C3842" s="428" t="s">
        <v>15783</v>
      </c>
      <c r="D3842" s="428" t="s">
        <v>459</v>
      </c>
    </row>
    <row r="3843" spans="1:4" ht="12.75">
      <c r="A3843" s="428" t="s">
        <v>2134</v>
      </c>
      <c r="B3843" s="431">
        <v>160113</v>
      </c>
      <c r="C3843" s="428" t="s">
        <v>15784</v>
      </c>
      <c r="D3843" s="428" t="s">
        <v>19</v>
      </c>
    </row>
    <row r="3844" spans="1:4" ht="12.75">
      <c r="A3844" s="428" t="s">
        <v>5162</v>
      </c>
      <c r="B3844" s="431">
        <v>120709</v>
      </c>
      <c r="C3844" s="428" t="s">
        <v>15785</v>
      </c>
      <c r="D3844" s="428" t="s">
        <v>19</v>
      </c>
    </row>
    <row r="3845" spans="1:4" ht="12.75">
      <c r="A3845" s="428" t="s">
        <v>8172</v>
      </c>
      <c r="B3845" s="431">
        <v>131201</v>
      </c>
      <c r="C3845" s="428" t="s">
        <v>15786</v>
      </c>
      <c r="D3845" s="428" t="s">
        <v>20</v>
      </c>
    </row>
    <row r="3846" spans="1:4" ht="12.75">
      <c r="A3846" s="428" t="s">
        <v>1179</v>
      </c>
      <c r="B3846" s="431" t="s">
        <v>9782</v>
      </c>
      <c r="C3846" s="428" t="s">
        <v>15787</v>
      </c>
      <c r="D3846" s="428" t="s">
        <v>19</v>
      </c>
    </row>
    <row r="3847" spans="1:4" ht="12.75">
      <c r="A3847" s="428" t="s">
        <v>6319</v>
      </c>
      <c r="B3847" s="431" t="s">
        <v>10861</v>
      </c>
      <c r="C3847" s="428" t="s">
        <v>15788</v>
      </c>
      <c r="D3847" s="428" t="s">
        <v>19</v>
      </c>
    </row>
    <row r="3848" spans="1:4" ht="12.75">
      <c r="A3848" s="428" t="s">
        <v>7099</v>
      </c>
      <c r="B3848" s="431" t="s">
        <v>9906</v>
      </c>
      <c r="C3848" s="428" t="s">
        <v>15789</v>
      </c>
      <c r="D3848" s="428" t="s">
        <v>19</v>
      </c>
    </row>
    <row r="3849" spans="1:4" ht="12.75">
      <c r="A3849" s="428" t="s">
        <v>5977</v>
      </c>
      <c r="B3849" s="431">
        <v>120414</v>
      </c>
      <c r="C3849" s="428" t="s">
        <v>15790</v>
      </c>
      <c r="D3849" s="428" t="s">
        <v>18</v>
      </c>
    </row>
    <row r="3850" spans="1:4" ht="12.75">
      <c r="A3850" s="428" t="s">
        <v>8087</v>
      </c>
      <c r="B3850" s="431" t="s">
        <v>10834</v>
      </c>
      <c r="C3850" s="428" t="s">
        <v>15791</v>
      </c>
      <c r="D3850" s="428" t="s">
        <v>18</v>
      </c>
    </row>
    <row r="3851" spans="1:4" ht="12.75">
      <c r="A3851" s="428" t="s">
        <v>8024</v>
      </c>
      <c r="B3851" s="431">
        <v>120604</v>
      </c>
      <c r="C3851" s="428" t="s">
        <v>15792</v>
      </c>
      <c r="D3851" s="428" t="s">
        <v>19</v>
      </c>
    </row>
    <row r="3852" spans="1:4" ht="12.75">
      <c r="A3852" s="428" t="s">
        <v>3470</v>
      </c>
      <c r="B3852" s="431" t="s">
        <v>10101</v>
      </c>
      <c r="C3852" s="428" t="s">
        <v>15793</v>
      </c>
      <c r="D3852" s="428" t="s">
        <v>459</v>
      </c>
    </row>
    <row r="3853" spans="1:4" ht="12.75">
      <c r="A3853" s="428" t="s">
        <v>5566</v>
      </c>
      <c r="B3853" s="431">
        <v>120701</v>
      </c>
      <c r="C3853" s="428" t="s">
        <v>15794</v>
      </c>
      <c r="D3853" s="428" t="s">
        <v>20</v>
      </c>
    </row>
    <row r="3854" spans="1:4" ht="12.75">
      <c r="A3854" s="428" t="s">
        <v>3883</v>
      </c>
      <c r="B3854" s="431" t="s">
        <v>10111</v>
      </c>
      <c r="C3854" s="428" t="s">
        <v>15795</v>
      </c>
      <c r="D3854" s="428" t="s">
        <v>20</v>
      </c>
    </row>
    <row r="3855" spans="1:4" ht="12.75">
      <c r="A3855" s="428" t="s">
        <v>2835</v>
      </c>
      <c r="B3855" s="431">
        <v>160301</v>
      </c>
      <c r="C3855" s="428" t="s">
        <v>15796</v>
      </c>
      <c r="D3855" s="428" t="s">
        <v>19</v>
      </c>
    </row>
    <row r="3856" spans="1:4" ht="12.75">
      <c r="A3856" s="428" t="s">
        <v>11736</v>
      </c>
      <c r="B3856" s="431" t="s">
        <v>10495</v>
      </c>
      <c r="C3856" s="428" t="s">
        <v>15797</v>
      </c>
      <c r="D3856" s="428" t="s">
        <v>18</v>
      </c>
    </row>
    <row r="3857" spans="1:4" ht="12.75">
      <c r="A3857" s="428" t="s">
        <v>11737</v>
      </c>
      <c r="B3857" s="431">
        <v>250101</v>
      </c>
      <c r="C3857" s="428" t="s">
        <v>15798</v>
      </c>
      <c r="D3857" s="428" t="s">
        <v>18</v>
      </c>
    </row>
    <row r="3858" spans="1:4" ht="12.75">
      <c r="A3858" s="428" t="s">
        <v>1761</v>
      </c>
      <c r="B3858" s="431">
        <v>200802</v>
      </c>
      <c r="C3858" s="428" t="s">
        <v>15799</v>
      </c>
      <c r="D3858" s="428" t="s">
        <v>20</v>
      </c>
    </row>
    <row r="3859" spans="1:4" ht="12.75">
      <c r="A3859" s="428" t="s">
        <v>8224</v>
      </c>
      <c r="B3859" s="431">
        <v>120607</v>
      </c>
      <c r="C3859" s="428" t="s">
        <v>15800</v>
      </c>
      <c r="D3859" s="428" t="s">
        <v>20</v>
      </c>
    </row>
    <row r="3860" spans="1:4" ht="12.75">
      <c r="A3860" s="428" t="s">
        <v>7546</v>
      </c>
      <c r="B3860" s="431" t="s">
        <v>2256</v>
      </c>
      <c r="C3860" s="428" t="s">
        <v>15801</v>
      </c>
      <c r="D3860" s="428" t="s">
        <v>19</v>
      </c>
    </row>
    <row r="3861" spans="1:4" ht="12.75">
      <c r="A3861" s="428" t="s">
        <v>3027</v>
      </c>
      <c r="B3861" s="431">
        <v>160101</v>
      </c>
      <c r="C3861" s="428" t="s">
        <v>15802</v>
      </c>
      <c r="D3861" s="428" t="s">
        <v>19</v>
      </c>
    </row>
    <row r="3862" spans="1:4" ht="12.75">
      <c r="A3862" s="428" t="s">
        <v>3198</v>
      </c>
      <c r="B3862" s="431">
        <v>160302</v>
      </c>
      <c r="C3862" s="428" t="s">
        <v>15803</v>
      </c>
      <c r="D3862" s="428" t="s">
        <v>19</v>
      </c>
    </row>
    <row r="3863" spans="1:4" ht="12.75">
      <c r="A3863" s="428" t="s">
        <v>11738</v>
      </c>
      <c r="B3863" s="431" t="s">
        <v>9977</v>
      </c>
      <c r="C3863" s="428" t="s">
        <v>15804</v>
      </c>
      <c r="D3863" s="428" t="s">
        <v>20</v>
      </c>
    </row>
    <row r="3864" spans="1:4" ht="12.75">
      <c r="A3864" s="428" t="s">
        <v>4196</v>
      </c>
      <c r="B3864" s="431" t="s">
        <v>424</v>
      </c>
      <c r="C3864" s="428" t="s">
        <v>12382</v>
      </c>
      <c r="D3864" s="428" t="s">
        <v>18</v>
      </c>
    </row>
    <row r="3865" spans="1:4" ht="12.75">
      <c r="A3865" s="428" t="s">
        <v>11739</v>
      </c>
      <c r="B3865" s="431" t="s">
        <v>10476</v>
      </c>
      <c r="C3865" s="428" t="s">
        <v>15805</v>
      </c>
      <c r="D3865" s="428" t="s">
        <v>18</v>
      </c>
    </row>
    <row r="3866" spans="1:4" ht="12.75">
      <c r="A3866" s="428" t="s">
        <v>1520</v>
      </c>
      <c r="B3866" s="431" t="s">
        <v>1521</v>
      </c>
      <c r="C3866" s="428" t="s">
        <v>15806</v>
      </c>
      <c r="D3866" s="428" t="s">
        <v>19</v>
      </c>
    </row>
    <row r="3867" spans="1:4" ht="12.75">
      <c r="A3867" s="428" t="s">
        <v>6253</v>
      </c>
      <c r="B3867" s="431">
        <v>120214</v>
      </c>
      <c r="C3867" s="428" t="s">
        <v>15807</v>
      </c>
      <c r="D3867" s="428" t="s">
        <v>19</v>
      </c>
    </row>
    <row r="3868" spans="1:4" ht="12.75">
      <c r="A3868" s="428" t="s">
        <v>2065</v>
      </c>
      <c r="B3868" s="431" t="s">
        <v>10426</v>
      </c>
      <c r="C3868" s="428" t="s">
        <v>15808</v>
      </c>
      <c r="D3868" s="428" t="s">
        <v>19</v>
      </c>
    </row>
    <row r="3869" spans="1:4" ht="12.75">
      <c r="A3869" s="428" t="s">
        <v>8205</v>
      </c>
      <c r="B3869" s="431">
        <v>230401</v>
      </c>
      <c r="C3869" s="428" t="s">
        <v>15809</v>
      </c>
      <c r="D3869" s="428" t="s">
        <v>19</v>
      </c>
    </row>
    <row r="3870" spans="1:4" ht="12.75">
      <c r="A3870" s="428" t="s">
        <v>7129</v>
      </c>
      <c r="B3870" s="431">
        <v>240203</v>
      </c>
      <c r="C3870" s="428" t="s">
        <v>15810</v>
      </c>
      <c r="D3870" s="428" t="s">
        <v>19</v>
      </c>
    </row>
    <row r="3871" spans="1:4" ht="12.75">
      <c r="A3871" s="428" t="s">
        <v>7604</v>
      </c>
      <c r="B3871" s="431" t="s">
        <v>10875</v>
      </c>
      <c r="C3871" s="428" t="s">
        <v>15811</v>
      </c>
      <c r="D3871" s="428" t="s">
        <v>18</v>
      </c>
    </row>
    <row r="3872" spans="1:4" ht="12.75">
      <c r="A3872" s="428" t="s">
        <v>1831</v>
      </c>
      <c r="B3872" s="431">
        <v>100604</v>
      </c>
      <c r="C3872" s="428" t="s">
        <v>15777</v>
      </c>
      <c r="D3872" s="428" t="s">
        <v>19</v>
      </c>
    </row>
    <row r="3873" spans="1:4" ht="12.75">
      <c r="A3873" s="428" t="s">
        <v>555</v>
      </c>
      <c r="B3873" s="431">
        <v>100207</v>
      </c>
      <c r="C3873" s="428" t="s">
        <v>15812</v>
      </c>
      <c r="D3873" s="428" t="s">
        <v>20</v>
      </c>
    </row>
    <row r="3874" spans="1:4" ht="12.75">
      <c r="A3874" s="428" t="s">
        <v>11740</v>
      </c>
      <c r="B3874" s="431" t="s">
        <v>10821</v>
      </c>
      <c r="C3874" s="428" t="s">
        <v>15813</v>
      </c>
      <c r="D3874" s="428" t="s">
        <v>18</v>
      </c>
    </row>
    <row r="3875" spans="1:4" ht="12.75">
      <c r="A3875" s="428" t="s">
        <v>6439</v>
      </c>
      <c r="B3875" s="431">
        <v>100202</v>
      </c>
      <c r="C3875" s="428" t="s">
        <v>15814</v>
      </c>
      <c r="D3875" s="428" t="s">
        <v>20</v>
      </c>
    </row>
    <row r="3876" spans="1:4" ht="12.75">
      <c r="A3876" s="428" t="s">
        <v>3220</v>
      </c>
      <c r="B3876" s="431" t="s">
        <v>431</v>
      </c>
      <c r="C3876" s="428" t="s">
        <v>15815</v>
      </c>
      <c r="D3876" s="428" t="s">
        <v>19</v>
      </c>
    </row>
    <row r="3877" spans="1:4" ht="12.75">
      <c r="A3877" s="428" t="s">
        <v>460</v>
      </c>
      <c r="B3877" s="431" t="s">
        <v>461</v>
      </c>
      <c r="C3877" s="428" t="s">
        <v>15816</v>
      </c>
      <c r="D3877" s="428" t="s">
        <v>19</v>
      </c>
    </row>
    <row r="3878" spans="1:4" ht="12.75">
      <c r="A3878" s="428" t="s">
        <v>472</v>
      </c>
      <c r="B3878" s="431" t="s">
        <v>403</v>
      </c>
      <c r="C3878" s="428" t="s">
        <v>15817</v>
      </c>
      <c r="D3878" s="428" t="s">
        <v>19</v>
      </c>
    </row>
    <row r="3879" spans="1:4" ht="12.75">
      <c r="A3879" s="428" t="s">
        <v>530</v>
      </c>
      <c r="B3879" s="431" t="s">
        <v>403</v>
      </c>
      <c r="C3879" s="428" t="s">
        <v>15818</v>
      </c>
      <c r="D3879" s="428" t="s">
        <v>19</v>
      </c>
    </row>
    <row r="3880" spans="1:4" ht="12.75">
      <c r="A3880" s="428" t="s">
        <v>564</v>
      </c>
      <c r="B3880" s="431" t="s">
        <v>413</v>
      </c>
      <c r="C3880" s="428" t="s">
        <v>15819</v>
      </c>
      <c r="D3880" s="428" t="s">
        <v>19</v>
      </c>
    </row>
    <row r="3881" spans="1:4" ht="12.75">
      <c r="A3881" s="428" t="s">
        <v>579</v>
      </c>
      <c r="B3881" s="431">
        <v>120707</v>
      </c>
      <c r="C3881" s="428" t="s">
        <v>15820</v>
      </c>
      <c r="D3881" s="428" t="s">
        <v>19</v>
      </c>
    </row>
    <row r="3882" spans="1:4" ht="12.75">
      <c r="A3882" s="428" t="s">
        <v>617</v>
      </c>
      <c r="B3882" s="431" t="s">
        <v>618</v>
      </c>
      <c r="C3882" s="428" t="s">
        <v>15821</v>
      </c>
      <c r="D3882" s="428" t="s">
        <v>19</v>
      </c>
    </row>
    <row r="3883" spans="1:4" ht="12.75">
      <c r="A3883" s="428" t="s">
        <v>651</v>
      </c>
      <c r="B3883" s="431" t="s">
        <v>652</v>
      </c>
      <c r="C3883" s="428" t="s">
        <v>15822</v>
      </c>
      <c r="D3883" s="428" t="s">
        <v>19</v>
      </c>
    </row>
    <row r="3884" spans="1:4" ht="12.75">
      <c r="A3884" s="428" t="s">
        <v>11741</v>
      </c>
      <c r="B3884" s="431">
        <v>150125</v>
      </c>
      <c r="C3884" s="428" t="s">
        <v>15823</v>
      </c>
      <c r="D3884" s="428" t="s">
        <v>20</v>
      </c>
    </row>
    <row r="3885" spans="1:4" ht="12.75">
      <c r="A3885" s="428" t="s">
        <v>693</v>
      </c>
      <c r="B3885" s="431">
        <v>150112</v>
      </c>
      <c r="C3885" s="428" t="s">
        <v>12296</v>
      </c>
      <c r="D3885" s="428" t="s">
        <v>20</v>
      </c>
    </row>
    <row r="3886" spans="1:4" ht="12.75">
      <c r="A3886" s="428" t="s">
        <v>707</v>
      </c>
      <c r="B3886" s="431">
        <v>120903</v>
      </c>
      <c r="C3886" s="428" t="s">
        <v>15824</v>
      </c>
      <c r="D3886" s="428" t="s">
        <v>18</v>
      </c>
    </row>
    <row r="3887" spans="1:4" ht="12.75">
      <c r="A3887" s="428" t="s">
        <v>748</v>
      </c>
      <c r="B3887" s="431" t="s">
        <v>1563</v>
      </c>
      <c r="C3887" s="428" t="s">
        <v>15825</v>
      </c>
      <c r="D3887" s="428" t="s">
        <v>18</v>
      </c>
    </row>
    <row r="3888" spans="1:4" ht="12.75">
      <c r="A3888" s="428" t="s">
        <v>4139</v>
      </c>
      <c r="B3888" s="431">
        <v>220101</v>
      </c>
      <c r="C3888" s="428" t="s">
        <v>15826</v>
      </c>
      <c r="D3888" s="428" t="s">
        <v>19</v>
      </c>
    </row>
    <row r="3889" spans="1:4" ht="12.75">
      <c r="A3889" s="428" t="s">
        <v>1670</v>
      </c>
      <c r="B3889" s="431">
        <v>211101</v>
      </c>
      <c r="C3889" s="428" t="s">
        <v>13763</v>
      </c>
      <c r="D3889" s="428" t="s">
        <v>18</v>
      </c>
    </row>
    <row r="3890" spans="1:4" ht="12.75">
      <c r="A3890" s="428" t="s">
        <v>855</v>
      </c>
      <c r="B3890" s="431">
        <v>200114</v>
      </c>
      <c r="C3890" s="428" t="s">
        <v>15827</v>
      </c>
      <c r="D3890" s="428" t="s">
        <v>19</v>
      </c>
    </row>
    <row r="3891" spans="1:4" ht="12.75">
      <c r="A3891" s="428" t="s">
        <v>860</v>
      </c>
      <c r="B3891" s="431" t="s">
        <v>10103</v>
      </c>
      <c r="C3891" s="428" t="s">
        <v>15828</v>
      </c>
      <c r="D3891" s="428" t="s">
        <v>19</v>
      </c>
    </row>
    <row r="3892" spans="1:4" ht="12.75">
      <c r="A3892" s="428" t="s">
        <v>870</v>
      </c>
      <c r="B3892" s="431" t="s">
        <v>413</v>
      </c>
      <c r="C3892" s="428" t="s">
        <v>15829</v>
      </c>
      <c r="D3892" s="428" t="s">
        <v>19</v>
      </c>
    </row>
    <row r="3893" spans="1:4" ht="12.75">
      <c r="A3893" s="428" t="s">
        <v>882</v>
      </c>
      <c r="B3893" s="431" t="s">
        <v>10413</v>
      </c>
      <c r="C3893" s="428" t="s">
        <v>15830</v>
      </c>
      <c r="D3893" s="428" t="s">
        <v>18</v>
      </c>
    </row>
    <row r="3894" spans="1:4" ht="12.75">
      <c r="A3894" s="428" t="s">
        <v>11742</v>
      </c>
      <c r="B3894" s="431">
        <v>120901</v>
      </c>
      <c r="C3894" s="428" t="s">
        <v>15831</v>
      </c>
      <c r="D3894" s="428" t="s">
        <v>18</v>
      </c>
    </row>
    <row r="3895" spans="1:4" ht="12.75">
      <c r="A3895" s="428" t="s">
        <v>5791</v>
      </c>
      <c r="B3895" s="431" t="s">
        <v>10317</v>
      </c>
      <c r="C3895" s="428" t="s">
        <v>15832</v>
      </c>
      <c r="D3895" s="428" t="s">
        <v>18</v>
      </c>
    </row>
    <row r="3896" spans="1:4" ht="12.75">
      <c r="A3896" s="428" t="s">
        <v>1002</v>
      </c>
      <c r="B3896" s="431">
        <v>210102</v>
      </c>
      <c r="C3896" s="428" t="s">
        <v>15833</v>
      </c>
      <c r="D3896" s="428" t="s">
        <v>20</v>
      </c>
    </row>
    <row r="3897" spans="1:4" ht="12.75">
      <c r="A3897" s="428" t="s">
        <v>11743</v>
      </c>
      <c r="B3897" s="431">
        <v>150106</v>
      </c>
      <c r="C3897" s="428" t="s">
        <v>15834</v>
      </c>
      <c r="D3897" s="428" t="s">
        <v>18</v>
      </c>
    </row>
    <row r="3898" spans="1:4" ht="12.75">
      <c r="A3898" s="428" t="s">
        <v>1086</v>
      </c>
      <c r="B3898" s="431" t="s">
        <v>1087</v>
      </c>
      <c r="C3898" s="428" t="s">
        <v>15835</v>
      </c>
      <c r="D3898" s="428" t="s">
        <v>19</v>
      </c>
    </row>
    <row r="3899" spans="1:4" ht="12.75">
      <c r="A3899" s="428" t="s">
        <v>1109</v>
      </c>
      <c r="B3899" s="431">
        <v>120504</v>
      </c>
      <c r="C3899" s="428" t="s">
        <v>15836</v>
      </c>
      <c r="D3899" s="428" t="s">
        <v>19</v>
      </c>
    </row>
    <row r="3900" spans="1:4" ht="12.75">
      <c r="A3900" s="428" t="s">
        <v>1136</v>
      </c>
      <c r="B3900" s="431">
        <v>160303</v>
      </c>
      <c r="C3900" s="428" t="s">
        <v>15837</v>
      </c>
      <c r="D3900" s="428" t="s">
        <v>19</v>
      </c>
    </row>
    <row r="3901" spans="1:4" ht="12.75">
      <c r="A3901" s="428" t="s">
        <v>3871</v>
      </c>
      <c r="B3901" s="431">
        <v>140101</v>
      </c>
      <c r="C3901" s="428" t="s">
        <v>12345</v>
      </c>
      <c r="D3901" s="428" t="s">
        <v>18</v>
      </c>
    </row>
    <row r="3902" spans="1:4" ht="12.75">
      <c r="A3902" s="428" t="s">
        <v>11744</v>
      </c>
      <c r="B3902" s="431">
        <v>150201</v>
      </c>
      <c r="C3902" s="428" t="s">
        <v>15838</v>
      </c>
      <c r="D3902" s="428" t="s">
        <v>18</v>
      </c>
    </row>
    <row r="3903" spans="1:4" ht="12.75">
      <c r="A3903" s="428" t="s">
        <v>5502</v>
      </c>
      <c r="B3903" s="431">
        <v>150202</v>
      </c>
      <c r="C3903" s="428" t="s">
        <v>15839</v>
      </c>
      <c r="D3903" s="428" t="s">
        <v>19</v>
      </c>
    </row>
    <row r="3904" spans="1:4" ht="12.75">
      <c r="A3904" s="428" t="s">
        <v>1177</v>
      </c>
      <c r="B3904" s="431" t="s">
        <v>10545</v>
      </c>
      <c r="C3904" s="428" t="s">
        <v>15598</v>
      </c>
      <c r="D3904" s="428" t="s">
        <v>20</v>
      </c>
    </row>
    <row r="3905" spans="1:4" ht="12.75">
      <c r="A3905" s="428" t="s">
        <v>3466</v>
      </c>
      <c r="B3905" s="431">
        <v>210111</v>
      </c>
      <c r="C3905" s="428" t="s">
        <v>15840</v>
      </c>
      <c r="D3905" s="428" t="s">
        <v>19</v>
      </c>
    </row>
    <row r="3906" spans="1:4" ht="12.75">
      <c r="A3906" s="428" t="s">
        <v>1222</v>
      </c>
      <c r="B3906" s="431">
        <v>151006</v>
      </c>
      <c r="C3906" s="428" t="s">
        <v>15841</v>
      </c>
      <c r="D3906" s="428" t="s">
        <v>19</v>
      </c>
    </row>
    <row r="3907" spans="1:4" ht="12.75">
      <c r="A3907" s="428" t="s">
        <v>1226</v>
      </c>
      <c r="B3907" s="431" t="s">
        <v>571</v>
      </c>
      <c r="C3907" s="428" t="s">
        <v>12595</v>
      </c>
      <c r="D3907" s="428" t="s">
        <v>19</v>
      </c>
    </row>
    <row r="3908" spans="1:4" ht="12.75">
      <c r="A3908" s="428" t="s">
        <v>1231</v>
      </c>
      <c r="B3908" s="431">
        <v>250103</v>
      </c>
      <c r="C3908" s="428" t="s">
        <v>15842</v>
      </c>
      <c r="D3908" s="428" t="s">
        <v>19</v>
      </c>
    </row>
    <row r="3909" spans="1:4" ht="12.75">
      <c r="A3909" s="428" t="s">
        <v>1252</v>
      </c>
      <c r="B3909" s="431">
        <v>220203</v>
      </c>
      <c r="C3909" s="428" t="s">
        <v>13135</v>
      </c>
      <c r="D3909" s="428" t="s">
        <v>19</v>
      </c>
    </row>
    <row r="3910" spans="1:4" ht="12.75">
      <c r="A3910" s="428" t="s">
        <v>7344</v>
      </c>
      <c r="B3910" s="431" t="s">
        <v>9880</v>
      </c>
      <c r="C3910" s="428" t="s">
        <v>15843</v>
      </c>
      <c r="D3910" s="428" t="s">
        <v>19</v>
      </c>
    </row>
    <row r="3911" spans="1:4" ht="12.75">
      <c r="A3911" s="428" t="s">
        <v>1383</v>
      </c>
      <c r="B3911" s="431">
        <v>110405</v>
      </c>
      <c r="C3911" s="428" t="s">
        <v>15844</v>
      </c>
      <c r="D3911" s="428" t="s">
        <v>20</v>
      </c>
    </row>
    <row r="3912" spans="1:4" ht="12.75">
      <c r="A3912" s="428" t="s">
        <v>987</v>
      </c>
      <c r="B3912" s="431" t="s">
        <v>10711</v>
      </c>
      <c r="C3912" s="428" t="s">
        <v>15845</v>
      </c>
      <c r="D3912" s="428" t="s">
        <v>20</v>
      </c>
    </row>
    <row r="3913" spans="1:4" ht="12.75">
      <c r="A3913" s="428" t="s">
        <v>7895</v>
      </c>
      <c r="B3913" s="431" t="s">
        <v>10725</v>
      </c>
      <c r="C3913" s="428" t="s">
        <v>15846</v>
      </c>
      <c r="D3913" s="428" t="s">
        <v>19</v>
      </c>
    </row>
    <row r="3914" spans="1:4" ht="12.75">
      <c r="A3914" s="428" t="s">
        <v>6417</v>
      </c>
      <c r="B3914" s="431">
        <v>220105</v>
      </c>
      <c r="C3914" s="428" t="s">
        <v>15847</v>
      </c>
      <c r="D3914" s="428" t="s">
        <v>19</v>
      </c>
    </row>
    <row r="3915" spans="1:4" ht="12.75">
      <c r="A3915" s="428" t="s">
        <v>1696</v>
      </c>
      <c r="B3915" s="431">
        <v>211101</v>
      </c>
      <c r="C3915" s="428" t="s">
        <v>15848</v>
      </c>
      <c r="D3915" s="428" t="s">
        <v>19</v>
      </c>
    </row>
    <row r="3916" spans="1:4" ht="12.75">
      <c r="A3916" s="428" t="s">
        <v>1799</v>
      </c>
      <c r="B3916" s="431" t="s">
        <v>403</v>
      </c>
      <c r="C3916" s="428" t="s">
        <v>15849</v>
      </c>
      <c r="D3916" s="428" t="s">
        <v>19</v>
      </c>
    </row>
    <row r="3917" spans="1:4" ht="12.75">
      <c r="A3917" s="428" t="s">
        <v>1807</v>
      </c>
      <c r="B3917" s="431">
        <v>160106</v>
      </c>
      <c r="C3917" s="428" t="s">
        <v>15850</v>
      </c>
      <c r="D3917" s="428" t="s">
        <v>19</v>
      </c>
    </row>
    <row r="3918" spans="1:4" ht="12.75">
      <c r="A3918" s="428" t="s">
        <v>1841</v>
      </c>
      <c r="B3918" s="431" t="s">
        <v>10605</v>
      </c>
      <c r="C3918" s="428" t="s">
        <v>15851</v>
      </c>
      <c r="D3918" s="428" t="s">
        <v>19</v>
      </c>
    </row>
    <row r="3919" spans="1:4" ht="12.75">
      <c r="A3919" s="428" t="s">
        <v>1842</v>
      </c>
      <c r="B3919" s="431">
        <v>120133</v>
      </c>
      <c r="C3919" s="428" t="s">
        <v>15852</v>
      </c>
      <c r="D3919" s="428" t="s">
        <v>20</v>
      </c>
    </row>
    <row r="3920" spans="1:4" ht="12.75">
      <c r="A3920" s="428" t="s">
        <v>1861</v>
      </c>
      <c r="B3920" s="431" t="s">
        <v>1621</v>
      </c>
      <c r="C3920" s="428" t="s">
        <v>13893</v>
      </c>
      <c r="D3920" s="428" t="s">
        <v>19</v>
      </c>
    </row>
    <row r="3921" spans="1:4" ht="12.75">
      <c r="A3921" s="428" t="s">
        <v>1880</v>
      </c>
      <c r="B3921" s="431" t="s">
        <v>10543</v>
      </c>
      <c r="C3921" s="428" t="s">
        <v>15853</v>
      </c>
      <c r="D3921" s="428" t="s">
        <v>20</v>
      </c>
    </row>
    <row r="3922" spans="1:4" ht="12.75">
      <c r="A3922" s="428" t="s">
        <v>8564</v>
      </c>
      <c r="B3922" s="431">
        <v>150106</v>
      </c>
      <c r="C3922" s="428" t="s">
        <v>15854</v>
      </c>
      <c r="D3922" s="428" t="s">
        <v>459</v>
      </c>
    </row>
    <row r="3923" spans="1:4" ht="12.75">
      <c r="A3923" s="428" t="s">
        <v>373</v>
      </c>
      <c r="B3923" s="431">
        <v>160302</v>
      </c>
      <c r="C3923" s="428" t="s">
        <v>15855</v>
      </c>
      <c r="D3923" s="428" t="s">
        <v>19</v>
      </c>
    </row>
    <row r="3924" spans="1:4" ht="12.75">
      <c r="A3924" s="428" t="s">
        <v>2021</v>
      </c>
      <c r="B3924" s="431" t="s">
        <v>499</v>
      </c>
      <c r="C3924" s="428" t="s">
        <v>13061</v>
      </c>
      <c r="D3924" s="428" t="s">
        <v>19</v>
      </c>
    </row>
    <row r="3925" spans="1:4" ht="12.75">
      <c r="A3925" s="428" t="s">
        <v>2226</v>
      </c>
      <c r="B3925" s="431" t="s">
        <v>1867</v>
      </c>
      <c r="C3925" s="428" t="s">
        <v>15856</v>
      </c>
      <c r="D3925" s="428" t="s">
        <v>19</v>
      </c>
    </row>
    <row r="3926" spans="1:4" ht="12.75">
      <c r="A3926" s="428" t="s">
        <v>2276</v>
      </c>
      <c r="B3926" s="431" t="s">
        <v>1924</v>
      </c>
      <c r="C3926" s="428" t="s">
        <v>15857</v>
      </c>
      <c r="D3926" s="428" t="s">
        <v>19</v>
      </c>
    </row>
    <row r="3927" spans="1:4" ht="12.75">
      <c r="A3927" s="428" t="s">
        <v>2177</v>
      </c>
      <c r="B3927" s="431">
        <v>200115</v>
      </c>
      <c r="C3927" s="428" t="s">
        <v>15858</v>
      </c>
      <c r="D3927" s="428" t="s">
        <v>459</v>
      </c>
    </row>
    <row r="3928" spans="1:4" ht="12.75">
      <c r="A3928" s="428" t="s">
        <v>2316</v>
      </c>
      <c r="B3928" s="431">
        <v>220201</v>
      </c>
      <c r="C3928" s="428" t="s">
        <v>15859</v>
      </c>
      <c r="D3928" s="428" t="s">
        <v>19</v>
      </c>
    </row>
    <row r="3929" spans="1:4" ht="12.75">
      <c r="A3929" s="428" t="s">
        <v>2334</v>
      </c>
      <c r="B3929" s="431" t="s">
        <v>9906</v>
      </c>
      <c r="C3929" s="428" t="s">
        <v>15860</v>
      </c>
      <c r="D3929" s="428" t="s">
        <v>19</v>
      </c>
    </row>
    <row r="3930" spans="1:4" ht="12.75">
      <c r="A3930" s="428" t="s">
        <v>2346</v>
      </c>
      <c r="B3930" s="431">
        <v>150118</v>
      </c>
      <c r="C3930" s="428" t="s">
        <v>15861</v>
      </c>
      <c r="D3930" s="428" t="s">
        <v>18</v>
      </c>
    </row>
    <row r="3931" spans="1:4" ht="12.75">
      <c r="A3931" s="428" t="s">
        <v>3320</v>
      </c>
      <c r="B3931" s="431">
        <v>160503</v>
      </c>
      <c r="C3931" s="428" t="s">
        <v>15862</v>
      </c>
      <c r="D3931" s="428" t="s">
        <v>19</v>
      </c>
    </row>
    <row r="3932" spans="1:4" ht="12.75">
      <c r="A3932" s="428" t="s">
        <v>2369</v>
      </c>
      <c r="B3932" s="431">
        <v>120302</v>
      </c>
      <c r="C3932" s="428" t="s">
        <v>15863</v>
      </c>
      <c r="D3932" s="428" t="s">
        <v>18</v>
      </c>
    </row>
    <row r="3933" spans="1:4" ht="12.75">
      <c r="A3933" s="428" t="s">
        <v>2715</v>
      </c>
      <c r="B3933" s="431" t="s">
        <v>10105</v>
      </c>
      <c r="C3933" s="428" t="s">
        <v>14967</v>
      </c>
      <c r="D3933" s="428" t="s">
        <v>19</v>
      </c>
    </row>
    <row r="3934" spans="1:4" ht="12.75">
      <c r="A3934" s="428" t="s">
        <v>2392</v>
      </c>
      <c r="B3934" s="431" t="s">
        <v>1984</v>
      </c>
      <c r="C3934" s="428" t="s">
        <v>15864</v>
      </c>
      <c r="D3934" s="428" t="s">
        <v>19</v>
      </c>
    </row>
    <row r="3935" spans="1:4" ht="12.75">
      <c r="A3935" s="428" t="s">
        <v>8028</v>
      </c>
      <c r="B3935" s="431">
        <v>140308</v>
      </c>
      <c r="C3935" s="428" t="s">
        <v>15865</v>
      </c>
      <c r="D3935" s="428" t="s">
        <v>19</v>
      </c>
    </row>
    <row r="3936" spans="1:4" ht="12.75">
      <c r="A3936" s="428" t="s">
        <v>11745</v>
      </c>
      <c r="B3936" s="431">
        <v>230301</v>
      </c>
      <c r="C3936" s="428" t="s">
        <v>15866</v>
      </c>
      <c r="D3936" s="428" t="s">
        <v>20</v>
      </c>
    </row>
    <row r="3937" spans="1:4" ht="12.75">
      <c r="A3937" s="428" t="s">
        <v>2433</v>
      </c>
      <c r="B3937" s="431">
        <v>151007</v>
      </c>
      <c r="C3937" s="428" t="s">
        <v>15867</v>
      </c>
      <c r="D3937" s="428" t="s">
        <v>19</v>
      </c>
    </row>
    <row r="3938" spans="1:4" ht="12.75">
      <c r="A3938" s="428" t="s">
        <v>2492</v>
      </c>
      <c r="B3938" s="431">
        <v>160106</v>
      </c>
      <c r="C3938" s="428" t="s">
        <v>15868</v>
      </c>
      <c r="D3938" s="428" t="s">
        <v>19</v>
      </c>
    </row>
    <row r="3939" spans="1:4" ht="12.75">
      <c r="A3939" s="428" t="s">
        <v>2552</v>
      </c>
      <c r="B3939" s="431">
        <v>200201</v>
      </c>
      <c r="C3939" s="428" t="s">
        <v>15869</v>
      </c>
      <c r="D3939" s="428" t="s">
        <v>20</v>
      </c>
    </row>
    <row r="3940" spans="1:4" ht="12.75">
      <c r="A3940" s="428" t="s">
        <v>2588</v>
      </c>
      <c r="B3940" s="431" t="s">
        <v>10524</v>
      </c>
      <c r="C3940" s="428" t="s">
        <v>15870</v>
      </c>
      <c r="D3940" s="428" t="s">
        <v>19</v>
      </c>
    </row>
    <row r="3941" spans="1:4" ht="12.75">
      <c r="A3941" s="428" t="s">
        <v>2589</v>
      </c>
      <c r="B3941" s="431" t="s">
        <v>10632</v>
      </c>
      <c r="C3941" s="428" t="s">
        <v>15871</v>
      </c>
      <c r="D3941" s="428" t="s">
        <v>19</v>
      </c>
    </row>
    <row r="3942" spans="1:4" ht="12.75">
      <c r="A3942" s="428" t="s">
        <v>2605</v>
      </c>
      <c r="B3942" s="431" t="s">
        <v>10537</v>
      </c>
      <c r="C3942" s="428" t="s">
        <v>15872</v>
      </c>
      <c r="D3942" s="428" t="s">
        <v>19</v>
      </c>
    </row>
    <row r="3943" spans="1:4" ht="12.75">
      <c r="A3943" s="428" t="s">
        <v>8253</v>
      </c>
      <c r="B3943" s="431">
        <v>120606</v>
      </c>
      <c r="C3943" s="428" t="s">
        <v>15873</v>
      </c>
      <c r="D3943" s="428" t="s">
        <v>19</v>
      </c>
    </row>
    <row r="3944" spans="1:4" ht="12.75">
      <c r="A3944" s="428" t="s">
        <v>2683</v>
      </c>
      <c r="B3944" s="431">
        <v>200306</v>
      </c>
      <c r="C3944" s="428" t="s">
        <v>15874</v>
      </c>
      <c r="D3944" s="428" t="s">
        <v>19</v>
      </c>
    </row>
    <row r="3945" spans="1:4" ht="12.75">
      <c r="A3945" s="428" t="s">
        <v>2816</v>
      </c>
      <c r="B3945" s="431">
        <v>150108</v>
      </c>
      <c r="C3945" s="428" t="s">
        <v>15875</v>
      </c>
      <c r="D3945" s="428" t="s">
        <v>20</v>
      </c>
    </row>
    <row r="3946" spans="1:4" ht="12.75">
      <c r="A3946" s="428" t="s">
        <v>2821</v>
      </c>
      <c r="B3946" s="431" t="s">
        <v>1690</v>
      </c>
      <c r="C3946" s="428" t="s">
        <v>15876</v>
      </c>
      <c r="D3946" s="428" t="s">
        <v>18</v>
      </c>
    </row>
    <row r="3947" spans="1:4" ht="12.75">
      <c r="A3947" s="428" t="s">
        <v>7131</v>
      </c>
      <c r="B3947" s="431" t="s">
        <v>7132</v>
      </c>
      <c r="C3947" s="428" t="s">
        <v>15877</v>
      </c>
      <c r="D3947" s="428" t="s">
        <v>18</v>
      </c>
    </row>
    <row r="3948" spans="1:4" ht="12.75">
      <c r="A3948" s="428" t="s">
        <v>2876</v>
      </c>
      <c r="B3948" s="431">
        <v>140306</v>
      </c>
      <c r="C3948" s="428" t="s">
        <v>15878</v>
      </c>
      <c r="D3948" s="428" t="s">
        <v>19</v>
      </c>
    </row>
    <row r="3949" spans="1:4" ht="12.75">
      <c r="A3949" s="428" t="s">
        <v>2063</v>
      </c>
      <c r="B3949" s="431">
        <v>211003</v>
      </c>
      <c r="C3949" s="428" t="s">
        <v>15879</v>
      </c>
      <c r="D3949" s="428" t="s">
        <v>20</v>
      </c>
    </row>
    <row r="3950" spans="1:4" ht="12.75">
      <c r="A3950" s="428" t="s">
        <v>2909</v>
      </c>
      <c r="B3950" s="431">
        <v>120133</v>
      </c>
      <c r="C3950" s="428" t="s">
        <v>15880</v>
      </c>
      <c r="D3950" s="428" t="s">
        <v>18</v>
      </c>
    </row>
    <row r="3951" spans="1:4" ht="12.75">
      <c r="A3951" s="428" t="s">
        <v>2942</v>
      </c>
      <c r="B3951" s="431">
        <v>110114</v>
      </c>
      <c r="C3951" s="428" t="s">
        <v>12749</v>
      </c>
      <c r="D3951" s="428" t="s">
        <v>19</v>
      </c>
    </row>
    <row r="3952" spans="1:4" ht="12.75">
      <c r="A3952" s="428" t="s">
        <v>2973</v>
      </c>
      <c r="B3952" s="431" t="s">
        <v>10683</v>
      </c>
      <c r="C3952" s="428" t="s">
        <v>15881</v>
      </c>
      <c r="D3952" s="428" t="s">
        <v>18</v>
      </c>
    </row>
    <row r="3953" spans="1:4" ht="12.75">
      <c r="A3953" s="428" t="s">
        <v>5442</v>
      </c>
      <c r="B3953" s="431">
        <v>120606</v>
      </c>
      <c r="C3953" s="428" t="s">
        <v>15882</v>
      </c>
      <c r="D3953" s="428" t="s">
        <v>19</v>
      </c>
    </row>
    <row r="3954" spans="1:4" ht="12.75">
      <c r="A3954" s="428" t="s">
        <v>3083</v>
      </c>
      <c r="B3954" s="431">
        <v>200607</v>
      </c>
      <c r="C3954" s="428" t="s">
        <v>15883</v>
      </c>
      <c r="D3954" s="428" t="s">
        <v>20</v>
      </c>
    </row>
    <row r="3955" spans="1:4" ht="12.75">
      <c r="A3955" s="428" t="s">
        <v>3109</v>
      </c>
      <c r="B3955" s="431">
        <v>200302</v>
      </c>
      <c r="C3955" s="428" t="s">
        <v>15884</v>
      </c>
      <c r="D3955" s="428" t="s">
        <v>19</v>
      </c>
    </row>
    <row r="3956" spans="1:4" ht="12.75">
      <c r="A3956" s="428" t="s">
        <v>3154</v>
      </c>
      <c r="B3956" s="431" t="s">
        <v>10147</v>
      </c>
      <c r="C3956" s="428" t="s">
        <v>15885</v>
      </c>
      <c r="D3956" s="428" t="s">
        <v>19</v>
      </c>
    </row>
    <row r="3957" spans="1:4" ht="12.75">
      <c r="A3957" s="428" t="s">
        <v>3200</v>
      </c>
      <c r="B3957" s="431" t="s">
        <v>10615</v>
      </c>
      <c r="C3957" s="428" t="s">
        <v>15886</v>
      </c>
      <c r="D3957" s="428" t="s">
        <v>19</v>
      </c>
    </row>
    <row r="3958" spans="1:4" ht="12.75">
      <c r="A3958" s="428" t="s">
        <v>3217</v>
      </c>
      <c r="B3958" s="431" t="s">
        <v>506</v>
      </c>
      <c r="C3958" s="428" t="s">
        <v>15887</v>
      </c>
      <c r="D3958" s="428" t="s">
        <v>19</v>
      </c>
    </row>
    <row r="3959" spans="1:4" ht="12.75">
      <c r="A3959" s="428" t="s">
        <v>5912</v>
      </c>
      <c r="B3959" s="431">
        <v>210501</v>
      </c>
      <c r="C3959" s="428" t="s">
        <v>15888</v>
      </c>
      <c r="D3959" s="428" t="s">
        <v>18</v>
      </c>
    </row>
    <row r="3960" spans="1:4" ht="12.75">
      <c r="A3960" s="428" t="s">
        <v>3259</v>
      </c>
      <c r="B3960" s="431">
        <v>220911</v>
      </c>
      <c r="C3960" s="428" t="s">
        <v>15889</v>
      </c>
      <c r="D3960" s="428" t="s">
        <v>19</v>
      </c>
    </row>
    <row r="3961" spans="1:4" ht="12.75">
      <c r="A3961" s="428" t="s">
        <v>5157</v>
      </c>
      <c r="B3961" s="431">
        <v>150115</v>
      </c>
      <c r="C3961" s="428" t="s">
        <v>15890</v>
      </c>
      <c r="D3961" s="428" t="s">
        <v>18</v>
      </c>
    </row>
    <row r="3962" spans="1:4" ht="12.75">
      <c r="A3962" s="428" t="s">
        <v>3321</v>
      </c>
      <c r="B3962" s="431" t="s">
        <v>543</v>
      </c>
      <c r="C3962" s="428" t="s">
        <v>15891</v>
      </c>
      <c r="D3962" s="428" t="s">
        <v>19</v>
      </c>
    </row>
    <row r="3963" spans="1:4" ht="12.75">
      <c r="A3963" s="428" t="s">
        <v>3094</v>
      </c>
      <c r="B3963" s="431" t="s">
        <v>543</v>
      </c>
      <c r="C3963" s="428" t="s">
        <v>15892</v>
      </c>
      <c r="D3963" s="428" t="s">
        <v>19</v>
      </c>
    </row>
    <row r="3964" spans="1:4" ht="12.75">
      <c r="A3964" s="428" t="s">
        <v>3328</v>
      </c>
      <c r="B3964" s="431" t="s">
        <v>9930</v>
      </c>
      <c r="C3964" s="428" t="s">
        <v>15893</v>
      </c>
      <c r="D3964" s="428" t="s">
        <v>19</v>
      </c>
    </row>
    <row r="3965" spans="1:4" ht="12.75">
      <c r="A3965" s="428" t="s">
        <v>3332</v>
      </c>
      <c r="B3965" s="431" t="s">
        <v>10527</v>
      </c>
      <c r="C3965" s="428" t="s">
        <v>15894</v>
      </c>
      <c r="D3965" s="428" t="s">
        <v>19</v>
      </c>
    </row>
    <row r="3966" spans="1:4" ht="12.75">
      <c r="A3966" s="428" t="s">
        <v>3375</v>
      </c>
      <c r="B3966" s="431" t="s">
        <v>10096</v>
      </c>
      <c r="C3966" s="428" t="s">
        <v>15895</v>
      </c>
      <c r="D3966" s="428" t="s">
        <v>459</v>
      </c>
    </row>
    <row r="3967" spans="1:4" ht="12.75">
      <c r="A3967" s="428" t="s">
        <v>3379</v>
      </c>
      <c r="B3967" s="431">
        <v>130104</v>
      </c>
      <c r="C3967" s="428" t="s">
        <v>15896</v>
      </c>
      <c r="D3967" s="428" t="s">
        <v>20</v>
      </c>
    </row>
    <row r="3968" spans="1:4" ht="12.75">
      <c r="A3968" s="428" t="s">
        <v>11746</v>
      </c>
      <c r="B3968" s="431">
        <v>220801</v>
      </c>
      <c r="C3968" s="428" t="s">
        <v>15897</v>
      </c>
      <c r="D3968" s="428" t="s">
        <v>459</v>
      </c>
    </row>
    <row r="3969" spans="1:4" ht="12.75">
      <c r="A3969" s="428" t="s">
        <v>3396</v>
      </c>
      <c r="B3969" s="431">
        <v>220506</v>
      </c>
      <c r="C3969" s="428" t="s">
        <v>15898</v>
      </c>
      <c r="D3969" s="428" t="s">
        <v>19</v>
      </c>
    </row>
    <row r="3970" spans="1:4" ht="12.75">
      <c r="A3970" s="428" t="s">
        <v>3414</v>
      </c>
      <c r="B3970" s="431" t="s">
        <v>1849</v>
      </c>
      <c r="C3970" s="428" t="s">
        <v>15899</v>
      </c>
      <c r="D3970" s="428" t="s">
        <v>18</v>
      </c>
    </row>
    <row r="3971" spans="1:4" ht="12.75">
      <c r="A3971" s="428" t="s">
        <v>3449</v>
      </c>
      <c r="B3971" s="431">
        <v>130501</v>
      </c>
      <c r="C3971" s="428" t="s">
        <v>14475</v>
      </c>
      <c r="D3971" s="428" t="s">
        <v>20</v>
      </c>
    </row>
    <row r="3972" spans="1:4" ht="12.75">
      <c r="A3972" s="428" t="s">
        <v>3455</v>
      </c>
      <c r="B3972" s="431">
        <v>110305</v>
      </c>
      <c r="C3972" s="428" t="s">
        <v>15900</v>
      </c>
      <c r="D3972" s="428" t="s">
        <v>20</v>
      </c>
    </row>
    <row r="3973" spans="1:4" ht="12.75">
      <c r="A3973" s="428" t="s">
        <v>1104</v>
      </c>
      <c r="B3973" s="431" t="s">
        <v>10643</v>
      </c>
      <c r="C3973" s="428" t="s">
        <v>15901</v>
      </c>
      <c r="D3973" s="428" t="s">
        <v>19</v>
      </c>
    </row>
    <row r="3974" spans="1:4" ht="12.75">
      <c r="A3974" s="428" t="s">
        <v>3487</v>
      </c>
      <c r="B3974" s="431" t="s">
        <v>1915</v>
      </c>
      <c r="C3974" s="428" t="s">
        <v>15902</v>
      </c>
      <c r="D3974" s="428" t="s">
        <v>19</v>
      </c>
    </row>
    <row r="3975" spans="1:4" ht="12.75">
      <c r="A3975" s="428" t="s">
        <v>3511</v>
      </c>
      <c r="B3975" s="431" t="s">
        <v>596</v>
      </c>
      <c r="C3975" s="428" t="s">
        <v>15903</v>
      </c>
      <c r="D3975" s="428" t="s">
        <v>19</v>
      </c>
    </row>
    <row r="3976" spans="1:4" ht="12.75">
      <c r="A3976" s="428" t="s">
        <v>3537</v>
      </c>
      <c r="B3976" s="431">
        <v>150608</v>
      </c>
      <c r="C3976" s="428" t="s">
        <v>12648</v>
      </c>
      <c r="D3976" s="428" t="s">
        <v>19</v>
      </c>
    </row>
    <row r="3977" spans="1:4" ht="12.75">
      <c r="A3977" s="428" t="s">
        <v>3586</v>
      </c>
      <c r="B3977" s="431">
        <v>220705</v>
      </c>
      <c r="C3977" s="428" t="s">
        <v>15904</v>
      </c>
      <c r="D3977" s="428" t="s">
        <v>19</v>
      </c>
    </row>
    <row r="3978" spans="1:4" ht="12.75">
      <c r="A3978" s="428" t="s">
        <v>3747</v>
      </c>
      <c r="B3978" s="431">
        <v>120302</v>
      </c>
      <c r="C3978" s="428" t="s">
        <v>15905</v>
      </c>
      <c r="D3978" s="428" t="s">
        <v>19</v>
      </c>
    </row>
    <row r="3979" spans="1:4" ht="12.75">
      <c r="A3979" s="428" t="s">
        <v>2793</v>
      </c>
      <c r="B3979" s="431" t="s">
        <v>2175</v>
      </c>
      <c r="C3979" s="428" t="s">
        <v>15906</v>
      </c>
      <c r="D3979" s="428" t="s">
        <v>19</v>
      </c>
    </row>
    <row r="3980" spans="1:4" ht="12.75">
      <c r="A3980" s="428" t="s">
        <v>3795</v>
      </c>
      <c r="B3980" s="431">
        <v>220909</v>
      </c>
      <c r="C3980" s="428" t="s">
        <v>15907</v>
      </c>
      <c r="D3980" s="428" t="s">
        <v>19</v>
      </c>
    </row>
    <row r="3981" spans="1:4" ht="12.75">
      <c r="A3981" s="428" t="s">
        <v>3812</v>
      </c>
      <c r="B3981" s="431">
        <v>120430</v>
      </c>
      <c r="C3981" s="428" t="s">
        <v>15908</v>
      </c>
      <c r="D3981" s="428" t="s">
        <v>19</v>
      </c>
    </row>
    <row r="3982" spans="1:4" ht="12.75">
      <c r="A3982" s="428" t="s">
        <v>3814</v>
      </c>
      <c r="B3982" s="431" t="s">
        <v>10585</v>
      </c>
      <c r="C3982" s="428" t="s">
        <v>15909</v>
      </c>
      <c r="D3982" s="428" t="s">
        <v>19</v>
      </c>
    </row>
    <row r="3983" spans="1:4" ht="12.75">
      <c r="A3983" s="428" t="s">
        <v>5332</v>
      </c>
      <c r="B3983" s="431">
        <v>120504</v>
      </c>
      <c r="C3983" s="428" t="s">
        <v>15910</v>
      </c>
      <c r="D3983" s="428" t="s">
        <v>19</v>
      </c>
    </row>
    <row r="3984" spans="1:4" ht="12.75">
      <c r="A3984" s="428" t="s">
        <v>3935</v>
      </c>
      <c r="B3984" s="431" t="s">
        <v>10115</v>
      </c>
      <c r="C3984" s="428" t="s">
        <v>14260</v>
      </c>
      <c r="D3984" s="428" t="s">
        <v>19</v>
      </c>
    </row>
    <row r="3985" spans="1:4" ht="12.75">
      <c r="A3985" s="428" t="s">
        <v>3953</v>
      </c>
      <c r="B3985" s="431" t="s">
        <v>10311</v>
      </c>
      <c r="C3985" s="428" t="s">
        <v>15911</v>
      </c>
      <c r="D3985" s="428" t="s">
        <v>18</v>
      </c>
    </row>
    <row r="3986" spans="1:4" ht="12.75">
      <c r="A3986" s="428" t="s">
        <v>3975</v>
      </c>
      <c r="B3986" s="431">
        <v>150201</v>
      </c>
      <c r="C3986" s="428" t="s">
        <v>15912</v>
      </c>
      <c r="D3986" s="428" t="s">
        <v>19</v>
      </c>
    </row>
    <row r="3987" spans="1:4" ht="12.75">
      <c r="A3987" s="428" t="s">
        <v>3993</v>
      </c>
      <c r="B3987" s="431">
        <v>150807</v>
      </c>
      <c r="C3987" s="428" t="s">
        <v>15913</v>
      </c>
      <c r="D3987" s="428" t="s">
        <v>19</v>
      </c>
    </row>
    <row r="3988" spans="1:4" ht="12.75">
      <c r="A3988" s="428" t="s">
        <v>11747</v>
      </c>
      <c r="B3988" s="431">
        <v>160201</v>
      </c>
      <c r="C3988" s="428" t="s">
        <v>15914</v>
      </c>
      <c r="D3988" s="428" t="s">
        <v>19</v>
      </c>
    </row>
    <row r="3989" spans="1:4" ht="12.75">
      <c r="A3989" s="428" t="s">
        <v>4037</v>
      </c>
      <c r="B3989" s="431" t="s">
        <v>10853</v>
      </c>
      <c r="C3989" s="428" t="s">
        <v>15915</v>
      </c>
      <c r="D3989" s="428" t="s">
        <v>19</v>
      </c>
    </row>
    <row r="3990" spans="1:4" ht="12.75">
      <c r="A3990" s="428" t="s">
        <v>4041</v>
      </c>
      <c r="B3990" s="431" t="s">
        <v>10275</v>
      </c>
      <c r="C3990" s="428" t="s">
        <v>15916</v>
      </c>
      <c r="D3990" s="428" t="s">
        <v>20</v>
      </c>
    </row>
    <row r="3991" spans="1:4" ht="12.75">
      <c r="A3991" s="428" t="s">
        <v>1603</v>
      </c>
      <c r="B3991" s="431" t="s">
        <v>512</v>
      </c>
      <c r="C3991" s="428" t="s">
        <v>15917</v>
      </c>
      <c r="D3991" s="428" t="s">
        <v>19</v>
      </c>
    </row>
    <row r="3992" spans="1:4" ht="12.75">
      <c r="A3992" s="428" t="s">
        <v>11748</v>
      </c>
      <c r="B3992" s="431">
        <v>120101</v>
      </c>
      <c r="C3992" s="428" t="s">
        <v>15918</v>
      </c>
      <c r="D3992" s="428" t="s">
        <v>18</v>
      </c>
    </row>
    <row r="3993" spans="1:4" ht="12.75">
      <c r="A3993" s="428" t="s">
        <v>4111</v>
      </c>
      <c r="B3993" s="431" t="s">
        <v>20022</v>
      </c>
      <c r="C3993" s="428" t="s">
        <v>15919</v>
      </c>
      <c r="D3993" s="428" t="s">
        <v>19</v>
      </c>
    </row>
    <row r="3994" spans="1:4" ht="12.75">
      <c r="A3994" s="428" t="s">
        <v>6607</v>
      </c>
      <c r="B3994" s="431">
        <v>150103</v>
      </c>
      <c r="C3994" s="428" t="s">
        <v>15920</v>
      </c>
      <c r="D3994" s="428" t="s">
        <v>18</v>
      </c>
    </row>
    <row r="3995" spans="1:4" ht="12.75">
      <c r="A3995" s="428" t="s">
        <v>4154</v>
      </c>
      <c r="B3995" s="431">
        <v>150103</v>
      </c>
      <c r="C3995" s="428" t="s">
        <v>15921</v>
      </c>
      <c r="D3995" s="428" t="s">
        <v>18</v>
      </c>
    </row>
    <row r="3996" spans="1:4" ht="12.75">
      <c r="A3996" s="428" t="s">
        <v>4169</v>
      </c>
      <c r="B3996" s="431">
        <v>150724</v>
      </c>
      <c r="C3996" s="428" t="s">
        <v>15922</v>
      </c>
      <c r="D3996" s="428" t="s">
        <v>19</v>
      </c>
    </row>
    <row r="3997" spans="1:4" ht="12.75">
      <c r="A3997" s="428" t="s">
        <v>4173</v>
      </c>
      <c r="B3997" s="431">
        <v>130502</v>
      </c>
      <c r="C3997" s="428" t="s">
        <v>15923</v>
      </c>
      <c r="D3997" s="428" t="s">
        <v>20</v>
      </c>
    </row>
    <row r="3998" spans="1:4" ht="12.75">
      <c r="A3998" s="428" t="s">
        <v>4217</v>
      </c>
      <c r="B3998" s="431">
        <v>120210</v>
      </c>
      <c r="C3998" s="428" t="s">
        <v>15924</v>
      </c>
      <c r="D3998" s="428" t="s">
        <v>19</v>
      </c>
    </row>
    <row r="3999" spans="1:4" ht="12.75">
      <c r="A3999" s="428" t="s">
        <v>11749</v>
      </c>
      <c r="B3999" s="431">
        <v>100101</v>
      </c>
      <c r="C3999" s="428" t="s">
        <v>15925</v>
      </c>
      <c r="D3999" s="428" t="s">
        <v>18</v>
      </c>
    </row>
    <row r="4000" spans="1:4" ht="12.75">
      <c r="A4000" s="428" t="s">
        <v>4237</v>
      </c>
      <c r="B4000" s="431">
        <v>130111</v>
      </c>
      <c r="C4000" s="428" t="s">
        <v>15926</v>
      </c>
      <c r="D4000" s="428" t="s">
        <v>18</v>
      </c>
    </row>
    <row r="4001" spans="1:4" ht="12.75">
      <c r="A4001" s="428" t="s">
        <v>4294</v>
      </c>
      <c r="B4001" s="431" t="s">
        <v>10615</v>
      </c>
      <c r="C4001" s="428" t="s">
        <v>15927</v>
      </c>
      <c r="D4001" s="428" t="s">
        <v>19</v>
      </c>
    </row>
    <row r="4002" spans="1:4" ht="12.75">
      <c r="A4002" s="428" t="s">
        <v>5305</v>
      </c>
      <c r="B4002" s="431">
        <v>151030</v>
      </c>
      <c r="C4002" s="428" t="s">
        <v>15928</v>
      </c>
      <c r="D4002" s="428" t="s">
        <v>20</v>
      </c>
    </row>
    <row r="4003" spans="1:4" ht="12.75">
      <c r="A4003" s="428" t="s">
        <v>4341</v>
      </c>
      <c r="B4003" s="431">
        <v>190306</v>
      </c>
      <c r="C4003" s="428" t="s">
        <v>15929</v>
      </c>
      <c r="D4003" s="428" t="s">
        <v>19</v>
      </c>
    </row>
    <row r="4004" spans="1:4" ht="12.75">
      <c r="A4004" s="428" t="s">
        <v>4348</v>
      </c>
      <c r="B4004" s="431">
        <v>100902</v>
      </c>
      <c r="C4004" s="428" t="s">
        <v>12455</v>
      </c>
      <c r="D4004" s="428" t="s">
        <v>19</v>
      </c>
    </row>
    <row r="4005" spans="1:4" ht="12.75">
      <c r="A4005" s="428" t="s">
        <v>4356</v>
      </c>
      <c r="B4005" s="431" t="s">
        <v>10533</v>
      </c>
      <c r="C4005" s="428" t="s">
        <v>15930</v>
      </c>
      <c r="D4005" s="428" t="s">
        <v>459</v>
      </c>
    </row>
    <row r="4006" spans="1:4" ht="12.75">
      <c r="A4006" s="428" t="s">
        <v>4360</v>
      </c>
      <c r="B4006" s="431" t="s">
        <v>508</v>
      </c>
      <c r="C4006" s="428" t="s">
        <v>15931</v>
      </c>
      <c r="D4006" s="428" t="s">
        <v>19</v>
      </c>
    </row>
    <row r="4007" spans="1:4" ht="12.75">
      <c r="A4007" s="428" t="s">
        <v>4429</v>
      </c>
      <c r="B4007" s="431" t="s">
        <v>10719</v>
      </c>
      <c r="C4007" s="428" t="s">
        <v>15932</v>
      </c>
      <c r="D4007" s="428" t="s">
        <v>20</v>
      </c>
    </row>
    <row r="4008" spans="1:4" ht="12.75">
      <c r="A4008" s="428" t="s">
        <v>11750</v>
      </c>
      <c r="B4008" s="431" t="s">
        <v>9941</v>
      </c>
      <c r="C4008" s="428" t="s">
        <v>15933</v>
      </c>
      <c r="D4008" s="428" t="s">
        <v>20</v>
      </c>
    </row>
    <row r="4009" spans="1:4" ht="12.75">
      <c r="A4009" s="428" t="s">
        <v>4454</v>
      </c>
      <c r="B4009" s="431">
        <v>120205</v>
      </c>
      <c r="C4009" s="428" t="s">
        <v>15934</v>
      </c>
      <c r="D4009" s="428" t="s">
        <v>19</v>
      </c>
    </row>
    <row r="4010" spans="1:4" ht="12.75">
      <c r="A4010" s="428" t="s">
        <v>4456</v>
      </c>
      <c r="B4010" s="431">
        <v>210210</v>
      </c>
      <c r="C4010" s="428" t="s">
        <v>15935</v>
      </c>
      <c r="D4010" s="428" t="s">
        <v>19</v>
      </c>
    </row>
    <row r="4011" spans="1:4" ht="12.75">
      <c r="A4011" s="428" t="s">
        <v>4469</v>
      </c>
      <c r="B4011" s="431">
        <v>120124</v>
      </c>
      <c r="C4011" s="428" t="s">
        <v>15936</v>
      </c>
      <c r="D4011" s="428" t="s">
        <v>19</v>
      </c>
    </row>
    <row r="4012" spans="1:4" ht="12.75">
      <c r="A4012" s="428" t="s">
        <v>4472</v>
      </c>
      <c r="B4012" s="431" t="s">
        <v>10077</v>
      </c>
      <c r="C4012" s="428" t="s">
        <v>15937</v>
      </c>
      <c r="D4012" s="428" t="s">
        <v>19</v>
      </c>
    </row>
    <row r="4013" spans="1:4" ht="12.75">
      <c r="A4013" s="428" t="s">
        <v>5775</v>
      </c>
      <c r="B4013" s="431" t="s">
        <v>10573</v>
      </c>
      <c r="C4013" s="428" t="s">
        <v>15938</v>
      </c>
      <c r="D4013" s="428" t="s">
        <v>20</v>
      </c>
    </row>
    <row r="4014" spans="1:4" ht="12.75">
      <c r="A4014" s="428" t="s">
        <v>4525</v>
      </c>
      <c r="B4014" s="431">
        <v>110108</v>
      </c>
      <c r="C4014" s="428" t="s">
        <v>13763</v>
      </c>
      <c r="D4014" s="428" t="s">
        <v>18</v>
      </c>
    </row>
    <row r="4015" spans="1:4" ht="12.75">
      <c r="A4015" s="428" t="s">
        <v>4527</v>
      </c>
      <c r="B4015" s="431" t="s">
        <v>1149</v>
      </c>
      <c r="C4015" s="428" t="s">
        <v>15939</v>
      </c>
      <c r="D4015" s="428" t="s">
        <v>19</v>
      </c>
    </row>
    <row r="4016" spans="1:4" ht="12.75">
      <c r="A4016" s="428" t="s">
        <v>11751</v>
      </c>
      <c r="B4016" s="431">
        <v>240201</v>
      </c>
      <c r="C4016" s="428" t="s">
        <v>15940</v>
      </c>
      <c r="D4016" s="428" t="s">
        <v>20</v>
      </c>
    </row>
    <row r="4017" spans="1:4" ht="12.75">
      <c r="A4017" s="428" t="s">
        <v>4580</v>
      </c>
      <c r="B4017" s="431">
        <v>160505</v>
      </c>
      <c r="C4017" s="428" t="s">
        <v>15941</v>
      </c>
      <c r="D4017" s="428" t="s">
        <v>19</v>
      </c>
    </row>
    <row r="4018" spans="1:4" ht="12.75">
      <c r="A4018" s="428" t="s">
        <v>4685</v>
      </c>
      <c r="B4018" s="431" t="s">
        <v>9724</v>
      </c>
      <c r="C4018" s="428" t="s">
        <v>15942</v>
      </c>
      <c r="D4018" s="428" t="s">
        <v>19</v>
      </c>
    </row>
    <row r="4019" spans="1:4" ht="12.75">
      <c r="A4019" s="428" t="s">
        <v>4730</v>
      </c>
      <c r="B4019" s="431" t="s">
        <v>10491</v>
      </c>
      <c r="C4019" s="428" t="s">
        <v>15943</v>
      </c>
      <c r="D4019" s="428" t="s">
        <v>19</v>
      </c>
    </row>
    <row r="4020" spans="1:4" ht="12.75">
      <c r="A4020" s="428" t="s">
        <v>6314</v>
      </c>
      <c r="B4020" s="431">
        <v>150118</v>
      </c>
      <c r="C4020" s="428" t="s">
        <v>12947</v>
      </c>
      <c r="D4020" s="428" t="s">
        <v>20</v>
      </c>
    </row>
    <row r="4021" spans="1:4" ht="12.75">
      <c r="A4021" s="428" t="s">
        <v>11752</v>
      </c>
      <c r="B4021" s="431">
        <v>150140</v>
      </c>
      <c r="C4021" s="428" t="s">
        <v>15944</v>
      </c>
      <c r="D4021" s="428" t="s">
        <v>19</v>
      </c>
    </row>
    <row r="4022" spans="1:4" ht="12.75">
      <c r="A4022" s="428" t="s">
        <v>4759</v>
      </c>
      <c r="B4022" s="431" t="s">
        <v>10478</v>
      </c>
      <c r="C4022" s="428" t="s">
        <v>14417</v>
      </c>
      <c r="D4022" s="428" t="s">
        <v>19</v>
      </c>
    </row>
    <row r="4023" spans="1:4" ht="12.75">
      <c r="A4023" s="428" t="s">
        <v>2751</v>
      </c>
      <c r="B4023" s="431" t="s">
        <v>844</v>
      </c>
      <c r="C4023" s="428" t="s">
        <v>15945</v>
      </c>
      <c r="D4023" s="428" t="s">
        <v>19</v>
      </c>
    </row>
    <row r="4024" spans="1:4" ht="12.75">
      <c r="A4024" s="428" t="s">
        <v>3210</v>
      </c>
      <c r="B4024" s="431">
        <v>150101</v>
      </c>
      <c r="C4024" s="428" t="s">
        <v>15946</v>
      </c>
      <c r="D4024" s="428" t="s">
        <v>20</v>
      </c>
    </row>
    <row r="4025" spans="1:4" ht="12.75">
      <c r="A4025" s="428" t="s">
        <v>4823</v>
      </c>
      <c r="B4025" s="431">
        <v>150133</v>
      </c>
      <c r="C4025" s="428" t="s">
        <v>15947</v>
      </c>
      <c r="D4025" s="428" t="s">
        <v>459</v>
      </c>
    </row>
    <row r="4026" spans="1:4" ht="12.75">
      <c r="A4026" s="428" t="s">
        <v>4830</v>
      </c>
      <c r="B4026" s="431">
        <v>130613</v>
      </c>
      <c r="C4026" s="428" t="s">
        <v>15948</v>
      </c>
      <c r="D4026" s="428" t="s">
        <v>20</v>
      </c>
    </row>
    <row r="4027" spans="1:4" ht="12.75">
      <c r="A4027" s="428" t="s">
        <v>4867</v>
      </c>
      <c r="B4027" s="431">
        <v>150132</v>
      </c>
      <c r="C4027" s="428" t="s">
        <v>26</v>
      </c>
      <c r="D4027" s="428" t="s">
        <v>20</v>
      </c>
    </row>
    <row r="4028" spans="1:4" ht="12.75">
      <c r="A4028" s="428" t="s">
        <v>4911</v>
      </c>
      <c r="B4028" s="431">
        <v>150118</v>
      </c>
      <c r="C4028" s="428" t="s">
        <v>13038</v>
      </c>
      <c r="D4028" s="428" t="s">
        <v>20</v>
      </c>
    </row>
    <row r="4029" spans="1:4" ht="12.75">
      <c r="A4029" s="428" t="s">
        <v>4973</v>
      </c>
      <c r="B4029" s="431" t="s">
        <v>10054</v>
      </c>
      <c r="C4029" s="428" t="s">
        <v>15949</v>
      </c>
      <c r="D4029" s="428" t="s">
        <v>18</v>
      </c>
    </row>
    <row r="4030" spans="1:4" ht="12.75">
      <c r="A4030" s="428" t="s">
        <v>5044</v>
      </c>
      <c r="B4030" s="431">
        <v>200604</v>
      </c>
      <c r="C4030" s="428" t="s">
        <v>15950</v>
      </c>
      <c r="D4030" s="428" t="s">
        <v>19</v>
      </c>
    </row>
    <row r="4031" spans="1:4" ht="12.75">
      <c r="A4031" s="428" t="s">
        <v>5061</v>
      </c>
      <c r="B4031" s="431">
        <v>160104</v>
      </c>
      <c r="C4031" s="428" t="s">
        <v>15951</v>
      </c>
      <c r="D4031" s="428" t="s">
        <v>19</v>
      </c>
    </row>
    <row r="4032" spans="1:4" ht="12.75">
      <c r="A4032" s="428" t="s">
        <v>5512</v>
      </c>
      <c r="B4032" s="431" t="s">
        <v>474</v>
      </c>
      <c r="C4032" s="428" t="s">
        <v>15952</v>
      </c>
      <c r="D4032" s="428" t="s">
        <v>459</v>
      </c>
    </row>
    <row r="4033" spans="1:4" ht="12.75">
      <c r="A4033" s="428" t="s">
        <v>5143</v>
      </c>
      <c r="B4033" s="431" t="s">
        <v>10436</v>
      </c>
      <c r="C4033" s="428" t="s">
        <v>15953</v>
      </c>
      <c r="D4033" s="428" t="s">
        <v>19</v>
      </c>
    </row>
    <row r="4034" spans="1:4" ht="12.75">
      <c r="A4034" s="428" t="s">
        <v>5155</v>
      </c>
      <c r="B4034" s="431" t="s">
        <v>10458</v>
      </c>
      <c r="C4034" s="428" t="s">
        <v>15954</v>
      </c>
      <c r="D4034" s="428" t="s">
        <v>19</v>
      </c>
    </row>
    <row r="4035" spans="1:4" ht="12.75">
      <c r="A4035" s="428" t="s">
        <v>5170</v>
      </c>
      <c r="B4035" s="431">
        <v>150722</v>
      </c>
      <c r="C4035" s="428" t="s">
        <v>15955</v>
      </c>
      <c r="D4035" s="428" t="s">
        <v>19</v>
      </c>
    </row>
    <row r="4036" spans="1:4" ht="12.75">
      <c r="A4036" s="428" t="s">
        <v>5199</v>
      </c>
      <c r="B4036" s="431">
        <v>120112</v>
      </c>
      <c r="C4036" s="428" t="s">
        <v>14947</v>
      </c>
      <c r="D4036" s="428" t="s">
        <v>20</v>
      </c>
    </row>
    <row r="4037" spans="1:4" ht="12.75">
      <c r="A4037" s="428" t="s">
        <v>5226</v>
      </c>
      <c r="B4037" s="431">
        <v>120427</v>
      </c>
      <c r="C4037" s="428" t="s">
        <v>15956</v>
      </c>
      <c r="D4037" s="428" t="s">
        <v>20</v>
      </c>
    </row>
    <row r="4038" spans="1:4" ht="12.75">
      <c r="A4038" s="428" t="s">
        <v>11753</v>
      </c>
      <c r="B4038" s="431" t="s">
        <v>593</v>
      </c>
      <c r="C4038" s="428" t="s">
        <v>15957</v>
      </c>
      <c r="D4038" s="428" t="s">
        <v>20</v>
      </c>
    </row>
    <row r="4039" spans="1:4" ht="12.75">
      <c r="A4039" s="428" t="s">
        <v>8594</v>
      </c>
      <c r="B4039" s="431" t="s">
        <v>637</v>
      </c>
      <c r="C4039" s="428" t="s">
        <v>15958</v>
      </c>
      <c r="D4039" s="428" t="s">
        <v>19</v>
      </c>
    </row>
    <row r="4040" spans="1:4" ht="12.75">
      <c r="A4040" s="428" t="s">
        <v>5340</v>
      </c>
      <c r="B4040" s="431">
        <v>150401</v>
      </c>
      <c r="C4040" s="428" t="s">
        <v>15959</v>
      </c>
      <c r="D4040" s="428" t="s">
        <v>19</v>
      </c>
    </row>
    <row r="4041" spans="1:4" ht="12.75">
      <c r="A4041" s="428" t="s">
        <v>5365</v>
      </c>
      <c r="B4041" s="431">
        <v>150602</v>
      </c>
      <c r="C4041" s="428" t="s">
        <v>15960</v>
      </c>
      <c r="D4041" s="428" t="s">
        <v>19</v>
      </c>
    </row>
    <row r="4042" spans="1:4" ht="12.75">
      <c r="A4042" s="428" t="s">
        <v>6311</v>
      </c>
      <c r="B4042" s="431">
        <v>120706</v>
      </c>
      <c r="C4042" s="428" t="s">
        <v>15961</v>
      </c>
      <c r="D4042" s="428" t="s">
        <v>19</v>
      </c>
    </row>
    <row r="4043" spans="1:4" ht="12.75">
      <c r="A4043" s="428" t="s">
        <v>5375</v>
      </c>
      <c r="B4043" s="431">
        <v>230302</v>
      </c>
      <c r="C4043" s="428" t="s">
        <v>15962</v>
      </c>
      <c r="D4043" s="428" t="s">
        <v>20</v>
      </c>
    </row>
    <row r="4044" spans="1:4" ht="12.75">
      <c r="A4044" s="428" t="s">
        <v>5448</v>
      </c>
      <c r="B4044" s="431">
        <v>120114</v>
      </c>
      <c r="C4044" s="428" t="s">
        <v>14986</v>
      </c>
      <c r="D4044" s="428" t="s">
        <v>19</v>
      </c>
    </row>
    <row r="4045" spans="1:4" ht="12.75">
      <c r="A4045" s="428" t="s">
        <v>5463</v>
      </c>
      <c r="B4045" s="431">
        <v>180208</v>
      </c>
      <c r="C4045" s="428" t="s">
        <v>5464</v>
      </c>
      <c r="D4045" s="428" t="s">
        <v>18</v>
      </c>
    </row>
    <row r="4046" spans="1:4" ht="12.75">
      <c r="A4046" s="428" t="s">
        <v>5466</v>
      </c>
      <c r="B4046" s="431">
        <v>110305</v>
      </c>
      <c r="C4046" s="428" t="s">
        <v>12363</v>
      </c>
      <c r="D4046" s="428" t="s">
        <v>18</v>
      </c>
    </row>
    <row r="4047" spans="1:4" ht="12.75">
      <c r="A4047" s="428" t="s">
        <v>5578</v>
      </c>
      <c r="B4047" s="431">
        <v>150403</v>
      </c>
      <c r="C4047" s="428" t="s">
        <v>15963</v>
      </c>
      <c r="D4047" s="428" t="s">
        <v>19</v>
      </c>
    </row>
    <row r="4048" spans="1:4" ht="12.75">
      <c r="A4048" s="428" t="s">
        <v>5605</v>
      </c>
      <c r="B4048" s="431">
        <v>150722</v>
      </c>
      <c r="C4048" s="428" t="s">
        <v>15964</v>
      </c>
      <c r="D4048" s="428" t="s">
        <v>19</v>
      </c>
    </row>
    <row r="4049" spans="1:4" ht="12.75">
      <c r="A4049" s="428" t="s">
        <v>5728</v>
      </c>
      <c r="B4049" s="431">
        <v>120202</v>
      </c>
      <c r="C4049" s="428" t="s">
        <v>15965</v>
      </c>
      <c r="D4049" s="428" t="s">
        <v>19</v>
      </c>
    </row>
    <row r="4050" spans="1:4" ht="12.75">
      <c r="A4050" s="428" t="s">
        <v>5751</v>
      </c>
      <c r="B4050" s="431">
        <v>150114</v>
      </c>
      <c r="C4050" s="428" t="s">
        <v>15966</v>
      </c>
      <c r="D4050" s="428" t="s">
        <v>18</v>
      </c>
    </row>
    <row r="4051" spans="1:4" ht="12.75">
      <c r="A4051" s="428" t="s">
        <v>5872</v>
      </c>
      <c r="B4051" s="431">
        <v>160402</v>
      </c>
      <c r="C4051" s="428" t="s">
        <v>15967</v>
      </c>
      <c r="D4051" s="428" t="s">
        <v>19</v>
      </c>
    </row>
    <row r="4052" spans="1:4" ht="12.75">
      <c r="A4052" s="428" t="s">
        <v>11754</v>
      </c>
      <c r="B4052" s="431">
        <v>250101</v>
      </c>
      <c r="C4052" s="428" t="s">
        <v>15968</v>
      </c>
      <c r="D4052" s="428" t="s">
        <v>18</v>
      </c>
    </row>
    <row r="4053" spans="1:4" ht="12.75">
      <c r="A4053" s="428" t="s">
        <v>5909</v>
      </c>
      <c r="B4053" s="431">
        <v>190103</v>
      </c>
      <c r="C4053" s="428" t="s">
        <v>15969</v>
      </c>
      <c r="D4053" s="428" t="s">
        <v>19</v>
      </c>
    </row>
    <row r="4054" spans="1:4" ht="12.75">
      <c r="A4054" s="428" t="s">
        <v>5953</v>
      </c>
      <c r="B4054" s="431" t="s">
        <v>499</v>
      </c>
      <c r="C4054" s="428" t="s">
        <v>15970</v>
      </c>
      <c r="D4054" s="428" t="s">
        <v>19</v>
      </c>
    </row>
    <row r="4055" spans="1:4" ht="12.75">
      <c r="A4055" s="428" t="s">
        <v>5968</v>
      </c>
      <c r="B4055" s="431">
        <v>190307</v>
      </c>
      <c r="C4055" s="428" t="s">
        <v>15971</v>
      </c>
      <c r="D4055" s="428" t="s">
        <v>19</v>
      </c>
    </row>
    <row r="4056" spans="1:4" ht="12.75">
      <c r="A4056" s="428" t="s">
        <v>5998</v>
      </c>
      <c r="B4056" s="431">
        <v>120423</v>
      </c>
      <c r="C4056" s="428" t="s">
        <v>15972</v>
      </c>
      <c r="D4056" s="428" t="s">
        <v>19</v>
      </c>
    </row>
    <row r="4057" spans="1:4" ht="12.75">
      <c r="A4057" s="428" t="s">
        <v>11755</v>
      </c>
      <c r="B4057" s="431" t="s">
        <v>1202</v>
      </c>
      <c r="C4057" s="428" t="s">
        <v>15973</v>
      </c>
      <c r="D4057" s="428" t="s">
        <v>19</v>
      </c>
    </row>
    <row r="4058" spans="1:4" ht="12.75">
      <c r="A4058" s="428" t="s">
        <v>11756</v>
      </c>
      <c r="B4058" s="431" t="s">
        <v>10252</v>
      </c>
      <c r="C4058" s="428" t="s">
        <v>15974</v>
      </c>
      <c r="D4058" s="428" t="s">
        <v>20</v>
      </c>
    </row>
    <row r="4059" spans="1:4" ht="12.75">
      <c r="A4059" s="428" t="s">
        <v>5057</v>
      </c>
      <c r="B4059" s="431">
        <v>120706</v>
      </c>
      <c r="C4059" s="428" t="s">
        <v>15975</v>
      </c>
      <c r="D4059" s="428" t="s">
        <v>19</v>
      </c>
    </row>
    <row r="4060" spans="1:4" ht="12.75">
      <c r="A4060" s="428" t="s">
        <v>6117</v>
      </c>
      <c r="B4060" s="431">
        <v>120135</v>
      </c>
      <c r="C4060" s="428" t="s">
        <v>15976</v>
      </c>
      <c r="D4060" s="428" t="s">
        <v>19</v>
      </c>
    </row>
    <row r="4061" spans="1:4" ht="12.75">
      <c r="A4061" s="428" t="s">
        <v>6140</v>
      </c>
      <c r="B4061" s="431">
        <v>100511</v>
      </c>
      <c r="C4061" s="428" t="s">
        <v>15977</v>
      </c>
      <c r="D4061" s="428" t="s">
        <v>19</v>
      </c>
    </row>
    <row r="4062" spans="1:4" ht="12.75">
      <c r="A4062" s="428" t="s">
        <v>6148</v>
      </c>
      <c r="B4062" s="431">
        <v>120504</v>
      </c>
      <c r="C4062" s="428" t="s">
        <v>15978</v>
      </c>
      <c r="D4062" s="428" t="s">
        <v>19</v>
      </c>
    </row>
    <row r="4063" spans="1:4" ht="12.75">
      <c r="A4063" s="428" t="s">
        <v>6203</v>
      </c>
      <c r="B4063" s="431">
        <v>150706</v>
      </c>
      <c r="C4063" s="428" t="s">
        <v>15979</v>
      </c>
      <c r="D4063" s="428" t="s">
        <v>19</v>
      </c>
    </row>
    <row r="4064" spans="1:4" ht="12.75">
      <c r="A4064" s="428" t="s">
        <v>2299</v>
      </c>
      <c r="B4064" s="431" t="s">
        <v>10857</v>
      </c>
      <c r="C4064" s="428" t="s">
        <v>15980</v>
      </c>
      <c r="D4064" s="428" t="s">
        <v>19</v>
      </c>
    </row>
    <row r="4065" spans="1:4" ht="12.75">
      <c r="A4065" s="428" t="s">
        <v>6216</v>
      </c>
      <c r="B4065" s="431">
        <v>120135</v>
      </c>
      <c r="C4065" s="428" t="s">
        <v>15981</v>
      </c>
      <c r="D4065" s="428" t="s">
        <v>19</v>
      </c>
    </row>
    <row r="4066" spans="1:4" ht="12.75">
      <c r="A4066" s="428" t="s">
        <v>5587</v>
      </c>
      <c r="B4066" s="431">
        <v>150110</v>
      </c>
      <c r="C4066" s="428" t="s">
        <v>15982</v>
      </c>
      <c r="D4066" s="428" t="s">
        <v>18</v>
      </c>
    </row>
    <row r="4067" spans="1:4" ht="12.75">
      <c r="A4067" s="428" t="s">
        <v>11757</v>
      </c>
      <c r="B4067" s="431">
        <v>150108</v>
      </c>
      <c r="C4067" s="428" t="s">
        <v>15983</v>
      </c>
      <c r="D4067" s="428" t="s">
        <v>20</v>
      </c>
    </row>
    <row r="4068" spans="1:4" ht="12.75">
      <c r="A4068" s="428" t="s">
        <v>4495</v>
      </c>
      <c r="B4068" s="431">
        <v>150110</v>
      </c>
      <c r="C4068" s="428" t="s">
        <v>15984</v>
      </c>
      <c r="D4068" s="428" t="s">
        <v>18</v>
      </c>
    </row>
    <row r="4069" spans="1:4" ht="12.75">
      <c r="A4069" s="428" t="s">
        <v>678</v>
      </c>
      <c r="B4069" s="431">
        <v>210407</v>
      </c>
      <c r="C4069" s="428" t="s">
        <v>15985</v>
      </c>
      <c r="D4069" s="428" t="s">
        <v>20</v>
      </c>
    </row>
    <row r="4070" spans="1:4" ht="12.75">
      <c r="A4070" s="428" t="s">
        <v>7867</v>
      </c>
      <c r="B4070" s="431" t="s">
        <v>10875</v>
      </c>
      <c r="C4070" s="428" t="s">
        <v>15986</v>
      </c>
      <c r="D4070" s="428" t="s">
        <v>19</v>
      </c>
    </row>
    <row r="4071" spans="1:4" ht="12.75">
      <c r="A4071" s="428" t="s">
        <v>6333</v>
      </c>
      <c r="B4071" s="431" t="s">
        <v>10853</v>
      </c>
      <c r="C4071" s="428" t="s">
        <v>15987</v>
      </c>
      <c r="D4071" s="428" t="s">
        <v>20</v>
      </c>
    </row>
    <row r="4072" spans="1:4" ht="12.75">
      <c r="A4072" s="428" t="s">
        <v>6381</v>
      </c>
      <c r="B4072" s="431" t="s">
        <v>512</v>
      </c>
      <c r="C4072" s="428" t="s">
        <v>15988</v>
      </c>
      <c r="D4072" s="428" t="s">
        <v>18</v>
      </c>
    </row>
    <row r="4073" spans="1:4" ht="12.75">
      <c r="A4073" s="428" t="s">
        <v>4952</v>
      </c>
      <c r="B4073" s="431">
        <v>100323</v>
      </c>
      <c r="C4073" s="428" t="s">
        <v>15989</v>
      </c>
      <c r="D4073" s="428" t="s">
        <v>20</v>
      </c>
    </row>
    <row r="4074" spans="1:4" ht="12.75">
      <c r="A4074" s="428" t="s">
        <v>6383</v>
      </c>
      <c r="B4074" s="431">
        <v>100321</v>
      </c>
      <c r="C4074" s="428" t="s">
        <v>15990</v>
      </c>
      <c r="D4074" s="428" t="s">
        <v>19</v>
      </c>
    </row>
    <row r="4075" spans="1:4" ht="12.75">
      <c r="A4075" s="428" t="s">
        <v>6395</v>
      </c>
      <c r="B4075" s="431">
        <v>220202</v>
      </c>
      <c r="C4075" s="428" t="s">
        <v>12314</v>
      </c>
      <c r="D4075" s="428" t="s">
        <v>19</v>
      </c>
    </row>
    <row r="4076" spans="1:4" ht="12.75">
      <c r="A4076" s="428" t="s">
        <v>6409</v>
      </c>
      <c r="B4076" s="431">
        <v>150110</v>
      </c>
      <c r="C4076" s="428" t="s">
        <v>15991</v>
      </c>
      <c r="D4076" s="428" t="s">
        <v>19</v>
      </c>
    </row>
    <row r="4077" spans="1:4" ht="12.75">
      <c r="A4077" s="428" t="s">
        <v>6450</v>
      </c>
      <c r="B4077" s="431">
        <v>120504</v>
      </c>
      <c r="C4077" s="428" t="s">
        <v>15992</v>
      </c>
      <c r="D4077" s="428" t="s">
        <v>19</v>
      </c>
    </row>
    <row r="4078" spans="1:4" ht="12.75">
      <c r="A4078" s="428" t="s">
        <v>3625</v>
      </c>
      <c r="B4078" s="431">
        <v>220106</v>
      </c>
      <c r="C4078" s="428" t="s">
        <v>15993</v>
      </c>
      <c r="D4078" s="428" t="s">
        <v>18</v>
      </c>
    </row>
    <row r="4079" spans="1:4" ht="12.75">
      <c r="A4079" s="428" t="s">
        <v>6474</v>
      </c>
      <c r="B4079" s="431">
        <v>220504</v>
      </c>
      <c r="C4079" s="428" t="s">
        <v>15994</v>
      </c>
      <c r="D4079" s="428" t="s">
        <v>19</v>
      </c>
    </row>
    <row r="4080" spans="1:4" ht="12.75">
      <c r="A4080" s="428" t="s">
        <v>3066</v>
      </c>
      <c r="B4080" s="431">
        <v>110204</v>
      </c>
      <c r="C4080" s="428" t="s">
        <v>15995</v>
      </c>
      <c r="D4080" s="428" t="s">
        <v>18</v>
      </c>
    </row>
    <row r="4081" spans="1:4" ht="12.75">
      <c r="A4081" s="428" t="s">
        <v>6487</v>
      </c>
      <c r="B4081" s="431">
        <v>100608</v>
      </c>
      <c r="C4081" s="428" t="s">
        <v>15996</v>
      </c>
      <c r="D4081" s="428" t="s">
        <v>18</v>
      </c>
    </row>
    <row r="4082" spans="1:4" ht="12.75">
      <c r="A4082" s="428" t="s">
        <v>6489</v>
      </c>
      <c r="B4082" s="431">
        <v>221001</v>
      </c>
      <c r="C4082" s="428" t="s">
        <v>12275</v>
      </c>
      <c r="D4082" s="428" t="s">
        <v>19</v>
      </c>
    </row>
    <row r="4083" spans="1:4" ht="12.75">
      <c r="A4083" s="428" t="s">
        <v>6512</v>
      </c>
      <c r="B4083" s="431">
        <v>220507</v>
      </c>
      <c r="C4083" s="428" t="s">
        <v>15997</v>
      </c>
      <c r="D4083" s="428" t="s">
        <v>19</v>
      </c>
    </row>
    <row r="4084" spans="1:4" ht="12.75">
      <c r="A4084" s="428" t="s">
        <v>6577</v>
      </c>
      <c r="B4084" s="431">
        <v>150711</v>
      </c>
      <c r="C4084" s="428" t="s">
        <v>15998</v>
      </c>
      <c r="D4084" s="428" t="s">
        <v>20</v>
      </c>
    </row>
    <row r="4085" spans="1:4" ht="12.75">
      <c r="A4085" s="428" t="s">
        <v>6629</v>
      </c>
      <c r="B4085" s="431">
        <v>150101</v>
      </c>
      <c r="C4085" s="428" t="s">
        <v>15999</v>
      </c>
      <c r="D4085" s="428" t="s">
        <v>18</v>
      </c>
    </row>
    <row r="4086" spans="1:4" ht="12.75">
      <c r="A4086" s="428" t="s">
        <v>6972</v>
      </c>
      <c r="B4086" s="431" t="s">
        <v>9774</v>
      </c>
      <c r="C4086" s="428" t="s">
        <v>16000</v>
      </c>
      <c r="D4086" s="428" t="s">
        <v>19</v>
      </c>
    </row>
    <row r="4087" spans="1:4" ht="12.75">
      <c r="A4087" s="428" t="s">
        <v>6655</v>
      </c>
      <c r="B4087" s="431" t="s">
        <v>9928</v>
      </c>
      <c r="C4087" s="428" t="s">
        <v>16001</v>
      </c>
      <c r="D4087" s="428" t="s">
        <v>19</v>
      </c>
    </row>
    <row r="4088" spans="1:4" ht="12.75">
      <c r="A4088" s="428" t="s">
        <v>6674</v>
      </c>
      <c r="B4088" s="431">
        <v>100206</v>
      </c>
      <c r="C4088" s="428" t="s">
        <v>16002</v>
      </c>
      <c r="D4088" s="428" t="s">
        <v>19</v>
      </c>
    </row>
    <row r="4089" spans="1:4" ht="12.75">
      <c r="A4089" s="428" t="s">
        <v>1270</v>
      </c>
      <c r="B4089" s="431" t="s">
        <v>9853</v>
      </c>
      <c r="C4089" s="428" t="s">
        <v>16003</v>
      </c>
      <c r="D4089" s="428" t="s">
        <v>18</v>
      </c>
    </row>
    <row r="4090" spans="1:4" ht="12.75">
      <c r="A4090" s="428" t="s">
        <v>6744</v>
      </c>
      <c r="B4090" s="431" t="s">
        <v>10033</v>
      </c>
      <c r="C4090" s="428" t="s">
        <v>16004</v>
      </c>
      <c r="D4090" s="428" t="s">
        <v>19</v>
      </c>
    </row>
    <row r="4091" spans="1:4" ht="12.75">
      <c r="A4091" s="428" t="s">
        <v>6749</v>
      </c>
      <c r="B4091" s="431" t="s">
        <v>3601</v>
      </c>
      <c r="C4091" s="428" t="s">
        <v>16005</v>
      </c>
      <c r="D4091" s="428" t="s">
        <v>20</v>
      </c>
    </row>
    <row r="4092" spans="1:4" ht="12.75">
      <c r="A4092" s="428" t="s">
        <v>6778</v>
      </c>
      <c r="B4092" s="431" t="s">
        <v>10071</v>
      </c>
      <c r="C4092" s="428" t="s">
        <v>16006</v>
      </c>
      <c r="D4092" s="428" t="s">
        <v>19</v>
      </c>
    </row>
    <row r="4093" spans="1:4" ht="12.75">
      <c r="A4093" s="428" t="s">
        <v>6800</v>
      </c>
      <c r="B4093" s="431" t="s">
        <v>10002</v>
      </c>
      <c r="C4093" s="428" t="s">
        <v>16007</v>
      </c>
      <c r="D4093" s="428" t="s">
        <v>19</v>
      </c>
    </row>
    <row r="4094" spans="1:4" ht="12.75">
      <c r="A4094" s="428" t="s">
        <v>6803</v>
      </c>
      <c r="B4094" s="431" t="s">
        <v>9943</v>
      </c>
      <c r="C4094" s="428" t="s">
        <v>16008</v>
      </c>
      <c r="D4094" s="428" t="s">
        <v>20</v>
      </c>
    </row>
    <row r="4095" spans="1:4" ht="12.75">
      <c r="A4095" s="428" t="s">
        <v>6834</v>
      </c>
      <c r="B4095" s="431" t="s">
        <v>1820</v>
      </c>
      <c r="C4095" s="428" t="s">
        <v>16009</v>
      </c>
      <c r="D4095" s="428" t="s">
        <v>20</v>
      </c>
    </row>
    <row r="4096" spans="1:4" ht="12.75">
      <c r="A4096" s="428" t="s">
        <v>6893</v>
      </c>
      <c r="B4096" s="431">
        <v>150110</v>
      </c>
      <c r="C4096" s="428" t="s">
        <v>16010</v>
      </c>
      <c r="D4096" s="428" t="s">
        <v>459</v>
      </c>
    </row>
    <row r="4097" spans="1:4" ht="12.75">
      <c r="A4097" s="428" t="s">
        <v>6912</v>
      </c>
      <c r="B4097" s="431">
        <v>190111</v>
      </c>
      <c r="C4097" s="428" t="s">
        <v>16011</v>
      </c>
      <c r="D4097" s="428" t="s">
        <v>459</v>
      </c>
    </row>
    <row r="4098" spans="1:4" ht="12.75">
      <c r="A4098" s="428" t="s">
        <v>6956</v>
      </c>
      <c r="B4098" s="431" t="s">
        <v>9804</v>
      </c>
      <c r="C4098" s="428" t="s">
        <v>16012</v>
      </c>
      <c r="D4098" s="428" t="s">
        <v>19</v>
      </c>
    </row>
    <row r="4099" spans="1:4" ht="12.75">
      <c r="A4099" s="428" t="s">
        <v>6971</v>
      </c>
      <c r="B4099" s="431" t="s">
        <v>9770</v>
      </c>
      <c r="C4099" s="428" t="s">
        <v>16013</v>
      </c>
      <c r="D4099" s="428" t="s">
        <v>19</v>
      </c>
    </row>
    <row r="4100" spans="1:4" ht="12.75">
      <c r="A4100" s="428" t="s">
        <v>6987</v>
      </c>
      <c r="B4100" s="431" t="s">
        <v>9927</v>
      </c>
      <c r="C4100" s="428" t="s">
        <v>16014</v>
      </c>
      <c r="D4100" s="428" t="s">
        <v>20</v>
      </c>
    </row>
    <row r="4101" spans="1:4" ht="12.75">
      <c r="A4101" s="428" t="s">
        <v>7000</v>
      </c>
      <c r="B4101" s="431" t="s">
        <v>10021</v>
      </c>
      <c r="C4101" s="428" t="s">
        <v>16015</v>
      </c>
      <c r="D4101" s="428" t="s">
        <v>19</v>
      </c>
    </row>
    <row r="4102" spans="1:4" ht="12.75">
      <c r="A4102" s="428" t="s">
        <v>7005</v>
      </c>
      <c r="B4102" s="431">
        <v>130608</v>
      </c>
      <c r="C4102" s="428" t="s">
        <v>16016</v>
      </c>
      <c r="D4102" s="428" t="s">
        <v>18</v>
      </c>
    </row>
    <row r="4103" spans="1:4" ht="12.75">
      <c r="A4103" s="428" t="s">
        <v>7008</v>
      </c>
      <c r="B4103" s="431" t="s">
        <v>2913</v>
      </c>
      <c r="C4103" s="428" t="s">
        <v>13893</v>
      </c>
      <c r="D4103" s="428" t="s">
        <v>20</v>
      </c>
    </row>
    <row r="4104" spans="1:4" ht="12.75">
      <c r="A4104" s="428" t="s">
        <v>7012</v>
      </c>
      <c r="B4104" s="431">
        <v>190103</v>
      </c>
      <c r="C4104" s="428" t="s">
        <v>16017</v>
      </c>
      <c r="D4104" s="428" t="s">
        <v>459</v>
      </c>
    </row>
    <row r="4105" spans="1:4" ht="12.75">
      <c r="A4105" s="428" t="s">
        <v>7020</v>
      </c>
      <c r="B4105" s="431" t="s">
        <v>9806</v>
      </c>
      <c r="C4105" s="428" t="s">
        <v>16018</v>
      </c>
      <c r="D4105" s="428" t="s">
        <v>18</v>
      </c>
    </row>
    <row r="4106" spans="1:4" ht="12.75">
      <c r="A4106" s="428" t="s">
        <v>7043</v>
      </c>
      <c r="B4106" s="431" t="s">
        <v>9997</v>
      </c>
      <c r="C4106" s="428" t="s">
        <v>16019</v>
      </c>
      <c r="D4106" s="428" t="s">
        <v>19</v>
      </c>
    </row>
    <row r="4107" spans="1:4" ht="12.75">
      <c r="A4107" s="428" t="s">
        <v>7080</v>
      </c>
      <c r="B4107" s="431">
        <v>190108</v>
      </c>
      <c r="C4107" s="428" t="s">
        <v>16020</v>
      </c>
      <c r="D4107" s="428" t="s">
        <v>19</v>
      </c>
    </row>
    <row r="4108" spans="1:4" ht="12.75">
      <c r="A4108" s="428" t="s">
        <v>11758</v>
      </c>
      <c r="B4108" s="431">
        <v>150107</v>
      </c>
      <c r="C4108" s="428" t="s">
        <v>16021</v>
      </c>
      <c r="D4108" s="428" t="s">
        <v>20</v>
      </c>
    </row>
    <row r="4109" spans="1:4" ht="12.75">
      <c r="A4109" s="428" t="s">
        <v>7160</v>
      </c>
      <c r="B4109" s="431">
        <v>150143</v>
      </c>
      <c r="C4109" s="428" t="s">
        <v>16022</v>
      </c>
      <c r="D4109" s="428" t="s">
        <v>18</v>
      </c>
    </row>
    <row r="4110" spans="1:4" ht="12.75">
      <c r="A4110" s="428" t="s">
        <v>7183</v>
      </c>
      <c r="B4110" s="431">
        <v>200109</v>
      </c>
      <c r="C4110" s="428" t="s">
        <v>16023</v>
      </c>
      <c r="D4110" s="428" t="s">
        <v>20</v>
      </c>
    </row>
    <row r="4111" spans="1:4" ht="12.75">
      <c r="A4111" s="428" t="s">
        <v>7190</v>
      </c>
      <c r="B4111" s="431">
        <v>101001</v>
      </c>
      <c r="C4111" s="428" t="s">
        <v>16024</v>
      </c>
      <c r="D4111" s="428" t="s">
        <v>19</v>
      </c>
    </row>
    <row r="4112" spans="1:4" ht="12.75">
      <c r="A4112" s="428" t="s">
        <v>7224</v>
      </c>
      <c r="B4112" s="431" t="s">
        <v>1563</v>
      </c>
      <c r="C4112" s="428" t="s">
        <v>16025</v>
      </c>
      <c r="D4112" s="428" t="s">
        <v>20</v>
      </c>
    </row>
    <row r="4113" spans="1:4" ht="12.75">
      <c r="A4113" s="428" t="s">
        <v>7260</v>
      </c>
      <c r="B4113" s="431">
        <v>100504</v>
      </c>
      <c r="C4113" s="428" t="s">
        <v>15934</v>
      </c>
      <c r="D4113" s="428" t="s">
        <v>20</v>
      </c>
    </row>
    <row r="4114" spans="1:4" ht="12.75">
      <c r="A4114" s="428" t="s">
        <v>3016</v>
      </c>
      <c r="B4114" s="431">
        <v>130105</v>
      </c>
      <c r="C4114" s="428" t="s">
        <v>16026</v>
      </c>
      <c r="D4114" s="428" t="s">
        <v>20</v>
      </c>
    </row>
    <row r="4115" spans="1:4" ht="12.75">
      <c r="A4115" s="428" t="s">
        <v>6120</v>
      </c>
      <c r="B4115" s="431" t="s">
        <v>10893</v>
      </c>
      <c r="C4115" s="428" t="s">
        <v>16027</v>
      </c>
      <c r="D4115" s="428" t="s">
        <v>20</v>
      </c>
    </row>
    <row r="4116" spans="1:4" ht="12.75">
      <c r="A4116" s="428" t="s">
        <v>7296</v>
      </c>
      <c r="B4116" s="431">
        <v>101005</v>
      </c>
      <c r="C4116" s="428" t="s">
        <v>16028</v>
      </c>
      <c r="D4116" s="428" t="s">
        <v>19</v>
      </c>
    </row>
    <row r="4117" spans="1:4" ht="12.75">
      <c r="A4117" s="428" t="s">
        <v>7338</v>
      </c>
      <c r="B4117" s="431">
        <v>130906</v>
      </c>
      <c r="C4117" s="428" t="s">
        <v>16029</v>
      </c>
      <c r="D4117" s="428" t="s">
        <v>20</v>
      </c>
    </row>
    <row r="4118" spans="1:4" ht="12.75">
      <c r="A4118" s="428" t="s">
        <v>7414</v>
      </c>
      <c r="B4118" s="431" t="s">
        <v>6754</v>
      </c>
      <c r="C4118" s="428" t="s">
        <v>16030</v>
      </c>
      <c r="D4118" s="428" t="s">
        <v>19</v>
      </c>
    </row>
    <row r="4119" spans="1:4" ht="12.75">
      <c r="A4119" s="428" t="s">
        <v>2186</v>
      </c>
      <c r="B4119" s="431">
        <v>130102</v>
      </c>
      <c r="C4119" s="428" t="s">
        <v>16031</v>
      </c>
      <c r="D4119" s="428" t="s">
        <v>18</v>
      </c>
    </row>
    <row r="4120" spans="1:4" ht="12.75">
      <c r="A4120" s="428" t="s">
        <v>7474</v>
      </c>
      <c r="B4120" s="431" t="s">
        <v>5732</v>
      </c>
      <c r="C4120" s="428" t="s">
        <v>16032</v>
      </c>
      <c r="D4120" s="428" t="s">
        <v>18</v>
      </c>
    </row>
    <row r="4121" spans="1:4" ht="12.75">
      <c r="A4121" s="428" t="s">
        <v>4239</v>
      </c>
      <c r="B4121" s="431">
        <v>100904</v>
      </c>
      <c r="C4121" s="428" t="s">
        <v>15347</v>
      </c>
      <c r="D4121" s="428" t="s">
        <v>19</v>
      </c>
    </row>
    <row r="4122" spans="1:4" ht="12.75">
      <c r="A4122" s="428" t="s">
        <v>11759</v>
      </c>
      <c r="B4122" s="431">
        <v>240102</v>
      </c>
      <c r="C4122" s="428" t="s">
        <v>16033</v>
      </c>
      <c r="D4122" s="428" t="s">
        <v>19</v>
      </c>
    </row>
    <row r="4123" spans="1:4" ht="12.75">
      <c r="A4123" s="428" t="s">
        <v>7533</v>
      </c>
      <c r="B4123" s="431">
        <v>190301</v>
      </c>
      <c r="C4123" s="428" t="s">
        <v>16034</v>
      </c>
      <c r="D4123" s="428" t="s">
        <v>19</v>
      </c>
    </row>
    <row r="4124" spans="1:4" ht="12.75">
      <c r="A4124" s="428" t="s">
        <v>7539</v>
      </c>
      <c r="B4124" s="431">
        <v>250202</v>
      </c>
      <c r="C4124" s="428" t="s">
        <v>16035</v>
      </c>
      <c r="D4124" s="428" t="s">
        <v>19</v>
      </c>
    </row>
    <row r="4125" spans="1:4" ht="12.75">
      <c r="A4125" s="428" t="s">
        <v>7554</v>
      </c>
      <c r="B4125" s="431" t="s">
        <v>20022</v>
      </c>
      <c r="C4125" s="428" t="s">
        <v>16036</v>
      </c>
      <c r="D4125" s="428" t="s">
        <v>19</v>
      </c>
    </row>
    <row r="4126" spans="1:4" ht="12.75">
      <c r="A4126" s="428" t="s">
        <v>7649</v>
      </c>
      <c r="B4126" s="431">
        <v>190304</v>
      </c>
      <c r="C4126" s="428" t="s">
        <v>16037</v>
      </c>
      <c r="D4126" s="428" t="s">
        <v>19</v>
      </c>
    </row>
    <row r="4127" spans="1:4" ht="12.75">
      <c r="A4127" s="428" t="s">
        <v>2285</v>
      </c>
      <c r="B4127" s="431">
        <v>100501</v>
      </c>
      <c r="C4127" s="428" t="s">
        <v>16038</v>
      </c>
      <c r="D4127" s="428" t="s">
        <v>18</v>
      </c>
    </row>
    <row r="4128" spans="1:4" ht="12.75">
      <c r="A4128" s="428" t="s">
        <v>7681</v>
      </c>
      <c r="B4128" s="431" t="s">
        <v>1859</v>
      </c>
      <c r="C4128" s="428" t="s">
        <v>16039</v>
      </c>
      <c r="D4128" s="428" t="s">
        <v>19</v>
      </c>
    </row>
    <row r="4129" spans="1:4" ht="12.75">
      <c r="A4129" s="428" t="s">
        <v>7689</v>
      </c>
      <c r="B4129" s="431">
        <v>190306</v>
      </c>
      <c r="C4129" s="428" t="s">
        <v>16040</v>
      </c>
      <c r="D4129" s="428" t="s">
        <v>20</v>
      </c>
    </row>
    <row r="4130" spans="1:4" ht="12.75">
      <c r="A4130" s="428" t="s">
        <v>7732</v>
      </c>
      <c r="B4130" s="431">
        <v>170203</v>
      </c>
      <c r="C4130" s="428" t="s">
        <v>16041</v>
      </c>
      <c r="D4130" s="428" t="s">
        <v>19</v>
      </c>
    </row>
    <row r="4131" spans="1:4" ht="12.75">
      <c r="A4131" s="428" t="s">
        <v>7816</v>
      </c>
      <c r="B4131" s="431">
        <v>130806</v>
      </c>
      <c r="C4131" s="428" t="s">
        <v>12576</v>
      </c>
      <c r="D4131" s="428" t="s">
        <v>20</v>
      </c>
    </row>
    <row r="4132" spans="1:4" ht="12.75">
      <c r="A4132" s="428" t="s">
        <v>7822</v>
      </c>
      <c r="B4132" s="431" t="s">
        <v>10725</v>
      </c>
      <c r="C4132" s="428" t="s">
        <v>16042</v>
      </c>
      <c r="D4132" s="428" t="s">
        <v>18</v>
      </c>
    </row>
    <row r="4133" spans="1:4" ht="12.75">
      <c r="A4133" s="428" t="s">
        <v>7831</v>
      </c>
      <c r="B4133" s="431" t="s">
        <v>10709</v>
      </c>
      <c r="C4133" s="428" t="s">
        <v>16043</v>
      </c>
      <c r="D4133" s="428" t="s">
        <v>20</v>
      </c>
    </row>
    <row r="4134" spans="1:4" ht="12.75">
      <c r="A4134" s="428" t="s">
        <v>7864</v>
      </c>
      <c r="B4134" s="431" t="s">
        <v>506</v>
      </c>
      <c r="C4134" s="428" t="s">
        <v>16044</v>
      </c>
      <c r="D4134" s="428" t="s">
        <v>18</v>
      </c>
    </row>
    <row r="4135" spans="1:4" ht="12.75">
      <c r="A4135" s="428" t="s">
        <v>659</v>
      </c>
      <c r="B4135" s="431">
        <v>170203</v>
      </c>
      <c r="C4135" s="428" t="s">
        <v>16045</v>
      </c>
      <c r="D4135" s="428" t="s">
        <v>19</v>
      </c>
    </row>
    <row r="4136" spans="1:4" ht="12.75">
      <c r="A4136" s="428" t="s">
        <v>7901</v>
      </c>
      <c r="B4136" s="431" t="s">
        <v>506</v>
      </c>
      <c r="C4136" s="428" t="s">
        <v>16046</v>
      </c>
      <c r="D4136" s="428" t="s">
        <v>19</v>
      </c>
    </row>
    <row r="4137" spans="1:4" ht="12.75">
      <c r="A4137" s="428" t="s">
        <v>3552</v>
      </c>
      <c r="B4137" s="431" t="s">
        <v>560</v>
      </c>
      <c r="C4137" s="428" t="s">
        <v>13830</v>
      </c>
      <c r="D4137" s="428" t="s">
        <v>19</v>
      </c>
    </row>
    <row r="4138" spans="1:4" ht="12.75">
      <c r="A4138" s="428" t="s">
        <v>7917</v>
      </c>
      <c r="B4138" s="431" t="s">
        <v>506</v>
      </c>
      <c r="C4138" s="428" t="s">
        <v>16047</v>
      </c>
      <c r="D4138" s="428" t="s">
        <v>19</v>
      </c>
    </row>
    <row r="4139" spans="1:4" ht="12.75">
      <c r="A4139" s="428" t="s">
        <v>2494</v>
      </c>
      <c r="B4139" s="431">
        <v>100901</v>
      </c>
      <c r="C4139" s="428" t="s">
        <v>16048</v>
      </c>
      <c r="D4139" s="428" t="s">
        <v>20</v>
      </c>
    </row>
    <row r="4140" spans="1:4" ht="12.75">
      <c r="A4140" s="428" t="s">
        <v>7930</v>
      </c>
      <c r="B4140" s="431">
        <v>200604</v>
      </c>
      <c r="C4140" s="428" t="s">
        <v>14620</v>
      </c>
      <c r="D4140" s="428" t="s">
        <v>19</v>
      </c>
    </row>
    <row r="4141" spans="1:4" ht="12.75">
      <c r="A4141" s="428" t="s">
        <v>4205</v>
      </c>
      <c r="B4141" s="431">
        <v>130102</v>
      </c>
      <c r="C4141" s="428" t="s">
        <v>16049</v>
      </c>
      <c r="D4141" s="428" t="s">
        <v>20</v>
      </c>
    </row>
    <row r="4142" spans="1:4" ht="12.75">
      <c r="A4142" s="428" t="s">
        <v>1431</v>
      </c>
      <c r="B4142" s="431">
        <v>210407</v>
      </c>
      <c r="C4142" s="428" t="s">
        <v>16050</v>
      </c>
      <c r="D4142" s="428" t="s">
        <v>19</v>
      </c>
    </row>
    <row r="4143" spans="1:4" ht="12.75">
      <c r="A4143" s="428" t="s">
        <v>11760</v>
      </c>
      <c r="B4143" s="431">
        <v>160801</v>
      </c>
      <c r="C4143" s="428" t="s">
        <v>16051</v>
      </c>
      <c r="D4143" s="428" t="s">
        <v>20</v>
      </c>
    </row>
    <row r="4144" spans="1:4" ht="12.75">
      <c r="A4144" s="428" t="s">
        <v>7961</v>
      </c>
      <c r="B4144" s="431">
        <v>250301</v>
      </c>
      <c r="C4144" s="428" t="s">
        <v>16052</v>
      </c>
      <c r="D4144" s="428" t="s">
        <v>19</v>
      </c>
    </row>
    <row r="4145" spans="1:4" ht="12.75">
      <c r="A4145" s="428" t="s">
        <v>4594</v>
      </c>
      <c r="B4145" s="431" t="s">
        <v>10234</v>
      </c>
      <c r="C4145" s="428" t="s">
        <v>14861</v>
      </c>
      <c r="D4145" s="428" t="s">
        <v>18</v>
      </c>
    </row>
    <row r="4146" spans="1:4" ht="12.75">
      <c r="A4146" s="428" t="s">
        <v>732</v>
      </c>
      <c r="B4146" s="431" t="s">
        <v>10237</v>
      </c>
      <c r="C4146" s="428" t="s">
        <v>16053</v>
      </c>
      <c r="D4146" s="428" t="s">
        <v>19</v>
      </c>
    </row>
    <row r="4147" spans="1:4" ht="12.75">
      <c r="A4147" s="428" t="s">
        <v>1166</v>
      </c>
      <c r="B4147" s="431">
        <v>220206</v>
      </c>
      <c r="C4147" s="428" t="s">
        <v>12884</v>
      </c>
      <c r="D4147" s="428" t="s">
        <v>18</v>
      </c>
    </row>
    <row r="4148" spans="1:4" ht="12.75">
      <c r="A4148" s="428" t="s">
        <v>7993</v>
      </c>
      <c r="B4148" s="431">
        <v>101103</v>
      </c>
      <c r="C4148" s="428" t="s">
        <v>16054</v>
      </c>
      <c r="D4148" s="428" t="s">
        <v>20</v>
      </c>
    </row>
    <row r="4149" spans="1:4" ht="12.75">
      <c r="A4149" s="428" t="s">
        <v>8014</v>
      </c>
      <c r="B4149" s="431" t="s">
        <v>2977</v>
      </c>
      <c r="C4149" s="428" t="s">
        <v>16055</v>
      </c>
      <c r="D4149" s="428" t="s">
        <v>18</v>
      </c>
    </row>
    <row r="4150" spans="1:4" ht="12.75">
      <c r="A4150" s="428" t="s">
        <v>11761</v>
      </c>
      <c r="B4150" s="431">
        <v>120601</v>
      </c>
      <c r="C4150" s="428" t="s">
        <v>16056</v>
      </c>
      <c r="D4150" s="428" t="s">
        <v>20</v>
      </c>
    </row>
    <row r="4151" spans="1:4" ht="12.75">
      <c r="A4151" s="428" t="s">
        <v>8029</v>
      </c>
      <c r="B4151" s="431" t="s">
        <v>1414</v>
      </c>
      <c r="C4151" s="428" t="s">
        <v>16057</v>
      </c>
      <c r="D4151" s="428" t="s">
        <v>18</v>
      </c>
    </row>
    <row r="4152" spans="1:4" ht="12.75">
      <c r="A4152" s="428" t="s">
        <v>2478</v>
      </c>
      <c r="B4152" s="431">
        <v>210502</v>
      </c>
      <c r="C4152" s="428" t="s">
        <v>16058</v>
      </c>
      <c r="D4152" s="428" t="s">
        <v>19</v>
      </c>
    </row>
    <row r="4153" spans="1:4" ht="12.75">
      <c r="A4153" s="428" t="s">
        <v>436</v>
      </c>
      <c r="B4153" s="431">
        <v>120608</v>
      </c>
      <c r="C4153" s="428" t="s">
        <v>16059</v>
      </c>
      <c r="D4153" s="428" t="s">
        <v>20</v>
      </c>
    </row>
    <row r="4154" spans="1:4" ht="12.75">
      <c r="A4154" s="428" t="s">
        <v>8073</v>
      </c>
      <c r="B4154" s="431" t="s">
        <v>506</v>
      </c>
      <c r="C4154" s="428" t="s">
        <v>12359</v>
      </c>
      <c r="D4154" s="428" t="s">
        <v>19</v>
      </c>
    </row>
    <row r="4155" spans="1:4" ht="12.75">
      <c r="A4155" s="428" t="s">
        <v>8085</v>
      </c>
      <c r="B4155" s="431">
        <v>190201</v>
      </c>
      <c r="C4155" s="428" t="s">
        <v>16060</v>
      </c>
      <c r="D4155" s="428" t="s">
        <v>19</v>
      </c>
    </row>
    <row r="4156" spans="1:4" ht="12.75">
      <c r="A4156" s="428" t="s">
        <v>3373</v>
      </c>
      <c r="B4156" s="431">
        <v>200205</v>
      </c>
      <c r="C4156" s="428" t="s">
        <v>16061</v>
      </c>
      <c r="D4156" s="428" t="s">
        <v>18</v>
      </c>
    </row>
    <row r="4157" spans="1:4" ht="12.75">
      <c r="A4157" s="428" t="s">
        <v>8096</v>
      </c>
      <c r="B4157" s="431">
        <v>250104</v>
      </c>
      <c r="C4157" s="428" t="s">
        <v>16062</v>
      </c>
      <c r="D4157" s="428" t="s">
        <v>20</v>
      </c>
    </row>
    <row r="4158" spans="1:4" ht="12.75">
      <c r="A4158" s="428" t="s">
        <v>1723</v>
      </c>
      <c r="B4158" s="431">
        <v>250102</v>
      </c>
      <c r="C4158" s="428" t="s">
        <v>16063</v>
      </c>
      <c r="D4158" s="428" t="s">
        <v>19</v>
      </c>
    </row>
    <row r="4159" spans="1:4" ht="12.75">
      <c r="A4159" s="428" t="s">
        <v>11762</v>
      </c>
      <c r="B4159" s="431" t="s">
        <v>697</v>
      </c>
      <c r="C4159" s="428" t="s">
        <v>16064</v>
      </c>
      <c r="D4159" s="428" t="s">
        <v>20</v>
      </c>
    </row>
    <row r="4160" spans="1:4" ht="12.75">
      <c r="A4160" s="428" t="s">
        <v>8160</v>
      </c>
      <c r="B4160" s="431">
        <v>120607</v>
      </c>
      <c r="C4160" s="428" t="s">
        <v>16065</v>
      </c>
      <c r="D4160" s="428" t="s">
        <v>20</v>
      </c>
    </row>
    <row r="4161" spans="1:4" ht="12.75">
      <c r="A4161" s="428" t="s">
        <v>11763</v>
      </c>
      <c r="B4161" s="431">
        <v>160101</v>
      </c>
      <c r="C4161" s="428" t="s">
        <v>16066</v>
      </c>
      <c r="D4161" s="428" t="s">
        <v>20</v>
      </c>
    </row>
    <row r="4162" spans="1:4" ht="12.75">
      <c r="A4162" s="428" t="s">
        <v>8200</v>
      </c>
      <c r="B4162" s="431">
        <v>250106</v>
      </c>
      <c r="C4162" s="428" t="s">
        <v>16067</v>
      </c>
      <c r="D4162" s="428" t="s">
        <v>18</v>
      </c>
    </row>
    <row r="4163" spans="1:4" ht="12.75">
      <c r="A4163" s="428" t="s">
        <v>8161</v>
      </c>
      <c r="B4163" s="431">
        <v>120607</v>
      </c>
      <c r="C4163" s="428" t="s">
        <v>16068</v>
      </c>
      <c r="D4163" s="428" t="s">
        <v>19</v>
      </c>
    </row>
    <row r="4164" spans="1:4" ht="12.75">
      <c r="A4164" s="428" t="s">
        <v>11764</v>
      </c>
      <c r="B4164" s="431" t="s">
        <v>10434</v>
      </c>
      <c r="C4164" s="428" t="s">
        <v>16069</v>
      </c>
      <c r="D4164" s="428" t="s">
        <v>19</v>
      </c>
    </row>
    <row r="4165" spans="1:4" ht="12.75">
      <c r="A4165" s="428" t="s">
        <v>7648</v>
      </c>
      <c r="B4165" s="431" t="s">
        <v>512</v>
      </c>
      <c r="C4165" s="428" t="s">
        <v>16070</v>
      </c>
      <c r="D4165" s="428" t="s">
        <v>19</v>
      </c>
    </row>
    <row r="4166" spans="1:4" ht="12.75">
      <c r="A4166" s="428" t="s">
        <v>4108</v>
      </c>
      <c r="B4166" s="431" t="s">
        <v>10147</v>
      </c>
      <c r="C4166" s="428" t="s">
        <v>16071</v>
      </c>
      <c r="D4166" s="428" t="s">
        <v>19</v>
      </c>
    </row>
    <row r="4167" spans="1:4" ht="12.75">
      <c r="A4167" s="428" t="s">
        <v>2280</v>
      </c>
      <c r="B4167" s="431">
        <v>150133</v>
      </c>
      <c r="C4167" s="428" t="s">
        <v>16072</v>
      </c>
      <c r="D4167" s="428" t="s">
        <v>20</v>
      </c>
    </row>
    <row r="4168" spans="1:4" ht="12.75">
      <c r="A4168" s="428" t="s">
        <v>4126</v>
      </c>
      <c r="B4168" s="431" t="s">
        <v>10167</v>
      </c>
      <c r="C4168" s="428" t="s">
        <v>16073</v>
      </c>
      <c r="D4168" s="428" t="s">
        <v>19</v>
      </c>
    </row>
    <row r="4169" spans="1:4" ht="12.75">
      <c r="A4169" s="428" t="s">
        <v>8270</v>
      </c>
      <c r="B4169" s="431">
        <v>150136</v>
      </c>
      <c r="C4169" s="428" t="s">
        <v>16074</v>
      </c>
      <c r="D4169" s="428" t="s">
        <v>18</v>
      </c>
    </row>
    <row r="4170" spans="1:4" ht="12.75">
      <c r="A4170" s="428" t="s">
        <v>11765</v>
      </c>
      <c r="B4170" s="431">
        <v>190301</v>
      </c>
      <c r="C4170" s="428" t="s">
        <v>16075</v>
      </c>
      <c r="D4170" s="428" t="s">
        <v>18</v>
      </c>
    </row>
    <row r="4171" spans="1:4" ht="12.75">
      <c r="A4171" s="428" t="s">
        <v>2270</v>
      </c>
      <c r="B4171" s="431" t="s">
        <v>10180</v>
      </c>
      <c r="C4171" s="428" t="s">
        <v>16076</v>
      </c>
      <c r="D4171" s="428" t="s">
        <v>19</v>
      </c>
    </row>
    <row r="4172" spans="1:4" ht="12.75">
      <c r="A4172" s="428" t="s">
        <v>11766</v>
      </c>
      <c r="B4172" s="431" t="s">
        <v>10206</v>
      </c>
      <c r="C4172" s="428" t="s">
        <v>15853</v>
      </c>
      <c r="D4172" s="428" t="s">
        <v>19</v>
      </c>
    </row>
    <row r="4173" spans="1:4" ht="12.75">
      <c r="A4173" s="428" t="s">
        <v>7651</v>
      </c>
      <c r="B4173" s="431" t="s">
        <v>2531</v>
      </c>
      <c r="C4173" s="428" t="s">
        <v>16077</v>
      </c>
      <c r="D4173" s="428" t="s">
        <v>19</v>
      </c>
    </row>
    <row r="4174" spans="1:4" ht="12.75">
      <c r="A4174" s="428" t="s">
        <v>8334</v>
      </c>
      <c r="B4174" s="431">
        <v>190110</v>
      </c>
      <c r="C4174" s="428" t="s">
        <v>16078</v>
      </c>
      <c r="D4174" s="428" t="s">
        <v>19</v>
      </c>
    </row>
    <row r="4175" spans="1:4" ht="12.75">
      <c r="A4175" s="428" t="s">
        <v>2714</v>
      </c>
      <c r="B4175" s="431" t="s">
        <v>1903</v>
      </c>
      <c r="C4175" s="428" t="s">
        <v>12345</v>
      </c>
      <c r="D4175" s="428" t="s">
        <v>19</v>
      </c>
    </row>
    <row r="4176" spans="1:4" ht="12.75">
      <c r="A4176" s="428" t="s">
        <v>6030</v>
      </c>
      <c r="B4176" s="431" t="s">
        <v>10527</v>
      </c>
      <c r="C4176" s="428" t="s">
        <v>16079</v>
      </c>
      <c r="D4176" s="428" t="s">
        <v>18</v>
      </c>
    </row>
    <row r="4177" spans="1:4" ht="12.75">
      <c r="A4177" s="428" t="s">
        <v>4344</v>
      </c>
      <c r="B4177" s="431">
        <v>210405</v>
      </c>
      <c r="C4177" s="428" t="s">
        <v>16080</v>
      </c>
      <c r="D4177" s="428" t="s">
        <v>20</v>
      </c>
    </row>
    <row r="4178" spans="1:4" ht="12.75">
      <c r="A4178" s="428" t="s">
        <v>8490</v>
      </c>
      <c r="B4178" s="431">
        <v>200401</v>
      </c>
      <c r="C4178" s="428" t="s">
        <v>16081</v>
      </c>
      <c r="D4178" s="428" t="s">
        <v>19</v>
      </c>
    </row>
    <row r="4179" spans="1:4" ht="12.75">
      <c r="A4179" s="428" t="s">
        <v>8372</v>
      </c>
      <c r="B4179" s="431">
        <v>200401</v>
      </c>
      <c r="C4179" s="428" t="s">
        <v>16082</v>
      </c>
      <c r="D4179" s="428" t="s">
        <v>18</v>
      </c>
    </row>
    <row r="4180" spans="1:4" ht="12.75">
      <c r="A4180" s="428" t="s">
        <v>8333</v>
      </c>
      <c r="B4180" s="431" t="s">
        <v>890</v>
      </c>
      <c r="C4180" s="428" t="s">
        <v>16083</v>
      </c>
      <c r="D4180" s="428" t="s">
        <v>19</v>
      </c>
    </row>
    <row r="4181" spans="1:4" ht="12.75">
      <c r="A4181" s="428" t="s">
        <v>8382</v>
      </c>
      <c r="B4181" s="431">
        <v>100509</v>
      </c>
      <c r="C4181" s="428" t="s">
        <v>16084</v>
      </c>
      <c r="D4181" s="428" t="s">
        <v>20</v>
      </c>
    </row>
    <row r="4182" spans="1:4" ht="12.75">
      <c r="A4182" s="428" t="s">
        <v>8390</v>
      </c>
      <c r="B4182" s="431">
        <v>120302</v>
      </c>
      <c r="C4182" s="428" t="s">
        <v>16085</v>
      </c>
      <c r="D4182" s="428" t="s">
        <v>18</v>
      </c>
    </row>
    <row r="4183" spans="1:4" ht="12.75">
      <c r="A4183" s="428" t="s">
        <v>5770</v>
      </c>
      <c r="B4183" s="431" t="s">
        <v>10150</v>
      </c>
      <c r="C4183" s="428" t="s">
        <v>16086</v>
      </c>
      <c r="D4183" s="428" t="s">
        <v>20</v>
      </c>
    </row>
    <row r="4184" spans="1:4" ht="12.75">
      <c r="A4184" s="428" t="s">
        <v>8407</v>
      </c>
      <c r="B4184" s="431">
        <v>200404</v>
      </c>
      <c r="C4184" s="428" t="s">
        <v>16087</v>
      </c>
      <c r="D4184" s="428" t="s">
        <v>19</v>
      </c>
    </row>
    <row r="4185" spans="1:4" ht="12.75">
      <c r="A4185" s="428" t="s">
        <v>11767</v>
      </c>
      <c r="B4185" s="431" t="s">
        <v>10514</v>
      </c>
      <c r="C4185" s="428" t="s">
        <v>16088</v>
      </c>
      <c r="D4185" s="428" t="s">
        <v>20</v>
      </c>
    </row>
    <row r="4186" spans="1:4" ht="12.75">
      <c r="A4186" s="428" t="s">
        <v>8413</v>
      </c>
      <c r="B4186" s="431">
        <v>200401</v>
      </c>
      <c r="C4186" s="428" t="s">
        <v>16089</v>
      </c>
      <c r="D4186" s="428" t="s">
        <v>20</v>
      </c>
    </row>
    <row r="4187" spans="1:4" ht="12.75">
      <c r="A4187" s="428" t="s">
        <v>2310</v>
      </c>
      <c r="B4187" s="431" t="s">
        <v>10524</v>
      </c>
      <c r="C4187" s="428" t="s">
        <v>16090</v>
      </c>
      <c r="D4187" s="428" t="s">
        <v>19</v>
      </c>
    </row>
    <row r="4188" spans="1:4" ht="12.75">
      <c r="A4188" s="428" t="s">
        <v>8464</v>
      </c>
      <c r="B4188" s="431">
        <v>150110</v>
      </c>
      <c r="C4188" s="428" t="s">
        <v>16091</v>
      </c>
      <c r="D4188" s="428" t="s">
        <v>18</v>
      </c>
    </row>
    <row r="4189" spans="1:4" ht="12.75">
      <c r="A4189" s="428" t="s">
        <v>8441</v>
      </c>
      <c r="B4189" s="431" t="s">
        <v>560</v>
      </c>
      <c r="C4189" s="428" t="s">
        <v>16092</v>
      </c>
      <c r="D4189" s="428" t="s">
        <v>19</v>
      </c>
    </row>
    <row r="4190" spans="1:4" ht="12.75">
      <c r="A4190" s="428" t="s">
        <v>11768</v>
      </c>
      <c r="B4190" s="431" t="s">
        <v>1563</v>
      </c>
      <c r="C4190" s="428" t="s">
        <v>16093</v>
      </c>
      <c r="D4190" s="428" t="s">
        <v>18</v>
      </c>
    </row>
    <row r="4191" spans="1:4" ht="12.75">
      <c r="A4191" s="428" t="s">
        <v>8488</v>
      </c>
      <c r="B4191" s="431">
        <v>120302</v>
      </c>
      <c r="C4191" s="428" t="s">
        <v>16094</v>
      </c>
      <c r="D4191" s="428" t="s">
        <v>20</v>
      </c>
    </row>
    <row r="4192" spans="1:4" ht="12.75">
      <c r="A4192" s="428" t="s">
        <v>8493</v>
      </c>
      <c r="B4192" s="431" t="s">
        <v>7553</v>
      </c>
      <c r="C4192" s="428" t="s">
        <v>16095</v>
      </c>
      <c r="D4192" s="428" t="s">
        <v>19</v>
      </c>
    </row>
    <row r="4193" spans="1:4" ht="12.75">
      <c r="A4193" s="428" t="s">
        <v>8494</v>
      </c>
      <c r="B4193" s="431" t="s">
        <v>7553</v>
      </c>
      <c r="C4193" s="428" t="s">
        <v>16096</v>
      </c>
      <c r="D4193" s="428" t="s">
        <v>20</v>
      </c>
    </row>
    <row r="4194" spans="1:4" ht="12.75">
      <c r="A4194" s="428" t="s">
        <v>8498</v>
      </c>
      <c r="B4194" s="431">
        <v>220301</v>
      </c>
      <c r="C4194" s="428" t="s">
        <v>16097</v>
      </c>
      <c r="D4194" s="428" t="s">
        <v>19</v>
      </c>
    </row>
    <row r="4195" spans="1:4" ht="12.75">
      <c r="A4195" s="428" t="s">
        <v>1639</v>
      </c>
      <c r="B4195" s="431" t="s">
        <v>10709</v>
      </c>
      <c r="C4195" s="428" t="s">
        <v>16098</v>
      </c>
      <c r="D4195" s="428" t="s">
        <v>20</v>
      </c>
    </row>
    <row r="4196" spans="1:4" ht="12.75">
      <c r="A4196" s="428" t="s">
        <v>7621</v>
      </c>
      <c r="B4196" s="431" t="s">
        <v>461</v>
      </c>
      <c r="C4196" s="428" t="s">
        <v>16099</v>
      </c>
      <c r="D4196" s="428" t="s">
        <v>20</v>
      </c>
    </row>
    <row r="4197" spans="1:4" ht="12.75">
      <c r="A4197" s="428" t="s">
        <v>8510</v>
      </c>
      <c r="B4197" s="431" t="s">
        <v>7841</v>
      </c>
      <c r="C4197" s="428" t="s">
        <v>16100</v>
      </c>
      <c r="D4197" s="428" t="s">
        <v>19</v>
      </c>
    </row>
    <row r="4198" spans="1:4" ht="12.75">
      <c r="A4198" s="428" t="s">
        <v>8518</v>
      </c>
      <c r="B4198" s="431">
        <v>150403</v>
      </c>
      <c r="C4198" s="428" t="s">
        <v>16101</v>
      </c>
      <c r="D4198" s="428" t="s">
        <v>19</v>
      </c>
    </row>
    <row r="4199" spans="1:4" ht="12.75">
      <c r="A4199" s="428" t="s">
        <v>627</v>
      </c>
      <c r="B4199" s="431" t="s">
        <v>628</v>
      </c>
      <c r="C4199" s="428" t="s">
        <v>16102</v>
      </c>
      <c r="D4199" s="428" t="s">
        <v>19</v>
      </c>
    </row>
    <row r="4200" spans="1:4" ht="12.75">
      <c r="A4200" s="428" t="s">
        <v>5139</v>
      </c>
      <c r="B4200" s="431">
        <v>150602</v>
      </c>
      <c r="C4200" s="428" t="s">
        <v>16103</v>
      </c>
      <c r="D4200" s="428" t="s">
        <v>20</v>
      </c>
    </row>
    <row r="4201" spans="1:4" ht="12.75">
      <c r="A4201" s="428" t="s">
        <v>1747</v>
      </c>
      <c r="B4201" s="431" t="s">
        <v>1195</v>
      </c>
      <c r="C4201" s="428" t="s">
        <v>16104</v>
      </c>
      <c r="D4201" s="428" t="s">
        <v>19</v>
      </c>
    </row>
    <row r="4202" spans="1:4" ht="12.75">
      <c r="A4202" s="428" t="s">
        <v>5386</v>
      </c>
      <c r="B4202" s="431" t="s">
        <v>10418</v>
      </c>
      <c r="C4202" s="428" t="s">
        <v>16105</v>
      </c>
      <c r="D4202" s="428" t="s">
        <v>20</v>
      </c>
    </row>
    <row r="4203" spans="1:4" ht="12.75">
      <c r="A4203" s="428" t="s">
        <v>8572</v>
      </c>
      <c r="B4203" s="431">
        <v>200114</v>
      </c>
      <c r="C4203" s="428" t="s">
        <v>16106</v>
      </c>
      <c r="D4203" s="428" t="s">
        <v>20</v>
      </c>
    </row>
    <row r="4204" spans="1:4" ht="12.75">
      <c r="A4204" s="428" t="s">
        <v>8573</v>
      </c>
      <c r="B4204" s="431">
        <v>150731</v>
      </c>
      <c r="C4204" s="428" t="s">
        <v>16107</v>
      </c>
      <c r="D4204" s="428" t="s">
        <v>19</v>
      </c>
    </row>
    <row r="4205" spans="1:4" ht="12.75">
      <c r="A4205" s="428" t="s">
        <v>8621</v>
      </c>
      <c r="B4205" s="431" t="s">
        <v>2531</v>
      </c>
      <c r="C4205" s="428" t="s">
        <v>16108</v>
      </c>
      <c r="D4205" s="428" t="s">
        <v>18</v>
      </c>
    </row>
    <row r="4206" spans="1:4" ht="12.75">
      <c r="A4206" s="428" t="s">
        <v>5547</v>
      </c>
      <c r="B4206" s="431">
        <v>160101</v>
      </c>
      <c r="C4206" s="428" t="s">
        <v>16109</v>
      </c>
      <c r="D4206" s="428" t="s">
        <v>20</v>
      </c>
    </row>
    <row r="4207" spans="1:4" ht="12.75">
      <c r="A4207" s="428" t="s">
        <v>4034</v>
      </c>
      <c r="B4207" s="431">
        <v>250103</v>
      </c>
      <c r="C4207" s="428" t="s">
        <v>16110</v>
      </c>
      <c r="D4207" s="428" t="s">
        <v>19</v>
      </c>
    </row>
    <row r="4208" spans="1:4" ht="12.75">
      <c r="A4208" s="428" t="s">
        <v>4051</v>
      </c>
      <c r="B4208" s="431" t="s">
        <v>854</v>
      </c>
      <c r="C4208" s="428" t="s">
        <v>16111</v>
      </c>
      <c r="D4208" s="428" t="s">
        <v>19</v>
      </c>
    </row>
    <row r="4209" spans="1:4" ht="12.75">
      <c r="A4209" s="428" t="s">
        <v>3899</v>
      </c>
      <c r="B4209" s="431">
        <v>160113</v>
      </c>
      <c r="C4209" s="428" t="s">
        <v>16112</v>
      </c>
      <c r="D4209" s="428" t="s">
        <v>20</v>
      </c>
    </row>
    <row r="4210" spans="1:4" ht="12.75">
      <c r="A4210" s="428" t="s">
        <v>11769</v>
      </c>
      <c r="B4210" s="431">
        <v>210301</v>
      </c>
      <c r="C4210" s="428" t="s">
        <v>16113</v>
      </c>
      <c r="D4210" s="428" t="s">
        <v>20</v>
      </c>
    </row>
    <row r="4211" spans="1:4" ht="12.75">
      <c r="A4211" s="428" t="s">
        <v>849</v>
      </c>
      <c r="B4211" s="431" t="s">
        <v>413</v>
      </c>
      <c r="C4211" s="428" t="s">
        <v>16114</v>
      </c>
      <c r="D4211" s="428" t="s">
        <v>20</v>
      </c>
    </row>
    <row r="4212" spans="1:4" ht="12.75">
      <c r="A4212" s="428" t="s">
        <v>3746</v>
      </c>
      <c r="B4212" s="431">
        <v>160113</v>
      </c>
      <c r="C4212" s="428" t="s">
        <v>16115</v>
      </c>
      <c r="D4212" s="428" t="s">
        <v>20</v>
      </c>
    </row>
    <row r="4213" spans="1:4" ht="12.75">
      <c r="A4213" s="428" t="s">
        <v>468</v>
      </c>
      <c r="B4213" s="431">
        <v>210702</v>
      </c>
      <c r="C4213" s="428" t="s">
        <v>16116</v>
      </c>
      <c r="D4213" s="428" t="s">
        <v>19</v>
      </c>
    </row>
    <row r="4214" spans="1:4" ht="12.75">
      <c r="A4214" s="428" t="s">
        <v>1125</v>
      </c>
      <c r="B4214" s="431" t="s">
        <v>854</v>
      </c>
      <c r="C4214" s="428" t="s">
        <v>16117</v>
      </c>
      <c r="D4214" s="428" t="s">
        <v>19</v>
      </c>
    </row>
    <row r="4215" spans="1:4" ht="12.75">
      <c r="A4215" s="428" t="s">
        <v>11770</v>
      </c>
      <c r="B4215" s="431">
        <v>150142</v>
      </c>
      <c r="C4215" s="428" t="s">
        <v>16118</v>
      </c>
      <c r="D4215" s="428" t="s">
        <v>18</v>
      </c>
    </row>
    <row r="4216" spans="1:4" ht="12.75">
      <c r="A4216" s="428" t="s">
        <v>4829</v>
      </c>
      <c r="B4216" s="431">
        <v>210701</v>
      </c>
      <c r="C4216" s="428" t="s">
        <v>16119</v>
      </c>
      <c r="D4216" s="428" t="s">
        <v>20</v>
      </c>
    </row>
    <row r="4217" spans="1:4" ht="12.75">
      <c r="A4217" s="428" t="s">
        <v>2146</v>
      </c>
      <c r="B4217" s="431">
        <v>210111</v>
      </c>
      <c r="C4217" s="428" t="s">
        <v>16120</v>
      </c>
      <c r="D4217" s="428" t="s">
        <v>19</v>
      </c>
    </row>
    <row r="4218" spans="1:4" ht="12.75">
      <c r="A4218" s="428" t="s">
        <v>5845</v>
      </c>
      <c r="B4218" s="431">
        <v>150510</v>
      </c>
      <c r="C4218" s="428" t="s">
        <v>16121</v>
      </c>
      <c r="D4218" s="428" t="s">
        <v>20</v>
      </c>
    </row>
    <row r="4219" spans="1:4" ht="12.75">
      <c r="A4219" s="428" t="s">
        <v>3839</v>
      </c>
      <c r="B4219" s="431" t="s">
        <v>10119</v>
      </c>
      <c r="C4219" s="428" t="s">
        <v>13674</v>
      </c>
      <c r="D4219" s="428" t="s">
        <v>20</v>
      </c>
    </row>
    <row r="4220" spans="1:4" ht="12.75">
      <c r="A4220" s="428" t="s">
        <v>597</v>
      </c>
      <c r="B4220" s="431" t="s">
        <v>10672</v>
      </c>
      <c r="C4220" s="428" t="s">
        <v>16122</v>
      </c>
      <c r="D4220" s="428" t="s">
        <v>19</v>
      </c>
    </row>
    <row r="4221" spans="1:4" ht="12.75">
      <c r="A4221" s="428" t="s">
        <v>1223</v>
      </c>
      <c r="B4221" s="431">
        <v>151006</v>
      </c>
      <c r="C4221" s="428" t="s">
        <v>16123</v>
      </c>
      <c r="D4221" s="428" t="s">
        <v>19</v>
      </c>
    </row>
    <row r="4222" spans="1:4" ht="12.75">
      <c r="A4222" s="428" t="s">
        <v>4738</v>
      </c>
      <c r="B4222" s="431">
        <v>211201</v>
      </c>
      <c r="C4222" s="428" t="s">
        <v>16124</v>
      </c>
      <c r="D4222" s="428" t="s">
        <v>19</v>
      </c>
    </row>
    <row r="4223" spans="1:4" ht="12.75">
      <c r="A4223" s="428" t="s">
        <v>11771</v>
      </c>
      <c r="B4223" s="431">
        <v>200501</v>
      </c>
      <c r="C4223" s="428" t="s">
        <v>16125</v>
      </c>
      <c r="D4223" s="428" t="s">
        <v>20</v>
      </c>
    </row>
    <row r="4224" spans="1:4" ht="12.75">
      <c r="A4224" s="428" t="s">
        <v>2750</v>
      </c>
      <c r="B4224" s="431">
        <v>150404</v>
      </c>
      <c r="C4224" s="428" t="s">
        <v>16126</v>
      </c>
      <c r="D4224" s="428" t="s">
        <v>19</v>
      </c>
    </row>
    <row r="4225" spans="1:4" ht="12.75">
      <c r="A4225" s="428" t="s">
        <v>4212</v>
      </c>
      <c r="B4225" s="431">
        <v>210109</v>
      </c>
      <c r="C4225" s="428" t="s">
        <v>16127</v>
      </c>
      <c r="D4225" s="428" t="s">
        <v>19</v>
      </c>
    </row>
    <row r="4226" spans="1:4" ht="12.75">
      <c r="A4226" s="428" t="s">
        <v>3733</v>
      </c>
      <c r="B4226" s="431" t="s">
        <v>10126</v>
      </c>
      <c r="C4226" s="428" t="s">
        <v>16128</v>
      </c>
      <c r="D4226" s="428" t="s">
        <v>19</v>
      </c>
    </row>
    <row r="4227" spans="1:4" ht="12.75">
      <c r="A4227" s="428" t="s">
        <v>3312</v>
      </c>
      <c r="B4227" s="431" t="s">
        <v>854</v>
      </c>
      <c r="C4227" s="428" t="s">
        <v>16129</v>
      </c>
      <c r="D4227" s="428" t="s">
        <v>19</v>
      </c>
    </row>
    <row r="4228" spans="1:4" ht="12.75">
      <c r="A4228" s="428" t="s">
        <v>5066</v>
      </c>
      <c r="B4228" s="431">
        <v>160505</v>
      </c>
      <c r="C4228" s="428" t="s">
        <v>16130</v>
      </c>
      <c r="D4228" s="428" t="s">
        <v>19</v>
      </c>
    </row>
    <row r="4229" spans="1:4" ht="12.75">
      <c r="A4229" s="428" t="s">
        <v>11772</v>
      </c>
      <c r="B4229" s="431">
        <v>140110</v>
      </c>
      <c r="C4229" s="428" t="s">
        <v>16131</v>
      </c>
      <c r="D4229" s="428" t="s">
        <v>20</v>
      </c>
    </row>
    <row r="4230" spans="1:4" ht="12.75">
      <c r="A4230" s="428" t="s">
        <v>1072</v>
      </c>
      <c r="B4230" s="431">
        <v>110401</v>
      </c>
      <c r="C4230" s="428" t="s">
        <v>16132</v>
      </c>
      <c r="D4230" s="428" t="s">
        <v>20</v>
      </c>
    </row>
    <row r="4231" spans="1:4" ht="12.75">
      <c r="A4231" s="428" t="s">
        <v>11773</v>
      </c>
      <c r="B4231" s="431">
        <v>221005</v>
      </c>
      <c r="C4231" s="428" t="s">
        <v>16133</v>
      </c>
      <c r="D4231" s="428" t="s">
        <v>19</v>
      </c>
    </row>
    <row r="4232" spans="1:4" ht="12.75">
      <c r="A4232" s="428" t="s">
        <v>8596</v>
      </c>
      <c r="B4232" s="431" t="s">
        <v>10124</v>
      </c>
      <c r="C4232" s="428" t="s">
        <v>16134</v>
      </c>
      <c r="D4232" s="428" t="s">
        <v>19</v>
      </c>
    </row>
    <row r="4233" spans="1:4" ht="12.75">
      <c r="A4233" s="428" t="s">
        <v>3181</v>
      </c>
      <c r="B4233" s="431">
        <v>200402</v>
      </c>
      <c r="C4233" s="428" t="s">
        <v>9558</v>
      </c>
      <c r="D4233" s="428" t="s">
        <v>19</v>
      </c>
    </row>
    <row r="4234" spans="1:4" ht="12.75">
      <c r="A4234" s="428" t="s">
        <v>1174</v>
      </c>
      <c r="B4234" s="431" t="s">
        <v>10158</v>
      </c>
      <c r="C4234" s="428" t="s">
        <v>14947</v>
      </c>
      <c r="D4234" s="428" t="s">
        <v>19</v>
      </c>
    </row>
    <row r="4235" spans="1:4" ht="12.75">
      <c r="A4235" s="428" t="s">
        <v>1393</v>
      </c>
      <c r="B4235" s="431" t="s">
        <v>10501</v>
      </c>
      <c r="C4235" s="428" t="s">
        <v>16135</v>
      </c>
      <c r="D4235" s="428" t="s">
        <v>19</v>
      </c>
    </row>
    <row r="4236" spans="1:4" ht="12.75">
      <c r="A4236" s="428" t="s">
        <v>6210</v>
      </c>
      <c r="B4236" s="431" t="s">
        <v>10881</v>
      </c>
      <c r="C4236" s="428" t="s">
        <v>16136</v>
      </c>
      <c r="D4236" s="428" t="s">
        <v>19</v>
      </c>
    </row>
    <row r="4237" spans="1:4" ht="12.75">
      <c r="A4237" s="428" t="s">
        <v>5698</v>
      </c>
      <c r="B4237" s="431" t="s">
        <v>10248</v>
      </c>
      <c r="C4237" s="428" t="s">
        <v>15770</v>
      </c>
      <c r="D4237" s="428" t="s">
        <v>20</v>
      </c>
    </row>
    <row r="4238" spans="1:4" ht="12.75">
      <c r="A4238" s="428" t="s">
        <v>5825</v>
      </c>
      <c r="B4238" s="431" t="s">
        <v>10758</v>
      </c>
      <c r="C4238" s="428" t="s">
        <v>16137</v>
      </c>
      <c r="D4238" s="428" t="s">
        <v>18</v>
      </c>
    </row>
    <row r="4239" spans="1:4" ht="12.75">
      <c r="A4239" s="428" t="s">
        <v>5016</v>
      </c>
      <c r="B4239" s="431">
        <v>200302</v>
      </c>
      <c r="C4239" s="428" t="s">
        <v>16138</v>
      </c>
      <c r="D4239" s="428" t="s">
        <v>19</v>
      </c>
    </row>
    <row r="4240" spans="1:4" ht="12.75">
      <c r="A4240" s="428" t="s">
        <v>5818</v>
      </c>
      <c r="B4240" s="431" t="s">
        <v>10248</v>
      </c>
      <c r="C4240" s="428" t="s">
        <v>16139</v>
      </c>
      <c r="D4240" s="428" t="s">
        <v>18</v>
      </c>
    </row>
    <row r="4241" spans="1:4" ht="12.75">
      <c r="A4241" s="428" t="s">
        <v>2064</v>
      </c>
      <c r="B4241" s="431">
        <v>200105</v>
      </c>
      <c r="C4241" s="428" t="s">
        <v>16140</v>
      </c>
      <c r="D4241" s="428" t="s">
        <v>20</v>
      </c>
    </row>
    <row r="4242" spans="1:4" ht="12.75">
      <c r="A4242" s="428" t="s">
        <v>3854</v>
      </c>
      <c r="B4242" s="431" t="s">
        <v>10761</v>
      </c>
      <c r="C4242" s="428" t="s">
        <v>16141</v>
      </c>
      <c r="D4242" s="428" t="s">
        <v>19</v>
      </c>
    </row>
    <row r="4243" spans="1:4" ht="12.75">
      <c r="A4243" s="428" t="s">
        <v>7294</v>
      </c>
      <c r="B4243" s="431" t="s">
        <v>7295</v>
      </c>
      <c r="C4243" s="428" t="s">
        <v>16142</v>
      </c>
      <c r="D4243" s="428" t="s">
        <v>20</v>
      </c>
    </row>
    <row r="4244" spans="1:4" ht="12.75">
      <c r="A4244" s="428" t="s">
        <v>7761</v>
      </c>
      <c r="B4244" s="431" t="s">
        <v>10901</v>
      </c>
      <c r="C4244" s="428" t="s">
        <v>16143</v>
      </c>
      <c r="D4244" s="428" t="s">
        <v>19</v>
      </c>
    </row>
    <row r="4245" spans="1:4" ht="12.75">
      <c r="A4245" s="428" t="s">
        <v>6086</v>
      </c>
      <c r="B4245" s="431" t="s">
        <v>10599</v>
      </c>
      <c r="C4245" s="428" t="s">
        <v>16144</v>
      </c>
      <c r="D4245" s="428" t="s">
        <v>18</v>
      </c>
    </row>
    <row r="4246" spans="1:4" ht="12.75">
      <c r="A4246" s="428" t="s">
        <v>5591</v>
      </c>
      <c r="B4246" s="431" t="s">
        <v>10650</v>
      </c>
      <c r="C4246" s="428" t="s">
        <v>16145</v>
      </c>
      <c r="D4246" s="428" t="s">
        <v>19</v>
      </c>
    </row>
    <row r="4247" spans="1:4" ht="12.75">
      <c r="A4247" s="428" t="s">
        <v>2678</v>
      </c>
      <c r="B4247" s="431" t="s">
        <v>10182</v>
      </c>
      <c r="C4247" s="428" t="s">
        <v>16146</v>
      </c>
      <c r="D4247" s="428" t="s">
        <v>19</v>
      </c>
    </row>
    <row r="4248" spans="1:4" ht="12.75">
      <c r="A4248" s="428" t="s">
        <v>2571</v>
      </c>
      <c r="B4248" s="431">
        <v>210805</v>
      </c>
      <c r="C4248" s="428" t="s">
        <v>16147</v>
      </c>
      <c r="D4248" s="428" t="s">
        <v>18</v>
      </c>
    </row>
    <row r="4249" spans="1:4" ht="12.75">
      <c r="A4249" s="428" t="s">
        <v>2275</v>
      </c>
      <c r="B4249" s="431">
        <v>160201</v>
      </c>
      <c r="C4249" s="428" t="s">
        <v>16148</v>
      </c>
      <c r="D4249" s="428" t="s">
        <v>18</v>
      </c>
    </row>
    <row r="4250" spans="1:4" ht="12.75">
      <c r="A4250" s="428" t="s">
        <v>6283</v>
      </c>
      <c r="B4250" s="431" t="s">
        <v>10830</v>
      </c>
      <c r="C4250" s="428" t="s">
        <v>16149</v>
      </c>
      <c r="D4250" s="428" t="s">
        <v>19</v>
      </c>
    </row>
    <row r="4251" spans="1:4" ht="12.75">
      <c r="A4251" s="428" t="s">
        <v>3617</v>
      </c>
      <c r="B4251" s="431">
        <v>220604</v>
      </c>
      <c r="C4251" s="428" t="s">
        <v>16150</v>
      </c>
      <c r="D4251" s="428" t="s">
        <v>19</v>
      </c>
    </row>
    <row r="4252" spans="1:4" ht="12.75">
      <c r="A4252" s="428" t="s">
        <v>1653</v>
      </c>
      <c r="B4252" s="431" t="s">
        <v>10169</v>
      </c>
      <c r="C4252" s="428" t="s">
        <v>16151</v>
      </c>
      <c r="D4252" s="428" t="s">
        <v>19</v>
      </c>
    </row>
    <row r="4253" spans="1:4" ht="12.75">
      <c r="A4253" s="428" t="s">
        <v>11774</v>
      </c>
      <c r="B4253" s="431" t="s">
        <v>10520</v>
      </c>
      <c r="C4253" s="428" t="s">
        <v>16152</v>
      </c>
      <c r="D4253" s="428" t="s">
        <v>19</v>
      </c>
    </row>
    <row r="4254" spans="1:4" ht="12.75">
      <c r="A4254" s="428" t="s">
        <v>4297</v>
      </c>
      <c r="B4254" s="431" t="s">
        <v>10652</v>
      </c>
      <c r="C4254" s="428" t="s">
        <v>13622</v>
      </c>
      <c r="D4254" s="428" t="s">
        <v>19</v>
      </c>
    </row>
    <row r="4255" spans="1:4" ht="12.75">
      <c r="A4255" s="428" t="s">
        <v>7793</v>
      </c>
      <c r="B4255" s="431" t="s">
        <v>10903</v>
      </c>
      <c r="C4255" s="428" t="s">
        <v>16153</v>
      </c>
      <c r="D4255" s="428" t="s">
        <v>18</v>
      </c>
    </row>
    <row r="4256" spans="1:4" ht="12.75">
      <c r="A4256" s="428" t="s">
        <v>4312</v>
      </c>
      <c r="B4256" s="431" t="s">
        <v>1202</v>
      </c>
      <c r="C4256" s="428" t="s">
        <v>16154</v>
      </c>
      <c r="D4256" s="428" t="s">
        <v>19</v>
      </c>
    </row>
    <row r="4257" spans="1:4" ht="12.75">
      <c r="A4257" s="428" t="s">
        <v>5045</v>
      </c>
      <c r="B4257" s="431">
        <v>200601</v>
      </c>
      <c r="C4257" s="428" t="s">
        <v>16155</v>
      </c>
      <c r="D4257" s="428" t="s">
        <v>20</v>
      </c>
    </row>
    <row r="4258" spans="1:4" ht="12.75">
      <c r="A4258" s="428" t="s">
        <v>811</v>
      </c>
      <c r="B4258" s="431">
        <v>210705</v>
      </c>
      <c r="C4258" s="428" t="s">
        <v>16156</v>
      </c>
      <c r="D4258" s="428" t="s">
        <v>20</v>
      </c>
    </row>
    <row r="4259" spans="1:4" ht="12.75">
      <c r="A4259" s="428" t="s">
        <v>791</v>
      </c>
      <c r="B4259" s="431">
        <v>211205</v>
      </c>
      <c r="C4259" s="428" t="s">
        <v>16157</v>
      </c>
      <c r="D4259" s="428" t="s">
        <v>19</v>
      </c>
    </row>
    <row r="4260" spans="1:4" ht="12.75">
      <c r="A4260" s="428" t="s">
        <v>6085</v>
      </c>
      <c r="B4260" s="431">
        <v>210805</v>
      </c>
      <c r="C4260" s="428" t="s">
        <v>16158</v>
      </c>
      <c r="D4260" s="428" t="s">
        <v>19</v>
      </c>
    </row>
    <row r="4261" spans="1:4" ht="12.75">
      <c r="A4261" s="428" t="s">
        <v>1415</v>
      </c>
      <c r="B4261" s="431">
        <v>210805</v>
      </c>
      <c r="C4261" s="428" t="s">
        <v>16159</v>
      </c>
      <c r="D4261" s="428" t="s">
        <v>19</v>
      </c>
    </row>
    <row r="4262" spans="1:4" ht="12.75">
      <c r="A4262" s="428" t="s">
        <v>3515</v>
      </c>
      <c r="B4262" s="431">
        <v>210501</v>
      </c>
      <c r="C4262" s="428" t="s">
        <v>16160</v>
      </c>
      <c r="D4262" s="428" t="s">
        <v>19</v>
      </c>
    </row>
    <row r="4263" spans="1:4" ht="12.75">
      <c r="A4263" s="428" t="s">
        <v>1919</v>
      </c>
      <c r="B4263" s="431">
        <v>160804</v>
      </c>
      <c r="C4263" s="428" t="s">
        <v>16161</v>
      </c>
      <c r="D4263" s="428" t="s">
        <v>19</v>
      </c>
    </row>
    <row r="4264" spans="1:4" ht="12.75">
      <c r="A4264" s="428" t="s">
        <v>2250</v>
      </c>
      <c r="B4264" s="431" t="s">
        <v>690</v>
      </c>
      <c r="C4264" s="428" t="s">
        <v>16162</v>
      </c>
      <c r="D4264" s="428" t="s">
        <v>18</v>
      </c>
    </row>
    <row r="4265" spans="1:4" ht="12.75">
      <c r="A4265" s="428" t="s">
        <v>1296</v>
      </c>
      <c r="B4265" s="431" t="s">
        <v>10115</v>
      </c>
      <c r="C4265" s="428" t="s">
        <v>16163</v>
      </c>
      <c r="D4265" s="428" t="s">
        <v>20</v>
      </c>
    </row>
    <row r="4266" spans="1:4" ht="12.75">
      <c r="A4266" s="428" t="s">
        <v>3640</v>
      </c>
      <c r="B4266" s="431">
        <v>210503</v>
      </c>
      <c r="C4266" s="428" t="s">
        <v>16164</v>
      </c>
      <c r="D4266" s="428" t="s">
        <v>20</v>
      </c>
    </row>
    <row r="4267" spans="1:4" ht="12.75">
      <c r="A4267" s="428" t="s">
        <v>11775</v>
      </c>
      <c r="B4267" s="431" t="s">
        <v>9989</v>
      </c>
      <c r="C4267" s="428" t="s">
        <v>16165</v>
      </c>
      <c r="D4267" s="428" t="s">
        <v>20</v>
      </c>
    </row>
    <row r="4268" spans="1:4" ht="12.75">
      <c r="A4268" s="428" t="s">
        <v>2899</v>
      </c>
      <c r="B4268" s="431">
        <v>210608</v>
      </c>
      <c r="C4268" s="428" t="s">
        <v>16166</v>
      </c>
      <c r="D4268" s="428" t="s">
        <v>20</v>
      </c>
    </row>
    <row r="4269" spans="1:4" ht="12.75">
      <c r="A4269" s="428" t="s">
        <v>6011</v>
      </c>
      <c r="B4269" s="431" t="s">
        <v>1521</v>
      </c>
      <c r="C4269" s="428" t="s">
        <v>16167</v>
      </c>
      <c r="D4269" s="428" t="s">
        <v>20</v>
      </c>
    </row>
    <row r="4270" spans="1:4" ht="12.75">
      <c r="A4270" s="428" t="s">
        <v>2894</v>
      </c>
      <c r="B4270" s="431">
        <v>210501</v>
      </c>
      <c r="C4270" s="428" t="s">
        <v>16168</v>
      </c>
      <c r="D4270" s="428" t="s">
        <v>19</v>
      </c>
    </row>
    <row r="4271" spans="1:4" ht="12.75">
      <c r="A4271" s="428" t="s">
        <v>2725</v>
      </c>
      <c r="B4271" s="431" t="s">
        <v>2726</v>
      </c>
      <c r="C4271" s="428" t="s">
        <v>16169</v>
      </c>
      <c r="D4271" s="428" t="s">
        <v>19</v>
      </c>
    </row>
    <row r="4272" spans="1:4" ht="12.75">
      <c r="A4272" s="428" t="s">
        <v>5567</v>
      </c>
      <c r="B4272" s="431">
        <v>210501</v>
      </c>
      <c r="C4272" s="428" t="s">
        <v>16170</v>
      </c>
      <c r="D4272" s="428" t="s">
        <v>20</v>
      </c>
    </row>
    <row r="4273" spans="1:4" ht="12.75">
      <c r="A4273" s="428" t="s">
        <v>3454</v>
      </c>
      <c r="B4273" s="431" t="s">
        <v>10571</v>
      </c>
      <c r="C4273" s="428" t="s">
        <v>16171</v>
      </c>
      <c r="D4273" s="428" t="s">
        <v>20</v>
      </c>
    </row>
    <row r="4274" spans="1:4" ht="12.75">
      <c r="A4274" s="428" t="s">
        <v>2653</v>
      </c>
      <c r="B4274" s="431">
        <v>210505</v>
      </c>
      <c r="C4274" s="428" t="s">
        <v>16172</v>
      </c>
      <c r="D4274" s="428" t="s">
        <v>18</v>
      </c>
    </row>
    <row r="4275" spans="1:4" ht="12.75">
      <c r="A4275" s="428" t="s">
        <v>2301</v>
      </c>
      <c r="B4275" s="431" t="s">
        <v>1091</v>
      </c>
      <c r="C4275" s="428" t="s">
        <v>16173</v>
      </c>
      <c r="D4275" s="428" t="s">
        <v>19</v>
      </c>
    </row>
    <row r="4276" spans="1:4" ht="12.75">
      <c r="A4276" s="428" t="s">
        <v>1702</v>
      </c>
      <c r="B4276" s="431" t="s">
        <v>10090</v>
      </c>
      <c r="C4276" s="428" t="s">
        <v>16174</v>
      </c>
      <c r="D4276" s="428" t="s">
        <v>19</v>
      </c>
    </row>
    <row r="4277" spans="1:4" ht="12.75">
      <c r="A4277" s="428" t="s">
        <v>2073</v>
      </c>
      <c r="B4277" s="431">
        <v>210504</v>
      </c>
      <c r="C4277" s="428" t="s">
        <v>16175</v>
      </c>
      <c r="D4277" s="428" t="s">
        <v>459</v>
      </c>
    </row>
    <row r="4278" spans="1:4" ht="12.75">
      <c r="A4278" s="428" t="s">
        <v>2508</v>
      </c>
      <c r="B4278" s="431" t="s">
        <v>618</v>
      </c>
      <c r="C4278" s="428" t="s">
        <v>16176</v>
      </c>
      <c r="D4278" s="428" t="s">
        <v>19</v>
      </c>
    </row>
    <row r="4279" spans="1:4" ht="12.75">
      <c r="A4279" s="428" t="s">
        <v>2827</v>
      </c>
      <c r="B4279" s="431" t="s">
        <v>10206</v>
      </c>
      <c r="C4279" s="428" t="s">
        <v>16177</v>
      </c>
      <c r="D4279" s="428" t="s">
        <v>19</v>
      </c>
    </row>
    <row r="4280" spans="1:4" ht="12.75">
      <c r="A4280" s="428" t="s">
        <v>2395</v>
      </c>
      <c r="B4280" s="431" t="s">
        <v>10224</v>
      </c>
      <c r="C4280" s="428" t="s">
        <v>16178</v>
      </c>
      <c r="D4280" s="428" t="s">
        <v>20</v>
      </c>
    </row>
    <row r="4281" spans="1:4" ht="12.75">
      <c r="A4281" s="428" t="s">
        <v>2636</v>
      </c>
      <c r="B4281" s="431">
        <v>160404</v>
      </c>
      <c r="C4281" s="428" t="s">
        <v>16179</v>
      </c>
      <c r="D4281" s="428" t="s">
        <v>19</v>
      </c>
    </row>
    <row r="4282" spans="1:4" ht="12.75">
      <c r="A4282" s="428" t="s">
        <v>554</v>
      </c>
      <c r="B4282" s="431" t="s">
        <v>10105</v>
      </c>
      <c r="C4282" s="428" t="s">
        <v>16180</v>
      </c>
      <c r="D4282" s="428" t="s">
        <v>19</v>
      </c>
    </row>
    <row r="4283" spans="1:4" ht="12.75">
      <c r="A4283" s="428" t="s">
        <v>2271</v>
      </c>
      <c r="B4283" s="431" t="s">
        <v>10105</v>
      </c>
      <c r="C4283" s="428" t="s">
        <v>16181</v>
      </c>
      <c r="D4283" s="428" t="s">
        <v>19</v>
      </c>
    </row>
    <row r="4284" spans="1:4" ht="12.75">
      <c r="A4284" s="428" t="s">
        <v>7674</v>
      </c>
      <c r="B4284" s="431">
        <v>190305</v>
      </c>
      <c r="C4284" s="428" t="s">
        <v>16182</v>
      </c>
      <c r="D4284" s="428" t="s">
        <v>20</v>
      </c>
    </row>
    <row r="4285" spans="1:4" ht="12.75">
      <c r="A4285" s="428" t="s">
        <v>2617</v>
      </c>
      <c r="B4285" s="431" t="s">
        <v>2618</v>
      </c>
      <c r="C4285" s="428" t="s">
        <v>16183</v>
      </c>
      <c r="D4285" s="428" t="s">
        <v>20</v>
      </c>
    </row>
    <row r="4286" spans="1:4" ht="12.75">
      <c r="A4286" s="428" t="s">
        <v>3918</v>
      </c>
      <c r="B4286" s="431">
        <v>160404</v>
      </c>
      <c r="C4286" s="428" t="s">
        <v>12999</v>
      </c>
      <c r="D4286" s="428" t="s">
        <v>18</v>
      </c>
    </row>
    <row r="4287" spans="1:4" ht="12.75">
      <c r="A4287" s="428" t="s">
        <v>11776</v>
      </c>
      <c r="B4287" s="431">
        <v>200114</v>
      </c>
      <c r="C4287" s="428" t="s">
        <v>16184</v>
      </c>
      <c r="D4287" s="428" t="s">
        <v>20</v>
      </c>
    </row>
    <row r="4288" spans="1:4" ht="12.75">
      <c r="A4288" s="428" t="s">
        <v>11777</v>
      </c>
      <c r="B4288" s="431" t="s">
        <v>10113</v>
      </c>
      <c r="C4288" s="428" t="s">
        <v>16185</v>
      </c>
      <c r="D4288" s="428" t="s">
        <v>19</v>
      </c>
    </row>
    <row r="4289" spans="1:4" ht="12.75">
      <c r="A4289" s="428" t="s">
        <v>1155</v>
      </c>
      <c r="B4289" s="431" t="s">
        <v>10086</v>
      </c>
      <c r="C4289" s="428" t="s">
        <v>14650</v>
      </c>
      <c r="D4289" s="428" t="s">
        <v>20</v>
      </c>
    </row>
    <row r="4290" spans="1:4" ht="12.75">
      <c r="A4290" s="428" t="s">
        <v>4963</v>
      </c>
      <c r="B4290" s="431">
        <v>211209</v>
      </c>
      <c r="C4290" s="428" t="s">
        <v>16186</v>
      </c>
      <c r="D4290" s="428" t="s">
        <v>18</v>
      </c>
    </row>
    <row r="4291" spans="1:4" ht="12.75">
      <c r="A4291" s="428" t="s">
        <v>3570</v>
      </c>
      <c r="B4291" s="431">
        <v>120604</v>
      </c>
      <c r="C4291" s="428" t="s">
        <v>16187</v>
      </c>
      <c r="D4291" s="428" t="s">
        <v>18</v>
      </c>
    </row>
    <row r="4292" spans="1:4" ht="12.75">
      <c r="A4292" s="428" t="s">
        <v>11778</v>
      </c>
      <c r="B4292" s="431" t="s">
        <v>10027</v>
      </c>
      <c r="C4292" s="428" t="s">
        <v>16188</v>
      </c>
      <c r="D4292" s="428" t="s">
        <v>20</v>
      </c>
    </row>
    <row r="4293" spans="1:4" ht="12.75">
      <c r="A4293" s="428" t="s">
        <v>11779</v>
      </c>
      <c r="B4293" s="431">
        <v>210111</v>
      </c>
      <c r="C4293" s="428" t="s">
        <v>16189</v>
      </c>
      <c r="D4293" s="428" t="s">
        <v>18</v>
      </c>
    </row>
    <row r="4294" spans="1:4" ht="12.75">
      <c r="A4294" s="428" t="s">
        <v>390</v>
      </c>
      <c r="B4294" s="431" t="s">
        <v>391</v>
      </c>
      <c r="C4294" s="428" t="s">
        <v>16190</v>
      </c>
      <c r="D4294" s="428" t="s">
        <v>18</v>
      </c>
    </row>
    <row r="4295" spans="1:4" ht="12.75">
      <c r="A4295" s="428" t="s">
        <v>3613</v>
      </c>
      <c r="B4295" s="431">
        <v>211210</v>
      </c>
      <c r="C4295" s="428" t="s">
        <v>16191</v>
      </c>
      <c r="D4295" s="428" t="s">
        <v>19</v>
      </c>
    </row>
    <row r="4296" spans="1:4" ht="12.75">
      <c r="A4296" s="428" t="s">
        <v>6024</v>
      </c>
      <c r="B4296" s="431" t="s">
        <v>10154</v>
      </c>
      <c r="C4296" s="428" t="s">
        <v>16192</v>
      </c>
      <c r="D4296" s="428" t="s">
        <v>459</v>
      </c>
    </row>
    <row r="4297" spans="1:4" ht="12.75">
      <c r="A4297" s="428" t="s">
        <v>2972</v>
      </c>
      <c r="B4297" s="431" t="s">
        <v>10482</v>
      </c>
      <c r="C4297" s="428" t="s">
        <v>16193</v>
      </c>
      <c r="D4297" s="428" t="s">
        <v>18</v>
      </c>
    </row>
    <row r="4298" spans="1:4" ht="12.75">
      <c r="A4298" s="428" t="s">
        <v>1709</v>
      </c>
      <c r="B4298" s="431">
        <v>160702</v>
      </c>
      <c r="C4298" s="428" t="s">
        <v>16194</v>
      </c>
      <c r="D4298" s="428" t="s">
        <v>19</v>
      </c>
    </row>
    <row r="4299" spans="1:4" ht="12.75">
      <c r="A4299" s="428" t="s">
        <v>2240</v>
      </c>
      <c r="B4299" s="431">
        <v>160503</v>
      </c>
      <c r="C4299" s="428" t="s">
        <v>16195</v>
      </c>
      <c r="D4299" s="428" t="s">
        <v>18</v>
      </c>
    </row>
    <row r="4300" spans="1:4" ht="12.75">
      <c r="A4300" s="428" t="s">
        <v>4451</v>
      </c>
      <c r="B4300" s="431">
        <v>211209</v>
      </c>
      <c r="C4300" s="428" t="s">
        <v>16196</v>
      </c>
      <c r="D4300" s="428" t="s">
        <v>19</v>
      </c>
    </row>
    <row r="4301" spans="1:4" ht="12.75">
      <c r="A4301" s="428" t="s">
        <v>7994</v>
      </c>
      <c r="B4301" s="431">
        <v>140306</v>
      </c>
      <c r="C4301" s="428" t="s">
        <v>16197</v>
      </c>
      <c r="D4301" s="428" t="s">
        <v>20</v>
      </c>
    </row>
    <row r="4302" spans="1:4" ht="12.75">
      <c r="A4302" s="428" t="s">
        <v>2153</v>
      </c>
      <c r="B4302" s="431" t="s">
        <v>477</v>
      </c>
      <c r="C4302" s="428" t="s">
        <v>16198</v>
      </c>
      <c r="D4302" s="428" t="s">
        <v>19</v>
      </c>
    </row>
    <row r="4303" spans="1:4" ht="12.75">
      <c r="A4303" s="428" t="s">
        <v>3422</v>
      </c>
      <c r="B4303" s="431">
        <v>160706</v>
      </c>
      <c r="C4303" s="428" t="s">
        <v>16199</v>
      </c>
      <c r="D4303" s="428" t="s">
        <v>20</v>
      </c>
    </row>
    <row r="4304" spans="1:4" ht="12.75">
      <c r="A4304" s="428" t="s">
        <v>3805</v>
      </c>
      <c r="B4304" s="431">
        <v>160103</v>
      </c>
      <c r="C4304" s="428" t="s">
        <v>16200</v>
      </c>
      <c r="D4304" s="428" t="s">
        <v>19</v>
      </c>
    </row>
    <row r="4305" spans="1:4" ht="12.75">
      <c r="A4305" s="428" t="s">
        <v>7038</v>
      </c>
      <c r="B4305" s="431" t="s">
        <v>1595</v>
      </c>
      <c r="C4305" s="428" t="s">
        <v>16201</v>
      </c>
      <c r="D4305" s="428" t="s">
        <v>19</v>
      </c>
    </row>
    <row r="4306" spans="1:4" ht="12.75">
      <c r="A4306" s="428" t="s">
        <v>979</v>
      </c>
      <c r="B4306" s="431" t="s">
        <v>980</v>
      </c>
      <c r="C4306" s="428" t="s">
        <v>16202</v>
      </c>
      <c r="D4306" s="428" t="s">
        <v>459</v>
      </c>
    </row>
    <row r="4307" spans="1:4" ht="12.75">
      <c r="A4307" s="428" t="s">
        <v>6342</v>
      </c>
      <c r="B4307" s="431" t="s">
        <v>10757</v>
      </c>
      <c r="C4307" s="428" t="s">
        <v>16203</v>
      </c>
      <c r="D4307" s="428" t="s">
        <v>20</v>
      </c>
    </row>
    <row r="4308" spans="1:4" ht="12.75">
      <c r="A4308" s="428" t="s">
        <v>1589</v>
      </c>
      <c r="B4308" s="431" t="s">
        <v>10092</v>
      </c>
      <c r="C4308" s="428" t="s">
        <v>16204</v>
      </c>
      <c r="D4308" s="428" t="s">
        <v>19</v>
      </c>
    </row>
    <row r="4309" spans="1:4" ht="12.75">
      <c r="A4309" s="428" t="s">
        <v>1200</v>
      </c>
      <c r="B4309" s="431" t="s">
        <v>10191</v>
      </c>
      <c r="C4309" s="428" t="s">
        <v>16205</v>
      </c>
      <c r="D4309" s="428" t="s">
        <v>19</v>
      </c>
    </row>
    <row r="4310" spans="1:4" ht="12.75">
      <c r="A4310" s="428" t="s">
        <v>7130</v>
      </c>
      <c r="B4310" s="431" t="s">
        <v>757</v>
      </c>
      <c r="C4310" s="428" t="s">
        <v>16206</v>
      </c>
      <c r="D4310" s="428" t="s">
        <v>19</v>
      </c>
    </row>
    <row r="4311" spans="1:4" ht="12.75">
      <c r="A4311" s="428" t="s">
        <v>7035</v>
      </c>
      <c r="B4311" s="431" t="s">
        <v>2630</v>
      </c>
      <c r="C4311" s="428" t="s">
        <v>16207</v>
      </c>
      <c r="D4311" s="428" t="s">
        <v>20</v>
      </c>
    </row>
    <row r="4312" spans="1:4" ht="12.75">
      <c r="A4312" s="428" t="s">
        <v>4579</v>
      </c>
      <c r="B4312" s="431">
        <v>160505</v>
      </c>
      <c r="C4312" s="428" t="s">
        <v>16208</v>
      </c>
      <c r="D4312" s="428" t="s">
        <v>19</v>
      </c>
    </row>
    <row r="4313" spans="1:4" ht="12.75">
      <c r="A4313" s="428" t="s">
        <v>934</v>
      </c>
      <c r="B4313" s="431">
        <v>160103</v>
      </c>
      <c r="C4313" s="428" t="s">
        <v>16209</v>
      </c>
      <c r="D4313" s="428" t="s">
        <v>18</v>
      </c>
    </row>
    <row r="4314" spans="1:4" ht="12.75">
      <c r="A4314" s="428" t="s">
        <v>2884</v>
      </c>
      <c r="B4314" s="431" t="s">
        <v>1585</v>
      </c>
      <c r="C4314" s="428" t="s">
        <v>16210</v>
      </c>
      <c r="D4314" s="428" t="s">
        <v>19</v>
      </c>
    </row>
    <row r="4315" spans="1:4" ht="12.75">
      <c r="A4315" s="428" t="s">
        <v>1895</v>
      </c>
      <c r="B4315" s="431" t="s">
        <v>10202</v>
      </c>
      <c r="C4315" s="428" t="s">
        <v>16211</v>
      </c>
      <c r="D4315" s="428" t="s">
        <v>20</v>
      </c>
    </row>
    <row r="4316" spans="1:4" ht="12.75">
      <c r="A4316" s="428" t="s">
        <v>5850</v>
      </c>
      <c r="B4316" s="431" t="s">
        <v>413</v>
      </c>
      <c r="C4316" s="428" t="s">
        <v>12676</v>
      </c>
      <c r="D4316" s="428" t="s">
        <v>19</v>
      </c>
    </row>
    <row r="4317" spans="1:4" ht="12.75">
      <c r="A4317" s="428" t="s">
        <v>3685</v>
      </c>
      <c r="B4317" s="431">
        <v>160305</v>
      </c>
      <c r="C4317" s="428" t="s">
        <v>16212</v>
      </c>
      <c r="D4317" s="428" t="s">
        <v>18</v>
      </c>
    </row>
    <row r="4318" spans="1:4" ht="12.75">
      <c r="A4318" s="428" t="s">
        <v>3498</v>
      </c>
      <c r="B4318" s="431" t="s">
        <v>668</v>
      </c>
      <c r="C4318" s="428" t="s">
        <v>16213</v>
      </c>
      <c r="D4318" s="428" t="s">
        <v>20</v>
      </c>
    </row>
    <row r="4319" spans="1:4" ht="12.75">
      <c r="A4319" s="428" t="s">
        <v>4945</v>
      </c>
      <c r="B4319" s="431">
        <v>160605</v>
      </c>
      <c r="C4319" s="428" t="s">
        <v>16214</v>
      </c>
      <c r="D4319" s="428" t="s">
        <v>459</v>
      </c>
    </row>
    <row r="4320" spans="1:4" ht="12.75">
      <c r="A4320" s="428" t="s">
        <v>3228</v>
      </c>
      <c r="B4320" s="431" t="s">
        <v>403</v>
      </c>
      <c r="C4320" s="428" t="s">
        <v>16215</v>
      </c>
      <c r="D4320" s="428" t="s">
        <v>19</v>
      </c>
    </row>
    <row r="4321" spans="1:4" ht="12.75">
      <c r="A4321" s="428" t="s">
        <v>4721</v>
      </c>
      <c r="B4321" s="431">
        <v>160601</v>
      </c>
      <c r="C4321" s="428" t="s">
        <v>16216</v>
      </c>
      <c r="D4321" s="428" t="s">
        <v>19</v>
      </c>
    </row>
    <row r="4322" spans="1:4" ht="12.75">
      <c r="A4322" s="428" t="s">
        <v>580</v>
      </c>
      <c r="B4322" s="431" t="s">
        <v>581</v>
      </c>
      <c r="C4322" s="428" t="s">
        <v>16217</v>
      </c>
      <c r="D4322" s="428" t="s">
        <v>20</v>
      </c>
    </row>
    <row r="4323" spans="1:4" ht="12.75">
      <c r="A4323" s="428" t="s">
        <v>4048</v>
      </c>
      <c r="B4323" s="431" t="s">
        <v>413</v>
      </c>
      <c r="C4323" s="428" t="s">
        <v>16218</v>
      </c>
      <c r="D4323" s="428" t="s">
        <v>19</v>
      </c>
    </row>
    <row r="4324" spans="1:4" ht="12.75">
      <c r="A4324" s="428" t="s">
        <v>6681</v>
      </c>
      <c r="B4324" s="431" t="s">
        <v>6682</v>
      </c>
      <c r="C4324" s="428" t="s">
        <v>16219</v>
      </c>
      <c r="D4324" s="428" t="s">
        <v>20</v>
      </c>
    </row>
    <row r="4325" spans="1:4" ht="12.75">
      <c r="A4325" s="428" t="s">
        <v>3749</v>
      </c>
      <c r="B4325" s="431" t="s">
        <v>10354</v>
      </c>
      <c r="C4325" s="428" t="s">
        <v>16220</v>
      </c>
      <c r="D4325" s="428" t="s">
        <v>20</v>
      </c>
    </row>
    <row r="4326" spans="1:4" ht="12.75">
      <c r="A4326" s="428" t="s">
        <v>4272</v>
      </c>
      <c r="B4326" s="431" t="s">
        <v>2014</v>
      </c>
      <c r="C4326" s="428" t="s">
        <v>16221</v>
      </c>
      <c r="D4326" s="428" t="s">
        <v>20</v>
      </c>
    </row>
    <row r="4327" spans="1:4" ht="12.75">
      <c r="A4327" s="428" t="s">
        <v>4244</v>
      </c>
      <c r="B4327" s="431" t="s">
        <v>989</v>
      </c>
      <c r="C4327" s="428" t="s">
        <v>14367</v>
      </c>
      <c r="D4327" s="428" t="s">
        <v>19</v>
      </c>
    </row>
    <row r="4328" spans="1:4" ht="12.75">
      <c r="A4328" s="428" t="s">
        <v>6226</v>
      </c>
      <c r="B4328" s="431">
        <v>180211</v>
      </c>
      <c r="C4328" s="428" t="s">
        <v>16222</v>
      </c>
      <c r="D4328" s="428" t="s">
        <v>20</v>
      </c>
    </row>
    <row r="4329" spans="1:4" ht="12.75">
      <c r="A4329" s="428" t="s">
        <v>3495</v>
      </c>
      <c r="B4329" s="431" t="s">
        <v>413</v>
      </c>
      <c r="C4329" s="428" t="s">
        <v>12961</v>
      </c>
      <c r="D4329" s="428" t="s">
        <v>19</v>
      </c>
    </row>
    <row r="4330" spans="1:4" ht="12.75">
      <c r="A4330" s="428" t="s">
        <v>2142</v>
      </c>
      <c r="B4330" s="431">
        <v>160601</v>
      </c>
      <c r="C4330" s="428" t="s">
        <v>16223</v>
      </c>
      <c r="D4330" s="428" t="s">
        <v>19</v>
      </c>
    </row>
    <row r="4331" spans="1:4" ht="12.75">
      <c r="A4331" s="428" t="s">
        <v>1400</v>
      </c>
      <c r="B4331" s="431">
        <v>160210</v>
      </c>
      <c r="C4331" s="428" t="s">
        <v>16224</v>
      </c>
      <c r="D4331" s="428" t="s">
        <v>19</v>
      </c>
    </row>
    <row r="4332" spans="1:4" ht="12.75">
      <c r="A4332" s="428" t="s">
        <v>4138</v>
      </c>
      <c r="B4332" s="431">
        <v>160604</v>
      </c>
      <c r="C4332" s="428" t="s">
        <v>16225</v>
      </c>
      <c r="D4332" s="428" t="s">
        <v>19</v>
      </c>
    </row>
    <row r="4333" spans="1:4" ht="12.75">
      <c r="A4333" s="428" t="s">
        <v>5678</v>
      </c>
      <c r="B4333" s="431" t="s">
        <v>952</v>
      </c>
      <c r="C4333" s="428" t="s">
        <v>16226</v>
      </c>
      <c r="D4333" s="428" t="s">
        <v>19</v>
      </c>
    </row>
    <row r="4334" spans="1:4" ht="12.75">
      <c r="A4334" s="428" t="s">
        <v>4991</v>
      </c>
      <c r="B4334" s="431">
        <v>150119</v>
      </c>
      <c r="C4334" s="428" t="s">
        <v>16227</v>
      </c>
      <c r="D4334" s="428" t="s">
        <v>18</v>
      </c>
    </row>
    <row r="4335" spans="1:4" ht="12.75">
      <c r="A4335" s="428" t="s">
        <v>5677</v>
      </c>
      <c r="B4335" s="431" t="s">
        <v>10493</v>
      </c>
      <c r="C4335" s="428" t="s">
        <v>16228</v>
      </c>
      <c r="D4335" s="428" t="s">
        <v>20</v>
      </c>
    </row>
    <row r="4336" spans="1:4" ht="12.75">
      <c r="A4336" s="428" t="s">
        <v>3546</v>
      </c>
      <c r="B4336" s="431">
        <v>130403</v>
      </c>
      <c r="C4336" s="428" t="s">
        <v>13350</v>
      </c>
      <c r="D4336" s="428" t="s">
        <v>18</v>
      </c>
    </row>
    <row r="4337" spans="1:4" ht="12.75">
      <c r="A4337" s="428" t="s">
        <v>583</v>
      </c>
      <c r="B4337" s="431">
        <v>150132</v>
      </c>
      <c r="C4337" s="428" t="s">
        <v>16229</v>
      </c>
      <c r="D4337" s="428" t="s">
        <v>18</v>
      </c>
    </row>
    <row r="4338" spans="1:4" ht="12.75">
      <c r="A4338" s="428" t="s">
        <v>1776</v>
      </c>
      <c r="B4338" s="431">
        <v>230401</v>
      </c>
      <c r="C4338" s="428" t="s">
        <v>16230</v>
      </c>
      <c r="D4338" s="428" t="s">
        <v>18</v>
      </c>
    </row>
    <row r="4339" spans="1:4" ht="12.75">
      <c r="A4339" s="428" t="s">
        <v>11780</v>
      </c>
      <c r="B4339" s="431">
        <v>150510</v>
      </c>
      <c r="C4339" s="428" t="s">
        <v>16231</v>
      </c>
      <c r="D4339" s="428" t="s">
        <v>20</v>
      </c>
    </row>
    <row r="4340" spans="1:4" ht="12.75">
      <c r="A4340" s="428" t="s">
        <v>4022</v>
      </c>
      <c r="B4340" s="431" t="s">
        <v>4023</v>
      </c>
      <c r="C4340" s="428" t="s">
        <v>12609</v>
      </c>
      <c r="D4340" s="428" t="s">
        <v>19</v>
      </c>
    </row>
    <row r="4341" spans="1:4" ht="12.75">
      <c r="A4341" s="428" t="s">
        <v>3977</v>
      </c>
      <c r="B4341" s="431">
        <v>200306</v>
      </c>
      <c r="C4341" s="428" t="s">
        <v>16232</v>
      </c>
      <c r="D4341" s="428" t="s">
        <v>20</v>
      </c>
    </row>
    <row r="4342" spans="1:4" ht="12.75">
      <c r="A4342" s="428" t="s">
        <v>859</v>
      </c>
      <c r="B4342" s="431">
        <v>200202</v>
      </c>
      <c r="C4342" s="428" t="s">
        <v>16233</v>
      </c>
      <c r="D4342" s="428" t="s">
        <v>20</v>
      </c>
    </row>
    <row r="4343" spans="1:4" ht="12.75">
      <c r="A4343" s="428" t="s">
        <v>2524</v>
      </c>
      <c r="B4343" s="431" t="s">
        <v>1308</v>
      </c>
      <c r="C4343" s="428" t="s">
        <v>16234</v>
      </c>
      <c r="D4343" s="428" t="s">
        <v>19</v>
      </c>
    </row>
    <row r="4344" spans="1:4" ht="12.75">
      <c r="A4344" s="428" t="s">
        <v>8402</v>
      </c>
      <c r="B4344" s="431">
        <v>190206</v>
      </c>
      <c r="C4344" s="428" t="s">
        <v>16235</v>
      </c>
      <c r="D4344" s="428" t="s">
        <v>19</v>
      </c>
    </row>
    <row r="4345" spans="1:4" ht="12.75">
      <c r="A4345" s="428" t="s">
        <v>1007</v>
      </c>
      <c r="B4345" s="431">
        <v>150143</v>
      </c>
      <c r="C4345" s="428" t="s">
        <v>16236</v>
      </c>
      <c r="D4345" s="428" t="s">
        <v>459</v>
      </c>
    </row>
    <row r="4346" spans="1:4" ht="12.75">
      <c r="A4346" s="428" t="s">
        <v>6734</v>
      </c>
      <c r="B4346" s="431">
        <v>200304</v>
      </c>
      <c r="C4346" s="428" t="s">
        <v>16237</v>
      </c>
      <c r="D4346" s="428" t="s">
        <v>20</v>
      </c>
    </row>
    <row r="4347" spans="1:4" ht="12.75">
      <c r="A4347" s="428" t="s">
        <v>8469</v>
      </c>
      <c r="B4347" s="431" t="s">
        <v>7791</v>
      </c>
      <c r="C4347" s="428" t="s">
        <v>16238</v>
      </c>
      <c r="D4347" s="428" t="s">
        <v>19</v>
      </c>
    </row>
    <row r="4348" spans="1:4" ht="12.75">
      <c r="A4348" s="428" t="s">
        <v>5107</v>
      </c>
      <c r="B4348" s="431">
        <v>140306</v>
      </c>
      <c r="C4348" s="428" t="s">
        <v>16239</v>
      </c>
      <c r="D4348" s="428" t="s">
        <v>20</v>
      </c>
    </row>
    <row r="4349" spans="1:4" ht="12.75">
      <c r="A4349" s="428" t="s">
        <v>537</v>
      </c>
      <c r="B4349" s="431" t="s">
        <v>538</v>
      </c>
      <c r="C4349" s="428" t="s">
        <v>16240</v>
      </c>
      <c r="D4349" s="428" t="s">
        <v>19</v>
      </c>
    </row>
    <row r="4350" spans="1:4" ht="12.75">
      <c r="A4350" s="428" t="s">
        <v>8239</v>
      </c>
      <c r="B4350" s="431">
        <v>140308</v>
      </c>
      <c r="C4350" s="428" t="s">
        <v>16241</v>
      </c>
      <c r="D4350" s="428" t="s">
        <v>19</v>
      </c>
    </row>
    <row r="4351" spans="1:4" ht="12.75">
      <c r="A4351" s="428" t="s">
        <v>4872</v>
      </c>
      <c r="B4351" s="431" t="s">
        <v>1162</v>
      </c>
      <c r="C4351" s="428" t="s">
        <v>12533</v>
      </c>
      <c r="D4351" s="428" t="s">
        <v>19</v>
      </c>
    </row>
    <row r="4352" spans="1:4" ht="12.75">
      <c r="A4352" s="428" t="s">
        <v>6504</v>
      </c>
      <c r="B4352" s="431">
        <v>220508</v>
      </c>
      <c r="C4352" s="428" t="s">
        <v>16242</v>
      </c>
      <c r="D4352" s="428" t="s">
        <v>19</v>
      </c>
    </row>
    <row r="4353" spans="1:4" ht="12.75">
      <c r="A4353" s="428" t="s">
        <v>3730</v>
      </c>
      <c r="B4353" s="431" t="s">
        <v>446</v>
      </c>
      <c r="C4353" s="428" t="s">
        <v>16243</v>
      </c>
      <c r="D4353" s="428" t="s">
        <v>19</v>
      </c>
    </row>
    <row r="4354" spans="1:4" ht="12.75">
      <c r="A4354" s="428" t="s">
        <v>2294</v>
      </c>
      <c r="B4354" s="431">
        <v>150135</v>
      </c>
      <c r="C4354" s="428" t="s">
        <v>16244</v>
      </c>
      <c r="D4354" s="428" t="s">
        <v>20</v>
      </c>
    </row>
    <row r="4355" spans="1:4" ht="12.75">
      <c r="A4355" s="428" t="s">
        <v>2554</v>
      </c>
      <c r="B4355" s="431">
        <v>150132</v>
      </c>
      <c r="C4355" s="428" t="s">
        <v>13340</v>
      </c>
      <c r="D4355" s="428" t="s">
        <v>18</v>
      </c>
    </row>
    <row r="4356" spans="1:4" ht="12.75">
      <c r="A4356" s="428" t="s">
        <v>920</v>
      </c>
      <c r="B4356" s="431">
        <v>150135</v>
      </c>
      <c r="C4356" s="428" t="s">
        <v>16245</v>
      </c>
      <c r="D4356" s="428" t="s">
        <v>18</v>
      </c>
    </row>
    <row r="4357" spans="1:4" ht="12.75">
      <c r="A4357" s="428" t="s">
        <v>1038</v>
      </c>
      <c r="B4357" s="431">
        <v>150123</v>
      </c>
      <c r="C4357" s="428" t="s">
        <v>16246</v>
      </c>
      <c r="D4357" s="428" t="s">
        <v>20</v>
      </c>
    </row>
    <row r="4358" spans="1:4" ht="12.75">
      <c r="A4358" s="428" t="s">
        <v>3299</v>
      </c>
      <c r="B4358" s="431">
        <v>200209</v>
      </c>
      <c r="C4358" s="428" t="s">
        <v>16247</v>
      </c>
      <c r="D4358" s="428" t="s">
        <v>20</v>
      </c>
    </row>
    <row r="4359" spans="1:4" ht="12.75">
      <c r="A4359" s="428" t="s">
        <v>3005</v>
      </c>
      <c r="B4359" s="431">
        <v>150119</v>
      </c>
      <c r="C4359" s="428" t="s">
        <v>16248</v>
      </c>
      <c r="D4359" s="428" t="s">
        <v>18</v>
      </c>
    </row>
    <row r="4360" spans="1:4" ht="12.75">
      <c r="A4360" s="428" t="s">
        <v>3641</v>
      </c>
      <c r="B4360" s="431">
        <v>150103</v>
      </c>
      <c r="C4360" s="428" t="s">
        <v>16249</v>
      </c>
      <c r="D4360" s="428" t="s">
        <v>18</v>
      </c>
    </row>
    <row r="4361" spans="1:4" ht="12.75">
      <c r="A4361" s="428" t="s">
        <v>8477</v>
      </c>
      <c r="B4361" s="431">
        <v>200204</v>
      </c>
      <c r="C4361" s="428" t="s">
        <v>16250</v>
      </c>
      <c r="D4361" s="428" t="s">
        <v>20</v>
      </c>
    </row>
    <row r="4362" spans="1:4" ht="12.75">
      <c r="A4362" s="428" t="s">
        <v>5302</v>
      </c>
      <c r="B4362" s="431">
        <v>140310</v>
      </c>
      <c r="C4362" s="428" t="s">
        <v>16251</v>
      </c>
      <c r="D4362" s="428" t="s">
        <v>19</v>
      </c>
    </row>
    <row r="4363" spans="1:4" ht="12.75">
      <c r="A4363" s="428" t="s">
        <v>2217</v>
      </c>
      <c r="B4363" s="431">
        <v>150138</v>
      </c>
      <c r="C4363" s="428" t="s">
        <v>16252</v>
      </c>
      <c r="D4363" s="428" t="s">
        <v>20</v>
      </c>
    </row>
    <row r="4364" spans="1:4" ht="12.75">
      <c r="A4364" s="428" t="s">
        <v>1185</v>
      </c>
      <c r="B4364" s="431">
        <v>150143</v>
      </c>
      <c r="C4364" s="428" t="s">
        <v>16253</v>
      </c>
      <c r="D4364" s="428" t="s">
        <v>18</v>
      </c>
    </row>
    <row r="4365" spans="1:4" ht="12.75">
      <c r="A4365" s="428" t="s">
        <v>6399</v>
      </c>
      <c r="B4365" s="431">
        <v>170101</v>
      </c>
      <c r="C4365" s="428" t="s">
        <v>16254</v>
      </c>
      <c r="D4365" s="428" t="s">
        <v>19</v>
      </c>
    </row>
    <row r="4366" spans="1:4" ht="12.75">
      <c r="A4366" s="428" t="s">
        <v>6739</v>
      </c>
      <c r="B4366" s="431">
        <v>170204</v>
      </c>
      <c r="C4366" s="428" t="s">
        <v>16255</v>
      </c>
      <c r="D4366" s="428" t="s">
        <v>19</v>
      </c>
    </row>
    <row r="4367" spans="1:4" ht="12.75">
      <c r="A4367" s="428" t="s">
        <v>11781</v>
      </c>
      <c r="B4367" s="431" t="s">
        <v>10874</v>
      </c>
      <c r="C4367" s="428" t="s">
        <v>16256</v>
      </c>
      <c r="D4367" s="428" t="s">
        <v>18</v>
      </c>
    </row>
    <row r="4368" spans="1:4" ht="12.75">
      <c r="A4368" s="428" t="s">
        <v>11782</v>
      </c>
      <c r="B4368" s="431">
        <v>100102</v>
      </c>
      <c r="C4368" s="428" t="s">
        <v>16257</v>
      </c>
      <c r="D4368" s="428" t="s">
        <v>18</v>
      </c>
    </row>
    <row r="4369" spans="1:4" ht="12.75">
      <c r="A4369" s="428" t="s">
        <v>11783</v>
      </c>
      <c r="B4369" s="431">
        <v>150123</v>
      </c>
      <c r="C4369" s="428" t="s">
        <v>16258</v>
      </c>
      <c r="D4369" s="428" t="s">
        <v>18</v>
      </c>
    </row>
    <row r="4370" spans="1:4" ht="12.75">
      <c r="A4370" s="428" t="s">
        <v>11784</v>
      </c>
      <c r="B4370" s="431">
        <v>240301</v>
      </c>
      <c r="C4370" s="428" t="s">
        <v>16259</v>
      </c>
      <c r="D4370" s="428" t="s">
        <v>19</v>
      </c>
    </row>
    <row r="4371" spans="1:4" ht="12.75">
      <c r="A4371" s="428" t="s">
        <v>4557</v>
      </c>
      <c r="B4371" s="431" t="s">
        <v>989</v>
      </c>
      <c r="C4371" s="428" t="s">
        <v>16260</v>
      </c>
      <c r="D4371" s="428" t="s">
        <v>19</v>
      </c>
    </row>
    <row r="4372" spans="1:4" ht="12.75">
      <c r="A4372" s="428" t="s">
        <v>738</v>
      </c>
      <c r="B4372" s="431" t="s">
        <v>10128</v>
      </c>
      <c r="C4372" s="428" t="s">
        <v>12467</v>
      </c>
      <c r="D4372" s="428" t="s">
        <v>20</v>
      </c>
    </row>
    <row r="4373" spans="1:4" ht="12.75">
      <c r="A4373" s="428" t="s">
        <v>4107</v>
      </c>
      <c r="B4373" s="431" t="s">
        <v>10103</v>
      </c>
      <c r="C4373" s="428" t="s">
        <v>16261</v>
      </c>
      <c r="D4373" s="428" t="s">
        <v>19</v>
      </c>
    </row>
    <row r="4374" spans="1:4" ht="12.75">
      <c r="A4374" s="428" t="s">
        <v>3482</v>
      </c>
      <c r="B4374" s="431" t="s">
        <v>1321</v>
      </c>
      <c r="C4374" s="428" t="s">
        <v>16262</v>
      </c>
      <c r="D4374" s="428" t="s">
        <v>20</v>
      </c>
    </row>
    <row r="4375" spans="1:4" ht="12.75">
      <c r="A4375" s="428" t="s">
        <v>7017</v>
      </c>
      <c r="B4375" s="431">
        <v>130906</v>
      </c>
      <c r="C4375" s="428" t="s">
        <v>16263</v>
      </c>
      <c r="D4375" s="428" t="s">
        <v>20</v>
      </c>
    </row>
    <row r="4376" spans="1:4" ht="12.75">
      <c r="A4376" s="428" t="s">
        <v>8394</v>
      </c>
      <c r="B4376" s="431">
        <v>200404</v>
      </c>
      <c r="C4376" s="428" t="s">
        <v>16264</v>
      </c>
      <c r="D4376" s="428" t="s">
        <v>19</v>
      </c>
    </row>
    <row r="4377" spans="1:4" ht="12.75">
      <c r="A4377" s="428" t="s">
        <v>4004</v>
      </c>
      <c r="B4377" s="431">
        <v>150128</v>
      </c>
      <c r="C4377" s="428" t="s">
        <v>16265</v>
      </c>
      <c r="D4377" s="428" t="s">
        <v>18</v>
      </c>
    </row>
    <row r="4378" spans="1:4" ht="12.75">
      <c r="A4378" s="428" t="s">
        <v>1212</v>
      </c>
      <c r="B4378" s="431">
        <v>200503</v>
      </c>
      <c r="C4378" s="428" t="s">
        <v>13986</v>
      </c>
      <c r="D4378" s="428" t="s">
        <v>18</v>
      </c>
    </row>
    <row r="4379" spans="1:4" ht="12.75">
      <c r="A4379" s="428" t="s">
        <v>5385</v>
      </c>
      <c r="B4379" s="431" t="s">
        <v>10411</v>
      </c>
      <c r="C4379" s="428" t="s">
        <v>16266</v>
      </c>
      <c r="D4379" s="428" t="s">
        <v>20</v>
      </c>
    </row>
    <row r="4380" spans="1:4" ht="12.75">
      <c r="A4380" s="428" t="s">
        <v>11785</v>
      </c>
      <c r="B4380" s="431">
        <v>160303</v>
      </c>
      <c r="C4380" s="428" t="s">
        <v>16267</v>
      </c>
      <c r="D4380" s="428" t="s">
        <v>19</v>
      </c>
    </row>
    <row r="4381" spans="1:4" ht="12.75">
      <c r="A4381" s="428" t="s">
        <v>7208</v>
      </c>
      <c r="B4381" s="431">
        <v>240302</v>
      </c>
      <c r="C4381" s="428" t="s">
        <v>16268</v>
      </c>
      <c r="D4381" s="428" t="s">
        <v>19</v>
      </c>
    </row>
    <row r="4382" spans="1:4" ht="12.75">
      <c r="A4382" s="428" t="s">
        <v>7436</v>
      </c>
      <c r="B4382" s="431">
        <v>131104</v>
      </c>
      <c r="C4382" s="428" t="s">
        <v>15945</v>
      </c>
      <c r="D4382" s="428" t="s">
        <v>20</v>
      </c>
    </row>
    <row r="4383" spans="1:4" ht="12.75">
      <c r="A4383" s="428" t="s">
        <v>7926</v>
      </c>
      <c r="B4383" s="431" t="s">
        <v>10859</v>
      </c>
      <c r="C4383" s="428" t="s">
        <v>16269</v>
      </c>
      <c r="D4383" s="428" t="s">
        <v>19</v>
      </c>
    </row>
    <row r="4384" spans="1:4" ht="12.75">
      <c r="A4384" s="428" t="s">
        <v>5282</v>
      </c>
      <c r="B4384" s="431">
        <v>120409</v>
      </c>
      <c r="C4384" s="428" t="s">
        <v>12565</v>
      </c>
      <c r="D4384" s="428" t="s">
        <v>19</v>
      </c>
    </row>
    <row r="4385" spans="1:4" ht="12.75">
      <c r="A4385" s="428" t="s">
        <v>11786</v>
      </c>
      <c r="B4385" s="431">
        <v>150130</v>
      </c>
      <c r="C4385" s="428" t="s">
        <v>16270</v>
      </c>
      <c r="D4385" s="428" t="s">
        <v>20</v>
      </c>
    </row>
    <row r="4386" spans="1:4" ht="12.75">
      <c r="A4386" s="428" t="s">
        <v>3174</v>
      </c>
      <c r="B4386" s="431">
        <v>140114</v>
      </c>
      <c r="C4386" s="428" t="s">
        <v>12500</v>
      </c>
      <c r="D4386" s="428" t="s">
        <v>18</v>
      </c>
    </row>
    <row r="4387" spans="1:4" ht="12.75">
      <c r="A4387" s="428" t="s">
        <v>11787</v>
      </c>
      <c r="B4387" s="431" t="s">
        <v>2425</v>
      </c>
      <c r="C4387" s="428" t="s">
        <v>16271</v>
      </c>
      <c r="D4387" s="428" t="s">
        <v>18</v>
      </c>
    </row>
    <row r="4388" spans="1:4" ht="12.75">
      <c r="A4388" s="428" t="s">
        <v>11788</v>
      </c>
      <c r="B4388" s="431">
        <v>160301</v>
      </c>
      <c r="C4388" s="428" t="s">
        <v>16272</v>
      </c>
      <c r="D4388" s="428" t="s">
        <v>19</v>
      </c>
    </row>
    <row r="4389" spans="1:4" ht="12.75">
      <c r="A4389" s="428" t="s">
        <v>3302</v>
      </c>
      <c r="B4389" s="431">
        <v>160701</v>
      </c>
      <c r="C4389" s="428" t="s">
        <v>16273</v>
      </c>
      <c r="D4389" s="428" t="s">
        <v>19</v>
      </c>
    </row>
    <row r="4390" spans="1:4" ht="12.75">
      <c r="A4390" s="428" t="s">
        <v>5841</v>
      </c>
      <c r="B4390" s="431">
        <v>180207</v>
      </c>
      <c r="C4390" s="428" t="s">
        <v>5842</v>
      </c>
      <c r="D4390" s="428" t="s">
        <v>19</v>
      </c>
    </row>
    <row r="4391" spans="1:4" ht="12.75">
      <c r="A4391" s="428" t="s">
        <v>529</v>
      </c>
      <c r="B4391" s="431">
        <v>170101</v>
      </c>
      <c r="C4391" s="428" t="s">
        <v>13357</v>
      </c>
      <c r="D4391" s="428" t="s">
        <v>19</v>
      </c>
    </row>
    <row r="4392" spans="1:4" ht="12.75">
      <c r="A4392" s="428" t="s">
        <v>11789</v>
      </c>
      <c r="B4392" s="431">
        <v>211101</v>
      </c>
      <c r="C4392" s="428" t="s">
        <v>16274</v>
      </c>
      <c r="D4392" s="428" t="s">
        <v>18</v>
      </c>
    </row>
    <row r="4393" spans="1:4" ht="12.75">
      <c r="A4393" s="428" t="s">
        <v>4558</v>
      </c>
      <c r="B4393" s="431">
        <v>120701</v>
      </c>
      <c r="C4393" s="428" t="s">
        <v>16275</v>
      </c>
      <c r="D4393" s="428" t="s">
        <v>20</v>
      </c>
    </row>
    <row r="4394" spans="1:4" ht="12.75">
      <c r="A4394" s="428" t="s">
        <v>11790</v>
      </c>
      <c r="B4394" s="431">
        <v>160511</v>
      </c>
      <c r="C4394" s="428" t="s">
        <v>16276</v>
      </c>
      <c r="D4394" s="428" t="s">
        <v>20</v>
      </c>
    </row>
    <row r="4395" spans="1:4" ht="12.75">
      <c r="A4395" s="428" t="s">
        <v>1757</v>
      </c>
      <c r="B4395" s="431">
        <v>200409</v>
      </c>
      <c r="C4395" s="428" t="s">
        <v>16277</v>
      </c>
      <c r="D4395" s="428" t="s">
        <v>19</v>
      </c>
    </row>
    <row r="4396" spans="1:4" ht="12.75">
      <c r="A4396" s="428" t="s">
        <v>1323</v>
      </c>
      <c r="B4396" s="431">
        <v>160511</v>
      </c>
      <c r="C4396" s="428" t="s">
        <v>16278</v>
      </c>
      <c r="D4396" s="428" t="s">
        <v>18</v>
      </c>
    </row>
    <row r="4397" spans="1:4" ht="12.75">
      <c r="A4397" s="428" t="s">
        <v>4311</v>
      </c>
      <c r="B4397" s="431">
        <v>200406</v>
      </c>
      <c r="C4397" s="428" t="s">
        <v>16279</v>
      </c>
      <c r="D4397" s="428" t="s">
        <v>459</v>
      </c>
    </row>
    <row r="4398" spans="1:4" ht="12.75">
      <c r="A4398" s="428" t="s">
        <v>11791</v>
      </c>
      <c r="B4398" s="431">
        <v>160101</v>
      </c>
      <c r="C4398" s="428" t="s">
        <v>16280</v>
      </c>
      <c r="D4398" s="428" t="s">
        <v>18</v>
      </c>
    </row>
    <row r="4399" spans="1:4" ht="12.75">
      <c r="A4399" s="428" t="s">
        <v>1683</v>
      </c>
      <c r="B4399" s="431">
        <v>120608</v>
      </c>
      <c r="C4399" s="428" t="s">
        <v>16281</v>
      </c>
      <c r="D4399" s="428" t="s">
        <v>19</v>
      </c>
    </row>
    <row r="4400" spans="1:4" ht="12.75">
      <c r="A4400" s="428" t="s">
        <v>1796</v>
      </c>
      <c r="B4400" s="431" t="s">
        <v>1774</v>
      </c>
      <c r="C4400" s="428" t="s">
        <v>12296</v>
      </c>
      <c r="D4400" s="428" t="s">
        <v>19</v>
      </c>
    </row>
    <row r="4401" spans="1:4" ht="12.75">
      <c r="A4401" s="428" t="s">
        <v>11792</v>
      </c>
      <c r="B4401" s="431">
        <v>150106</v>
      </c>
      <c r="C4401" s="428" t="s">
        <v>16282</v>
      </c>
      <c r="D4401" s="428" t="s">
        <v>459</v>
      </c>
    </row>
    <row r="4402" spans="1:4" ht="12.75">
      <c r="A4402" s="428" t="s">
        <v>8149</v>
      </c>
      <c r="B4402" s="431">
        <v>120602</v>
      </c>
      <c r="C4402" s="428" t="s">
        <v>16283</v>
      </c>
      <c r="D4402" s="428" t="s">
        <v>20</v>
      </c>
    </row>
    <row r="4403" spans="1:4" ht="12.75">
      <c r="A4403" s="428" t="s">
        <v>6264</v>
      </c>
      <c r="B4403" s="431" t="s">
        <v>10780</v>
      </c>
      <c r="C4403" s="428" t="s">
        <v>16284</v>
      </c>
      <c r="D4403" s="428" t="s">
        <v>19</v>
      </c>
    </row>
    <row r="4404" spans="1:4" ht="12.75">
      <c r="A4404" s="428" t="s">
        <v>6112</v>
      </c>
      <c r="B4404" s="431" t="s">
        <v>10874</v>
      </c>
      <c r="C4404" s="428" t="s">
        <v>16285</v>
      </c>
      <c r="D4404" s="428" t="s">
        <v>20</v>
      </c>
    </row>
    <row r="4405" spans="1:4" ht="12.75">
      <c r="A4405" s="428" t="s">
        <v>6364</v>
      </c>
      <c r="B4405" s="431" t="s">
        <v>10909</v>
      </c>
      <c r="C4405" s="428" t="s">
        <v>16286</v>
      </c>
      <c r="D4405" s="428" t="s">
        <v>18</v>
      </c>
    </row>
    <row r="4406" spans="1:4" ht="12.75">
      <c r="A4406" s="428" t="s">
        <v>4650</v>
      </c>
      <c r="B4406" s="431" t="s">
        <v>410</v>
      </c>
      <c r="C4406" s="428" t="s">
        <v>14355</v>
      </c>
      <c r="D4406" s="428" t="s">
        <v>19</v>
      </c>
    </row>
    <row r="4407" spans="1:4" ht="12.75">
      <c r="A4407" s="428" t="s">
        <v>2495</v>
      </c>
      <c r="B4407" s="431">
        <v>100101</v>
      </c>
      <c r="C4407" s="428" t="s">
        <v>16287</v>
      </c>
      <c r="D4407" s="428" t="s">
        <v>18</v>
      </c>
    </row>
    <row r="4408" spans="1:4" ht="12.75">
      <c r="A4408" s="428" t="s">
        <v>11793</v>
      </c>
      <c r="B4408" s="431" t="s">
        <v>418</v>
      </c>
      <c r="C4408" s="428" t="s">
        <v>16288</v>
      </c>
      <c r="D4408" s="428" t="s">
        <v>20</v>
      </c>
    </row>
    <row r="4409" spans="1:4" ht="12.75">
      <c r="A4409" s="428" t="s">
        <v>7990</v>
      </c>
      <c r="B4409" s="431" t="s">
        <v>4023</v>
      </c>
      <c r="C4409" s="428" t="s">
        <v>16289</v>
      </c>
      <c r="D4409" s="428" t="s">
        <v>18</v>
      </c>
    </row>
    <row r="4410" spans="1:4" ht="12.75">
      <c r="A4410" s="428" t="s">
        <v>4574</v>
      </c>
      <c r="B4410" s="431">
        <v>250301</v>
      </c>
      <c r="C4410" s="428" t="s">
        <v>16290</v>
      </c>
      <c r="D4410" s="428" t="s">
        <v>459</v>
      </c>
    </row>
    <row r="4411" spans="1:4" ht="12.75">
      <c r="A4411" s="428" t="s">
        <v>11794</v>
      </c>
      <c r="B4411" s="431" t="s">
        <v>1915</v>
      </c>
      <c r="C4411" s="428" t="s">
        <v>16291</v>
      </c>
      <c r="D4411" s="428" t="s">
        <v>20</v>
      </c>
    </row>
    <row r="4412" spans="1:4" ht="12.75">
      <c r="A4412" s="428" t="s">
        <v>11795</v>
      </c>
      <c r="B4412" s="431" t="s">
        <v>637</v>
      </c>
      <c r="C4412" s="428" t="s">
        <v>16292</v>
      </c>
      <c r="D4412" s="428" t="s">
        <v>20</v>
      </c>
    </row>
    <row r="4413" spans="1:4" ht="12.75">
      <c r="A4413" s="428" t="s">
        <v>11796</v>
      </c>
      <c r="B4413" s="431" t="s">
        <v>637</v>
      </c>
      <c r="C4413" s="428" t="s">
        <v>16293</v>
      </c>
      <c r="D4413" s="428" t="s">
        <v>20</v>
      </c>
    </row>
    <row r="4414" spans="1:4" ht="12.75">
      <c r="A4414" s="428" t="s">
        <v>6310</v>
      </c>
      <c r="B4414" s="431">
        <v>101106</v>
      </c>
      <c r="C4414" s="428" t="s">
        <v>16294</v>
      </c>
      <c r="D4414" s="428" t="s">
        <v>18</v>
      </c>
    </row>
    <row r="4415" spans="1:4" ht="12.75">
      <c r="A4415" s="428" t="s">
        <v>4280</v>
      </c>
      <c r="B4415" s="431">
        <v>100201</v>
      </c>
      <c r="C4415" s="428" t="s">
        <v>15990</v>
      </c>
      <c r="D4415" s="428" t="s">
        <v>19</v>
      </c>
    </row>
    <row r="4416" spans="1:4" ht="12.75">
      <c r="A4416" s="428" t="s">
        <v>11797</v>
      </c>
      <c r="B4416" s="431">
        <v>160108</v>
      </c>
      <c r="C4416" s="428" t="s">
        <v>16295</v>
      </c>
      <c r="D4416" s="428" t="s">
        <v>20</v>
      </c>
    </row>
    <row r="4417" spans="1:4" ht="12.75">
      <c r="A4417" s="428" t="s">
        <v>414</v>
      </c>
      <c r="B4417" s="431">
        <v>230104</v>
      </c>
      <c r="C4417" s="428" t="s">
        <v>12679</v>
      </c>
      <c r="D4417" s="428" t="s">
        <v>20</v>
      </c>
    </row>
    <row r="4418" spans="1:4" ht="12.75">
      <c r="A4418" s="428" t="s">
        <v>438</v>
      </c>
      <c r="B4418" s="431" t="s">
        <v>439</v>
      </c>
      <c r="C4418" s="428" t="s">
        <v>14596</v>
      </c>
      <c r="D4418" s="428" t="s">
        <v>19</v>
      </c>
    </row>
    <row r="4419" spans="1:4" ht="12.75">
      <c r="A4419" s="428" t="s">
        <v>523</v>
      </c>
      <c r="B4419" s="431">
        <v>160401</v>
      </c>
      <c r="C4419" s="428" t="s">
        <v>16296</v>
      </c>
      <c r="D4419" s="428" t="s">
        <v>19</v>
      </c>
    </row>
    <row r="4420" spans="1:4" ht="12.75">
      <c r="A4420" s="428" t="s">
        <v>11798</v>
      </c>
      <c r="B4420" s="431">
        <v>150128</v>
      </c>
      <c r="C4420" s="428" t="s">
        <v>16297</v>
      </c>
      <c r="D4420" s="428" t="s">
        <v>20</v>
      </c>
    </row>
    <row r="4421" spans="1:4" ht="12.75">
      <c r="A4421" s="428" t="s">
        <v>584</v>
      </c>
      <c r="B4421" s="431">
        <v>151017</v>
      </c>
      <c r="C4421" s="428" t="s">
        <v>16298</v>
      </c>
      <c r="D4421" s="428" t="s">
        <v>20</v>
      </c>
    </row>
    <row r="4422" spans="1:4" ht="12.75">
      <c r="A4422" s="428" t="s">
        <v>629</v>
      </c>
      <c r="B4422" s="431" t="s">
        <v>10754</v>
      </c>
      <c r="C4422" s="428" t="s">
        <v>16299</v>
      </c>
      <c r="D4422" s="428" t="s">
        <v>19</v>
      </c>
    </row>
    <row r="4423" spans="1:4" ht="12.75">
      <c r="A4423" s="428" t="s">
        <v>11799</v>
      </c>
      <c r="B4423" s="431">
        <v>250105</v>
      </c>
      <c r="C4423" s="428" t="s">
        <v>16300</v>
      </c>
      <c r="D4423" s="428" t="s">
        <v>18</v>
      </c>
    </row>
    <row r="4424" spans="1:4" ht="12.75">
      <c r="A4424" s="428" t="s">
        <v>11800</v>
      </c>
      <c r="B4424" s="431" t="s">
        <v>10201</v>
      </c>
      <c r="C4424" s="428" t="s">
        <v>16301</v>
      </c>
      <c r="D4424" s="428" t="s">
        <v>18</v>
      </c>
    </row>
    <row r="4425" spans="1:4" ht="12.75">
      <c r="A4425" s="428" t="s">
        <v>695</v>
      </c>
      <c r="B4425" s="431" t="s">
        <v>10075</v>
      </c>
      <c r="C4425" s="428" t="s">
        <v>16302</v>
      </c>
      <c r="D4425" s="428" t="s">
        <v>19</v>
      </c>
    </row>
    <row r="4426" spans="1:4" ht="12.75">
      <c r="A4426" s="428" t="s">
        <v>718</v>
      </c>
      <c r="B4426" s="431">
        <v>220103</v>
      </c>
      <c r="C4426" s="428" t="s">
        <v>16303</v>
      </c>
      <c r="D4426" s="428" t="s">
        <v>18</v>
      </c>
    </row>
    <row r="4427" spans="1:4" ht="12.75">
      <c r="A4427" s="428" t="s">
        <v>722</v>
      </c>
      <c r="B4427" s="431">
        <v>160601</v>
      </c>
      <c r="C4427" s="428" t="s">
        <v>16304</v>
      </c>
      <c r="D4427" s="428" t="s">
        <v>19</v>
      </c>
    </row>
    <row r="4428" spans="1:4" ht="12.75">
      <c r="A4428" s="428" t="s">
        <v>753</v>
      </c>
      <c r="B4428" s="431">
        <v>250102</v>
      </c>
      <c r="C4428" s="428" t="s">
        <v>16305</v>
      </c>
      <c r="D4428" s="428" t="s">
        <v>19</v>
      </c>
    </row>
    <row r="4429" spans="1:4" ht="12.75">
      <c r="A4429" s="428" t="s">
        <v>938</v>
      </c>
      <c r="B4429" s="431">
        <v>110504</v>
      </c>
      <c r="C4429" s="428" t="s">
        <v>16306</v>
      </c>
      <c r="D4429" s="428" t="s">
        <v>20</v>
      </c>
    </row>
    <row r="4430" spans="1:4" ht="12.75">
      <c r="A4430" s="428" t="s">
        <v>949</v>
      </c>
      <c r="B4430" s="431" t="s">
        <v>10281</v>
      </c>
      <c r="C4430" s="428" t="s">
        <v>16307</v>
      </c>
      <c r="D4430" s="428" t="s">
        <v>20</v>
      </c>
    </row>
    <row r="4431" spans="1:4" ht="12.75">
      <c r="A4431" s="428" t="s">
        <v>11801</v>
      </c>
      <c r="B4431" s="431">
        <v>150601</v>
      </c>
      <c r="C4431" s="428" t="s">
        <v>16308</v>
      </c>
      <c r="D4431" s="428" t="s">
        <v>459</v>
      </c>
    </row>
    <row r="4432" spans="1:4" ht="12.75">
      <c r="A4432" s="428" t="s">
        <v>962</v>
      </c>
      <c r="B4432" s="431">
        <v>120210</v>
      </c>
      <c r="C4432" s="428" t="s">
        <v>16309</v>
      </c>
      <c r="D4432" s="428" t="s">
        <v>18</v>
      </c>
    </row>
    <row r="4433" spans="1:4" ht="12.75">
      <c r="A4433" s="428" t="s">
        <v>970</v>
      </c>
      <c r="B4433" s="431" t="s">
        <v>10693</v>
      </c>
      <c r="C4433" s="428" t="s">
        <v>16310</v>
      </c>
      <c r="D4433" s="428" t="s">
        <v>19</v>
      </c>
    </row>
    <row r="4434" spans="1:4" ht="12.75">
      <c r="A4434" s="428" t="s">
        <v>1128</v>
      </c>
      <c r="B4434" s="431" t="s">
        <v>9925</v>
      </c>
      <c r="C4434" s="428" t="s">
        <v>13550</v>
      </c>
      <c r="D4434" s="428" t="s">
        <v>19</v>
      </c>
    </row>
    <row r="4435" spans="1:4" ht="12.75">
      <c r="A4435" s="428" t="s">
        <v>1261</v>
      </c>
      <c r="B4435" s="431" t="s">
        <v>1262</v>
      </c>
      <c r="C4435" s="428" t="s">
        <v>15440</v>
      </c>
      <c r="D4435" s="428" t="s">
        <v>19</v>
      </c>
    </row>
    <row r="4436" spans="1:4" ht="12.75">
      <c r="A4436" s="428" t="s">
        <v>4378</v>
      </c>
      <c r="B4436" s="431">
        <v>130504</v>
      </c>
      <c r="C4436" s="428" t="s">
        <v>16311</v>
      </c>
      <c r="D4436" s="428" t="s">
        <v>459</v>
      </c>
    </row>
    <row r="4437" spans="1:4" ht="12.75">
      <c r="A4437" s="428" t="s">
        <v>496</v>
      </c>
      <c r="B4437" s="431">
        <v>150143</v>
      </c>
      <c r="C4437" s="428" t="s">
        <v>16312</v>
      </c>
      <c r="D4437" s="428" t="s">
        <v>20</v>
      </c>
    </row>
    <row r="4438" spans="1:4" ht="12.75">
      <c r="A4438" s="428" t="s">
        <v>1429</v>
      </c>
      <c r="B4438" s="431">
        <v>100504</v>
      </c>
      <c r="C4438" s="428" t="s">
        <v>16313</v>
      </c>
      <c r="D4438" s="428" t="s">
        <v>20</v>
      </c>
    </row>
    <row r="4439" spans="1:4" ht="12.75">
      <c r="A4439" s="428" t="s">
        <v>3738</v>
      </c>
      <c r="B4439" s="431">
        <v>220501</v>
      </c>
      <c r="C4439" s="428" t="s">
        <v>16314</v>
      </c>
      <c r="D4439" s="428" t="s">
        <v>19</v>
      </c>
    </row>
    <row r="4440" spans="1:4" ht="12.75">
      <c r="A4440" s="428" t="s">
        <v>1445</v>
      </c>
      <c r="B4440" s="431">
        <v>180201</v>
      </c>
      <c r="C4440" s="428" t="s">
        <v>1446</v>
      </c>
      <c r="D4440" s="428" t="s">
        <v>19</v>
      </c>
    </row>
    <row r="4441" spans="1:4" ht="12.75">
      <c r="A4441" s="428" t="s">
        <v>4475</v>
      </c>
      <c r="B4441" s="431">
        <v>160202</v>
      </c>
      <c r="C4441" s="428" t="s">
        <v>16315</v>
      </c>
      <c r="D4441" s="428" t="s">
        <v>19</v>
      </c>
    </row>
    <row r="4442" spans="1:4" ht="12.75">
      <c r="A4442" s="428" t="s">
        <v>1502</v>
      </c>
      <c r="B4442" s="431">
        <v>100102</v>
      </c>
      <c r="C4442" s="428" t="s">
        <v>15103</v>
      </c>
      <c r="D4442" s="428" t="s">
        <v>20</v>
      </c>
    </row>
    <row r="4443" spans="1:4" ht="12.75">
      <c r="A4443" s="428" t="s">
        <v>11802</v>
      </c>
      <c r="B4443" s="431" t="s">
        <v>1473</v>
      </c>
      <c r="C4443" s="428" t="s">
        <v>16316</v>
      </c>
      <c r="D4443" s="428" t="s">
        <v>20</v>
      </c>
    </row>
    <row r="4444" spans="1:4" ht="12.75">
      <c r="A4444" s="428" t="s">
        <v>1534</v>
      </c>
      <c r="B4444" s="431">
        <v>140115</v>
      </c>
      <c r="C4444" s="428" t="s">
        <v>16317</v>
      </c>
      <c r="D4444" s="428" t="s">
        <v>20</v>
      </c>
    </row>
    <row r="4445" spans="1:4" ht="12.75">
      <c r="A4445" s="428" t="s">
        <v>1547</v>
      </c>
      <c r="B4445" s="431">
        <v>210708</v>
      </c>
      <c r="C4445" s="428" t="s">
        <v>15909</v>
      </c>
      <c r="D4445" s="428" t="s">
        <v>18</v>
      </c>
    </row>
    <row r="4446" spans="1:4" ht="12.75">
      <c r="A4446" s="428" t="s">
        <v>1551</v>
      </c>
      <c r="B4446" s="431" t="s">
        <v>1552</v>
      </c>
      <c r="C4446" s="428" t="s">
        <v>15585</v>
      </c>
      <c r="D4446" s="428" t="s">
        <v>20</v>
      </c>
    </row>
    <row r="4447" spans="1:4" ht="12.75">
      <c r="A4447" s="428" t="s">
        <v>11803</v>
      </c>
      <c r="B4447" s="431">
        <v>140116</v>
      </c>
      <c r="C4447" s="428" t="s">
        <v>16318</v>
      </c>
      <c r="D4447" s="428" t="s">
        <v>18</v>
      </c>
    </row>
    <row r="4448" spans="1:4" ht="12.75">
      <c r="A4448" s="428" t="s">
        <v>1588</v>
      </c>
      <c r="B4448" s="431">
        <v>160110</v>
      </c>
      <c r="C4448" s="428" t="s">
        <v>16319</v>
      </c>
      <c r="D4448" s="428" t="s">
        <v>19</v>
      </c>
    </row>
    <row r="4449" spans="1:4" ht="12.75">
      <c r="A4449" s="428" t="s">
        <v>1641</v>
      </c>
      <c r="B4449" s="431">
        <v>140306</v>
      </c>
      <c r="C4449" s="428" t="s">
        <v>16320</v>
      </c>
      <c r="D4449" s="428" t="s">
        <v>19</v>
      </c>
    </row>
    <row r="4450" spans="1:4" ht="12.75">
      <c r="A4450" s="428" t="s">
        <v>1684</v>
      </c>
      <c r="B4450" s="431" t="s">
        <v>10597</v>
      </c>
      <c r="C4450" s="428" t="s">
        <v>16321</v>
      </c>
      <c r="D4450" s="428" t="s">
        <v>19</v>
      </c>
    </row>
    <row r="4451" spans="1:4" ht="12.75">
      <c r="A4451" s="428" t="s">
        <v>1775</v>
      </c>
      <c r="B4451" s="431" t="s">
        <v>618</v>
      </c>
      <c r="C4451" s="428" t="s">
        <v>16322</v>
      </c>
      <c r="D4451" s="428" t="s">
        <v>19</v>
      </c>
    </row>
    <row r="4452" spans="1:4" ht="12.75">
      <c r="A4452" s="428" t="s">
        <v>1784</v>
      </c>
      <c r="B4452" s="431">
        <v>160107</v>
      </c>
      <c r="C4452" s="428" t="s">
        <v>16323</v>
      </c>
      <c r="D4452" s="428" t="s">
        <v>19</v>
      </c>
    </row>
    <row r="4453" spans="1:4" ht="12.75">
      <c r="A4453" s="428" t="s">
        <v>611</v>
      </c>
      <c r="B4453" s="431">
        <v>160705</v>
      </c>
      <c r="C4453" s="428" t="s">
        <v>16324</v>
      </c>
      <c r="D4453" s="428" t="s">
        <v>19</v>
      </c>
    </row>
    <row r="4454" spans="1:4" ht="12.75">
      <c r="A4454" s="428" t="s">
        <v>1936</v>
      </c>
      <c r="B4454" s="431" t="s">
        <v>10700</v>
      </c>
      <c r="C4454" s="428" t="s">
        <v>16325</v>
      </c>
      <c r="D4454" s="428" t="s">
        <v>20</v>
      </c>
    </row>
    <row r="4455" spans="1:4" ht="12.75">
      <c r="A4455" s="428" t="s">
        <v>1990</v>
      </c>
      <c r="B4455" s="431">
        <v>200601</v>
      </c>
      <c r="C4455" s="428" t="s">
        <v>16326</v>
      </c>
      <c r="D4455" s="428" t="s">
        <v>20</v>
      </c>
    </row>
    <row r="4456" spans="1:4" ht="12.75">
      <c r="A4456" s="428" t="s">
        <v>2038</v>
      </c>
      <c r="B4456" s="431">
        <v>110302</v>
      </c>
      <c r="C4456" s="428" t="s">
        <v>16327</v>
      </c>
      <c r="D4456" s="428" t="s">
        <v>20</v>
      </c>
    </row>
    <row r="4457" spans="1:4" ht="12.75">
      <c r="A4457" s="428" t="s">
        <v>11804</v>
      </c>
      <c r="B4457" s="431">
        <v>150128</v>
      </c>
      <c r="C4457" s="428" t="s">
        <v>16328</v>
      </c>
      <c r="D4457" s="428" t="s">
        <v>18</v>
      </c>
    </row>
    <row r="4458" spans="1:4" ht="12.75">
      <c r="A4458" s="428" t="s">
        <v>7370</v>
      </c>
      <c r="B4458" s="431" t="s">
        <v>6994</v>
      </c>
      <c r="C4458" s="428" t="s">
        <v>16329</v>
      </c>
      <c r="D4458" s="428" t="s">
        <v>18</v>
      </c>
    </row>
    <row r="4459" spans="1:4" ht="12.75">
      <c r="A4459" s="428" t="s">
        <v>3554</v>
      </c>
      <c r="B4459" s="431">
        <v>100107</v>
      </c>
      <c r="C4459" s="428" t="s">
        <v>16330</v>
      </c>
      <c r="D4459" s="428" t="s">
        <v>20</v>
      </c>
    </row>
    <row r="4460" spans="1:4" ht="12.75">
      <c r="A4460" s="428" t="s">
        <v>2123</v>
      </c>
      <c r="B4460" s="431" t="s">
        <v>10123</v>
      </c>
      <c r="C4460" s="428" t="s">
        <v>16331</v>
      </c>
      <c r="D4460" s="428" t="s">
        <v>19</v>
      </c>
    </row>
    <row r="4461" spans="1:4" ht="12.75">
      <c r="A4461" s="428" t="s">
        <v>2149</v>
      </c>
      <c r="B4461" s="431" t="s">
        <v>10520</v>
      </c>
      <c r="C4461" s="428" t="s">
        <v>16332</v>
      </c>
      <c r="D4461" s="428" t="s">
        <v>19</v>
      </c>
    </row>
    <row r="4462" spans="1:4" ht="12.75">
      <c r="A4462" s="428" t="s">
        <v>5483</v>
      </c>
      <c r="B4462" s="431">
        <v>120602</v>
      </c>
      <c r="C4462" s="428" t="s">
        <v>12421</v>
      </c>
      <c r="D4462" s="428" t="s">
        <v>19</v>
      </c>
    </row>
    <row r="4463" spans="1:4" ht="12.75">
      <c r="A4463" s="428" t="s">
        <v>2254</v>
      </c>
      <c r="B4463" s="431">
        <v>100205</v>
      </c>
      <c r="C4463" s="428" t="s">
        <v>16333</v>
      </c>
      <c r="D4463" s="428" t="s">
        <v>18</v>
      </c>
    </row>
    <row r="4464" spans="1:4" ht="12.75">
      <c r="A4464" s="428" t="s">
        <v>2309</v>
      </c>
      <c r="B4464" s="431" t="s">
        <v>413</v>
      </c>
      <c r="C4464" s="428" t="s">
        <v>16334</v>
      </c>
      <c r="D4464" s="428" t="s">
        <v>19</v>
      </c>
    </row>
    <row r="4465" spans="1:4" ht="12.75">
      <c r="A4465" s="428" t="s">
        <v>2284</v>
      </c>
      <c r="B4465" s="431">
        <v>110104</v>
      </c>
      <c r="C4465" s="428" t="s">
        <v>16335</v>
      </c>
      <c r="D4465" s="428" t="s">
        <v>19</v>
      </c>
    </row>
    <row r="4466" spans="1:4" ht="12.75">
      <c r="A4466" s="428" t="s">
        <v>5694</v>
      </c>
      <c r="B4466" s="431" t="s">
        <v>1314</v>
      </c>
      <c r="C4466" s="428" t="s">
        <v>32</v>
      </c>
      <c r="D4466" s="428" t="s">
        <v>19</v>
      </c>
    </row>
    <row r="4467" spans="1:4" ht="12.75">
      <c r="A4467" s="428" t="s">
        <v>2329</v>
      </c>
      <c r="B4467" s="431" t="s">
        <v>9870</v>
      </c>
      <c r="C4467" s="428" t="s">
        <v>13925</v>
      </c>
      <c r="D4467" s="428" t="s">
        <v>19</v>
      </c>
    </row>
    <row r="4468" spans="1:4" ht="12.75">
      <c r="A4468" s="428" t="s">
        <v>2341</v>
      </c>
      <c r="B4468" s="431">
        <v>210608</v>
      </c>
      <c r="C4468" s="428" t="s">
        <v>16336</v>
      </c>
      <c r="D4468" s="428" t="s">
        <v>19</v>
      </c>
    </row>
    <row r="4469" spans="1:4" ht="12.75">
      <c r="A4469" s="428" t="s">
        <v>2351</v>
      </c>
      <c r="B4469" s="431">
        <v>120133</v>
      </c>
      <c r="C4469" s="428" t="s">
        <v>12696</v>
      </c>
      <c r="D4469" s="428" t="s">
        <v>19</v>
      </c>
    </row>
    <row r="4470" spans="1:4" ht="12.75">
      <c r="A4470" s="428" t="s">
        <v>2774</v>
      </c>
      <c r="B4470" s="431" t="s">
        <v>491</v>
      </c>
      <c r="C4470" s="428" t="s">
        <v>16337</v>
      </c>
      <c r="D4470" s="428" t="s">
        <v>19</v>
      </c>
    </row>
    <row r="4471" spans="1:4" ht="12.75">
      <c r="A4471" s="428" t="s">
        <v>2364</v>
      </c>
      <c r="B4471" s="431" t="s">
        <v>637</v>
      </c>
      <c r="C4471" s="428" t="s">
        <v>16338</v>
      </c>
      <c r="D4471" s="428" t="s">
        <v>19</v>
      </c>
    </row>
    <row r="4472" spans="1:4" ht="12.75">
      <c r="A4472" s="428" t="s">
        <v>1145</v>
      </c>
      <c r="B4472" s="431">
        <v>150135</v>
      </c>
      <c r="C4472" s="428" t="s">
        <v>16339</v>
      </c>
      <c r="D4472" s="428" t="s">
        <v>18</v>
      </c>
    </row>
    <row r="4473" spans="1:4" ht="12.75">
      <c r="A4473" s="428" t="s">
        <v>5219</v>
      </c>
      <c r="B4473" s="431">
        <v>150703</v>
      </c>
      <c r="C4473" s="428" t="s">
        <v>16340</v>
      </c>
      <c r="D4473" s="428" t="s">
        <v>20</v>
      </c>
    </row>
    <row r="4474" spans="1:4" ht="12.75">
      <c r="A4474" s="428" t="s">
        <v>11805</v>
      </c>
      <c r="B4474" s="431">
        <v>130101</v>
      </c>
      <c r="C4474" s="428" t="s">
        <v>16341</v>
      </c>
      <c r="D4474" s="428" t="s">
        <v>459</v>
      </c>
    </row>
    <row r="4475" spans="1:4" ht="12.75">
      <c r="A4475" s="428" t="s">
        <v>2441</v>
      </c>
      <c r="B4475" s="431">
        <v>130502</v>
      </c>
      <c r="C4475" s="428" t="s">
        <v>13197</v>
      </c>
      <c r="D4475" s="428" t="s">
        <v>19</v>
      </c>
    </row>
    <row r="4476" spans="1:4" ht="12.75">
      <c r="A4476" s="428" t="s">
        <v>11806</v>
      </c>
      <c r="B4476" s="431">
        <v>220901</v>
      </c>
      <c r="C4476" s="428" t="s">
        <v>16342</v>
      </c>
      <c r="D4476" s="428" t="s">
        <v>19</v>
      </c>
    </row>
    <row r="4477" spans="1:4" ht="12.75">
      <c r="A4477" s="428" t="s">
        <v>2525</v>
      </c>
      <c r="B4477" s="431" t="s">
        <v>10059</v>
      </c>
      <c r="C4477" s="428" t="s">
        <v>16343</v>
      </c>
      <c r="D4477" s="428" t="s">
        <v>20</v>
      </c>
    </row>
    <row r="4478" spans="1:4" ht="12.75">
      <c r="A4478" s="428" t="s">
        <v>2623</v>
      </c>
      <c r="B4478" s="431" t="s">
        <v>10252</v>
      </c>
      <c r="C4478" s="428" t="s">
        <v>16344</v>
      </c>
      <c r="D4478" s="428" t="s">
        <v>19</v>
      </c>
    </row>
    <row r="4479" spans="1:4" ht="12.75">
      <c r="A4479" s="428" t="s">
        <v>2624</v>
      </c>
      <c r="B4479" s="431" t="s">
        <v>9952</v>
      </c>
      <c r="C4479" s="428" t="s">
        <v>16345</v>
      </c>
      <c r="D4479" s="428" t="s">
        <v>20</v>
      </c>
    </row>
    <row r="4480" spans="1:4" ht="12.75">
      <c r="A4480" s="428" t="s">
        <v>2659</v>
      </c>
      <c r="B4480" s="431">
        <v>250101</v>
      </c>
      <c r="C4480" s="428" t="s">
        <v>16346</v>
      </c>
      <c r="D4480" s="428" t="s">
        <v>19</v>
      </c>
    </row>
    <row r="4481" spans="1:4" ht="12.75">
      <c r="A4481" s="428" t="s">
        <v>2676</v>
      </c>
      <c r="B4481" s="431" t="s">
        <v>9958</v>
      </c>
      <c r="C4481" s="428" t="s">
        <v>16347</v>
      </c>
      <c r="D4481" s="428" t="s">
        <v>20</v>
      </c>
    </row>
    <row r="4482" spans="1:4" ht="12.75">
      <c r="A4482" s="428" t="s">
        <v>2701</v>
      </c>
      <c r="B4482" s="431">
        <v>160103</v>
      </c>
      <c r="C4482" s="428" t="s">
        <v>16348</v>
      </c>
      <c r="D4482" s="428" t="s">
        <v>19</v>
      </c>
    </row>
    <row r="4483" spans="1:4" ht="12.75">
      <c r="A4483" s="428" t="s">
        <v>11807</v>
      </c>
      <c r="B4483" s="431">
        <v>130107</v>
      </c>
      <c r="C4483" s="428" t="s">
        <v>16349</v>
      </c>
      <c r="D4483" s="428" t="s">
        <v>459</v>
      </c>
    </row>
    <row r="4484" spans="1:4" ht="12.75">
      <c r="A4484" s="428" t="s">
        <v>2859</v>
      </c>
      <c r="B4484" s="431" t="s">
        <v>10086</v>
      </c>
      <c r="C4484" s="428" t="s">
        <v>16350</v>
      </c>
      <c r="D4484" s="428" t="s">
        <v>19</v>
      </c>
    </row>
    <row r="4485" spans="1:4" ht="12.75">
      <c r="A4485" s="428" t="s">
        <v>5779</v>
      </c>
      <c r="B4485" s="431" t="s">
        <v>10267</v>
      </c>
      <c r="C4485" s="428" t="s">
        <v>16351</v>
      </c>
      <c r="D4485" s="428" t="s">
        <v>459</v>
      </c>
    </row>
    <row r="4486" spans="1:4" ht="12.75">
      <c r="A4486" s="428" t="s">
        <v>2895</v>
      </c>
      <c r="B4486" s="431" t="s">
        <v>10374</v>
      </c>
      <c r="C4486" s="428" t="s">
        <v>16352</v>
      </c>
      <c r="D4486" s="428" t="s">
        <v>19</v>
      </c>
    </row>
    <row r="4487" spans="1:4" ht="12.75">
      <c r="A4487" s="428" t="s">
        <v>2906</v>
      </c>
      <c r="B4487" s="431">
        <v>100108</v>
      </c>
      <c r="C4487" s="428" t="s">
        <v>16353</v>
      </c>
      <c r="D4487" s="428" t="s">
        <v>18</v>
      </c>
    </row>
    <row r="4488" spans="1:4" ht="12.75">
      <c r="A4488" s="428" t="s">
        <v>2994</v>
      </c>
      <c r="B4488" s="431">
        <v>180104</v>
      </c>
      <c r="C4488" s="428" t="s">
        <v>2995</v>
      </c>
      <c r="D4488" s="428" t="s">
        <v>19</v>
      </c>
    </row>
    <row r="4489" spans="1:4" ht="12.75">
      <c r="A4489" s="428" t="s">
        <v>2997</v>
      </c>
      <c r="B4489" s="431">
        <v>150707</v>
      </c>
      <c r="C4489" s="428" t="s">
        <v>16354</v>
      </c>
      <c r="D4489" s="428" t="s">
        <v>19</v>
      </c>
    </row>
    <row r="4490" spans="1:4" ht="12.75">
      <c r="A4490" s="428" t="s">
        <v>3037</v>
      </c>
      <c r="B4490" s="431">
        <v>110111</v>
      </c>
      <c r="C4490" s="428" t="s">
        <v>16355</v>
      </c>
      <c r="D4490" s="428" t="s">
        <v>20</v>
      </c>
    </row>
    <row r="4491" spans="1:4" ht="12.75">
      <c r="A4491" s="428" t="s">
        <v>3040</v>
      </c>
      <c r="B4491" s="431">
        <v>120113</v>
      </c>
      <c r="C4491" s="428" t="s">
        <v>16356</v>
      </c>
      <c r="D4491" s="428" t="s">
        <v>19</v>
      </c>
    </row>
    <row r="4492" spans="1:4" ht="12.75">
      <c r="A4492" s="428" t="s">
        <v>3060</v>
      </c>
      <c r="B4492" s="431" t="s">
        <v>1924</v>
      </c>
      <c r="C4492" s="428" t="s">
        <v>16357</v>
      </c>
      <c r="D4492" s="428" t="s">
        <v>19</v>
      </c>
    </row>
    <row r="4493" spans="1:4" ht="12.75">
      <c r="A4493" s="428" t="s">
        <v>3062</v>
      </c>
      <c r="B4493" s="431">
        <v>120708</v>
      </c>
      <c r="C4493" s="428" t="s">
        <v>16358</v>
      </c>
      <c r="D4493" s="428" t="s">
        <v>19</v>
      </c>
    </row>
    <row r="4494" spans="1:4" ht="12.75">
      <c r="A4494" s="428" t="s">
        <v>3161</v>
      </c>
      <c r="B4494" s="431" t="s">
        <v>9722</v>
      </c>
      <c r="C4494" s="428" t="s">
        <v>16359</v>
      </c>
      <c r="D4494" s="428" t="s">
        <v>19</v>
      </c>
    </row>
    <row r="4495" spans="1:4" ht="12.75">
      <c r="A4495" s="428" t="s">
        <v>3249</v>
      </c>
      <c r="B4495" s="431" t="s">
        <v>890</v>
      </c>
      <c r="C4495" s="428" t="s">
        <v>16360</v>
      </c>
      <c r="D4495" s="428" t="s">
        <v>19</v>
      </c>
    </row>
    <row r="4496" spans="1:4" ht="12.75">
      <c r="A4496" s="428" t="s">
        <v>3260</v>
      </c>
      <c r="B4496" s="431" t="s">
        <v>413</v>
      </c>
      <c r="C4496" s="428" t="s">
        <v>16361</v>
      </c>
      <c r="D4496" s="428" t="s">
        <v>19</v>
      </c>
    </row>
    <row r="4497" spans="1:4" ht="12.75">
      <c r="A4497" s="428" t="s">
        <v>3358</v>
      </c>
      <c r="B4497" s="431" t="s">
        <v>10504</v>
      </c>
      <c r="C4497" s="428" t="s">
        <v>16362</v>
      </c>
      <c r="D4497" s="428" t="s">
        <v>19</v>
      </c>
    </row>
    <row r="4498" spans="1:4" ht="12.75">
      <c r="A4498" s="428" t="s">
        <v>3368</v>
      </c>
      <c r="B4498" s="431" t="s">
        <v>10088</v>
      </c>
      <c r="C4498" s="428" t="s">
        <v>16363</v>
      </c>
      <c r="D4498" s="428" t="s">
        <v>19</v>
      </c>
    </row>
    <row r="4499" spans="1:4" ht="12.75">
      <c r="A4499" s="428" t="s">
        <v>3370</v>
      </c>
      <c r="B4499" s="431">
        <v>250101</v>
      </c>
      <c r="C4499" s="428" t="s">
        <v>16364</v>
      </c>
      <c r="D4499" s="428" t="s">
        <v>19</v>
      </c>
    </row>
    <row r="4500" spans="1:4" ht="12.75">
      <c r="A4500" s="428" t="s">
        <v>3435</v>
      </c>
      <c r="B4500" s="431">
        <v>250104</v>
      </c>
      <c r="C4500" s="428" t="s">
        <v>16365</v>
      </c>
      <c r="D4500" s="428" t="s">
        <v>19</v>
      </c>
    </row>
    <row r="4501" spans="1:4" ht="12.75">
      <c r="A4501" s="428" t="s">
        <v>3460</v>
      </c>
      <c r="B4501" s="431">
        <v>150807</v>
      </c>
      <c r="C4501" s="428" t="s">
        <v>12639</v>
      </c>
      <c r="D4501" s="428" t="s">
        <v>19</v>
      </c>
    </row>
    <row r="4502" spans="1:4" ht="12.75">
      <c r="A4502" s="428" t="s">
        <v>3472</v>
      </c>
      <c r="B4502" s="431" t="s">
        <v>10658</v>
      </c>
      <c r="C4502" s="428" t="s">
        <v>16366</v>
      </c>
      <c r="D4502" s="428" t="s">
        <v>19</v>
      </c>
    </row>
    <row r="4503" spans="1:4" ht="12.75">
      <c r="A4503" s="428" t="s">
        <v>3538</v>
      </c>
      <c r="B4503" s="431">
        <v>150707</v>
      </c>
      <c r="C4503" s="428" t="s">
        <v>16367</v>
      </c>
      <c r="D4503" s="428" t="s">
        <v>19</v>
      </c>
    </row>
    <row r="4504" spans="1:4" ht="12.75">
      <c r="A4504" s="428" t="s">
        <v>3548</v>
      </c>
      <c r="B4504" s="431">
        <v>150809</v>
      </c>
      <c r="C4504" s="428" t="s">
        <v>16368</v>
      </c>
      <c r="D4504" s="428" t="s">
        <v>19</v>
      </c>
    </row>
    <row r="4505" spans="1:4" ht="12.75">
      <c r="A4505" s="428" t="s">
        <v>3558</v>
      </c>
      <c r="B4505" s="431">
        <v>130108</v>
      </c>
      <c r="C4505" s="428" t="s">
        <v>16369</v>
      </c>
      <c r="D4505" s="428" t="s">
        <v>18</v>
      </c>
    </row>
    <row r="4506" spans="1:4" ht="12.75">
      <c r="A4506" s="428" t="s">
        <v>3582</v>
      </c>
      <c r="B4506" s="431">
        <v>100401</v>
      </c>
      <c r="C4506" s="428" t="s">
        <v>16370</v>
      </c>
      <c r="D4506" s="428" t="s">
        <v>20</v>
      </c>
    </row>
    <row r="4507" spans="1:4" ht="12.75">
      <c r="A4507" s="428" t="s">
        <v>2404</v>
      </c>
      <c r="B4507" s="431">
        <v>150101</v>
      </c>
      <c r="C4507" s="428" t="s">
        <v>16371</v>
      </c>
      <c r="D4507" s="428" t="s">
        <v>18</v>
      </c>
    </row>
    <row r="4508" spans="1:4" ht="12.75">
      <c r="A4508" s="428" t="s">
        <v>4941</v>
      </c>
      <c r="B4508" s="431" t="s">
        <v>4023</v>
      </c>
      <c r="C4508" s="428" t="s">
        <v>14445</v>
      </c>
      <c r="D4508" s="428" t="s">
        <v>19</v>
      </c>
    </row>
    <row r="4509" spans="1:4" ht="12.75">
      <c r="A4509" s="428" t="s">
        <v>8140</v>
      </c>
      <c r="B4509" s="431">
        <v>250102</v>
      </c>
      <c r="C4509" s="428" t="s">
        <v>16372</v>
      </c>
      <c r="D4509" s="428" t="s">
        <v>19</v>
      </c>
    </row>
    <row r="4510" spans="1:4" ht="12.75">
      <c r="A4510" s="428" t="s">
        <v>3779</v>
      </c>
      <c r="B4510" s="431">
        <v>210407</v>
      </c>
      <c r="C4510" s="428" t="s">
        <v>16373</v>
      </c>
      <c r="D4510" s="428" t="s">
        <v>20</v>
      </c>
    </row>
    <row r="4511" spans="1:4" ht="12.75">
      <c r="A4511" s="428" t="s">
        <v>3767</v>
      </c>
      <c r="B4511" s="431">
        <v>120431</v>
      </c>
      <c r="C4511" s="428" t="s">
        <v>16374</v>
      </c>
      <c r="D4511" s="428" t="s">
        <v>19</v>
      </c>
    </row>
    <row r="4512" spans="1:4" ht="12.75">
      <c r="A4512" s="428" t="s">
        <v>3808</v>
      </c>
      <c r="B4512" s="431" t="s">
        <v>9763</v>
      </c>
      <c r="C4512" s="428" t="s">
        <v>16375</v>
      </c>
      <c r="D4512" s="428" t="s">
        <v>20</v>
      </c>
    </row>
    <row r="4513" spans="1:4" ht="12.75">
      <c r="A4513" s="428" t="s">
        <v>3873</v>
      </c>
      <c r="B4513" s="431">
        <v>120124</v>
      </c>
      <c r="C4513" s="428" t="s">
        <v>16376</v>
      </c>
      <c r="D4513" s="428" t="s">
        <v>19</v>
      </c>
    </row>
    <row r="4514" spans="1:4" ht="12.75">
      <c r="A4514" s="428" t="s">
        <v>3874</v>
      </c>
      <c r="B4514" s="431">
        <v>150135</v>
      </c>
      <c r="C4514" s="428" t="s">
        <v>16377</v>
      </c>
      <c r="D4514" s="428" t="s">
        <v>459</v>
      </c>
    </row>
    <row r="4515" spans="1:4" ht="12.75">
      <c r="A4515" s="428" t="s">
        <v>3886</v>
      </c>
      <c r="B4515" s="431" t="s">
        <v>3887</v>
      </c>
      <c r="C4515" s="428" t="s">
        <v>16378</v>
      </c>
      <c r="D4515" s="428" t="s">
        <v>19</v>
      </c>
    </row>
    <row r="4516" spans="1:4" ht="12.75">
      <c r="A4516" s="428" t="s">
        <v>3924</v>
      </c>
      <c r="B4516" s="431">
        <v>220301</v>
      </c>
      <c r="C4516" s="428" t="s">
        <v>14678</v>
      </c>
      <c r="D4516" s="428" t="s">
        <v>19</v>
      </c>
    </row>
    <row r="4517" spans="1:4" ht="12.75">
      <c r="A4517" s="428" t="s">
        <v>4197</v>
      </c>
      <c r="B4517" s="431" t="s">
        <v>4198</v>
      </c>
      <c r="C4517" s="428" t="s">
        <v>16379</v>
      </c>
      <c r="D4517" s="428" t="s">
        <v>19</v>
      </c>
    </row>
    <row r="4518" spans="1:4" ht="12.75">
      <c r="A4518" s="428" t="s">
        <v>4218</v>
      </c>
      <c r="B4518" s="431" t="s">
        <v>10527</v>
      </c>
      <c r="C4518" s="428" t="s">
        <v>16380</v>
      </c>
      <c r="D4518" s="428" t="s">
        <v>19</v>
      </c>
    </row>
    <row r="4519" spans="1:4" ht="12.75">
      <c r="A4519" s="428" t="s">
        <v>11808</v>
      </c>
      <c r="B4519" s="431" t="s">
        <v>10709</v>
      </c>
      <c r="C4519" s="428" t="s">
        <v>16381</v>
      </c>
      <c r="D4519" s="428" t="s">
        <v>20</v>
      </c>
    </row>
    <row r="4520" spans="1:4" ht="12.75">
      <c r="A4520" s="428" t="s">
        <v>4305</v>
      </c>
      <c r="B4520" s="431">
        <v>220804</v>
      </c>
      <c r="C4520" s="428" t="s">
        <v>16382</v>
      </c>
      <c r="D4520" s="428" t="s">
        <v>459</v>
      </c>
    </row>
    <row r="4521" spans="1:4" ht="12.75">
      <c r="A4521" s="428" t="s">
        <v>4350</v>
      </c>
      <c r="B4521" s="431" t="s">
        <v>10283</v>
      </c>
      <c r="C4521" s="428" t="s">
        <v>16383</v>
      </c>
      <c r="D4521" s="428" t="s">
        <v>19</v>
      </c>
    </row>
    <row r="4522" spans="1:4" ht="12.75">
      <c r="A4522" s="428" t="s">
        <v>4364</v>
      </c>
      <c r="B4522" s="431" t="s">
        <v>1162</v>
      </c>
      <c r="C4522" s="428" t="s">
        <v>16384</v>
      </c>
      <c r="D4522" s="428" t="s">
        <v>19</v>
      </c>
    </row>
    <row r="4523" spans="1:4" ht="12.75">
      <c r="A4523" s="428" t="s">
        <v>5827</v>
      </c>
      <c r="B4523" s="431">
        <v>150133</v>
      </c>
      <c r="C4523" s="428" t="s">
        <v>16385</v>
      </c>
      <c r="D4523" s="428" t="s">
        <v>459</v>
      </c>
    </row>
    <row r="4524" spans="1:4" ht="12.75">
      <c r="A4524" s="428" t="s">
        <v>4464</v>
      </c>
      <c r="B4524" s="431" t="s">
        <v>10801</v>
      </c>
      <c r="C4524" s="428" t="s">
        <v>16386</v>
      </c>
      <c r="D4524" s="428" t="s">
        <v>19</v>
      </c>
    </row>
    <row r="4525" spans="1:4" ht="12.75">
      <c r="A4525" s="428" t="s">
        <v>4530</v>
      </c>
      <c r="B4525" s="431">
        <v>130101</v>
      </c>
      <c r="C4525" s="428" t="s">
        <v>16387</v>
      </c>
      <c r="D4525" s="428" t="s">
        <v>20</v>
      </c>
    </row>
    <row r="4526" spans="1:4" ht="12.75">
      <c r="A4526" s="428" t="s">
        <v>8057</v>
      </c>
      <c r="B4526" s="431" t="s">
        <v>1414</v>
      </c>
      <c r="C4526" s="428" t="s">
        <v>15906</v>
      </c>
      <c r="D4526" s="428" t="s">
        <v>19</v>
      </c>
    </row>
    <row r="4527" spans="1:4" ht="12.75">
      <c r="A4527" s="428" t="s">
        <v>4572</v>
      </c>
      <c r="B4527" s="431">
        <v>200111</v>
      </c>
      <c r="C4527" s="428" t="s">
        <v>16388</v>
      </c>
      <c r="D4527" s="428" t="s">
        <v>19</v>
      </c>
    </row>
    <row r="4528" spans="1:4" ht="12.75">
      <c r="A4528" s="428" t="s">
        <v>918</v>
      </c>
      <c r="B4528" s="431">
        <v>211002</v>
      </c>
      <c r="C4528" s="428" t="s">
        <v>16389</v>
      </c>
      <c r="D4528" s="428" t="s">
        <v>20</v>
      </c>
    </row>
    <row r="4529" spans="1:4" ht="12.75">
      <c r="A4529" s="428" t="s">
        <v>4644</v>
      </c>
      <c r="B4529" s="431">
        <v>220101</v>
      </c>
      <c r="C4529" s="428" t="s">
        <v>16390</v>
      </c>
      <c r="D4529" s="428" t="s">
        <v>19</v>
      </c>
    </row>
    <row r="4530" spans="1:4" ht="12.75">
      <c r="A4530" s="428" t="s">
        <v>4861</v>
      </c>
      <c r="B4530" s="431">
        <v>130601</v>
      </c>
      <c r="C4530" s="428" t="s">
        <v>16391</v>
      </c>
      <c r="D4530" s="428" t="s">
        <v>20</v>
      </c>
    </row>
    <row r="4531" spans="1:4" ht="12.75">
      <c r="A4531" s="428" t="s">
        <v>4890</v>
      </c>
      <c r="B4531" s="431" t="s">
        <v>499</v>
      </c>
      <c r="C4531" s="428" t="s">
        <v>16392</v>
      </c>
      <c r="D4531" s="428" t="s">
        <v>19</v>
      </c>
    </row>
    <row r="4532" spans="1:4" ht="12.75">
      <c r="A4532" s="428" t="s">
        <v>4916</v>
      </c>
      <c r="B4532" s="431">
        <v>220202</v>
      </c>
      <c r="C4532" s="428" t="s">
        <v>16393</v>
      </c>
      <c r="D4532" s="428" t="s">
        <v>19</v>
      </c>
    </row>
    <row r="4533" spans="1:4" ht="12.75">
      <c r="A4533" s="428" t="s">
        <v>4932</v>
      </c>
      <c r="B4533" s="431" t="s">
        <v>10176</v>
      </c>
      <c r="C4533" s="428" t="s">
        <v>16394</v>
      </c>
      <c r="D4533" s="428" t="s">
        <v>19</v>
      </c>
    </row>
    <row r="4534" spans="1:4" ht="12.75">
      <c r="A4534" s="428" t="s">
        <v>11809</v>
      </c>
      <c r="B4534" s="431">
        <v>200110</v>
      </c>
      <c r="C4534" s="428" t="s">
        <v>16395</v>
      </c>
      <c r="D4534" s="428" t="s">
        <v>18</v>
      </c>
    </row>
    <row r="4535" spans="1:4" ht="12.75">
      <c r="A4535" s="428" t="s">
        <v>4419</v>
      </c>
      <c r="B4535" s="431">
        <v>190301</v>
      </c>
      <c r="C4535" s="428" t="s">
        <v>16396</v>
      </c>
      <c r="D4535" s="428" t="s">
        <v>19</v>
      </c>
    </row>
    <row r="4536" spans="1:4" ht="12.75">
      <c r="A4536" s="428" t="s">
        <v>4978</v>
      </c>
      <c r="B4536" s="431" t="s">
        <v>1308</v>
      </c>
      <c r="C4536" s="428" t="s">
        <v>16397</v>
      </c>
      <c r="D4536" s="428" t="s">
        <v>19</v>
      </c>
    </row>
    <row r="4537" spans="1:4" ht="12.75">
      <c r="A4537" s="428" t="s">
        <v>5080</v>
      </c>
      <c r="B4537" s="431">
        <v>120606</v>
      </c>
      <c r="C4537" s="428" t="s">
        <v>15920</v>
      </c>
      <c r="D4537" s="428" t="s">
        <v>20</v>
      </c>
    </row>
    <row r="4538" spans="1:4" ht="12.75">
      <c r="A4538" s="428" t="s">
        <v>5035</v>
      </c>
      <c r="B4538" s="431">
        <v>190304</v>
      </c>
      <c r="C4538" s="428" t="s">
        <v>16398</v>
      </c>
      <c r="D4538" s="428" t="s">
        <v>19</v>
      </c>
    </row>
    <row r="4539" spans="1:4" ht="12.75">
      <c r="A4539" s="428" t="s">
        <v>1730</v>
      </c>
      <c r="B4539" s="431">
        <v>120101</v>
      </c>
      <c r="C4539" s="428" t="s">
        <v>16399</v>
      </c>
      <c r="D4539" s="428" t="s">
        <v>18</v>
      </c>
    </row>
    <row r="4540" spans="1:4" ht="12.75">
      <c r="A4540" s="428" t="s">
        <v>5148</v>
      </c>
      <c r="B4540" s="431" t="s">
        <v>10443</v>
      </c>
      <c r="C4540" s="428" t="s">
        <v>16400</v>
      </c>
      <c r="D4540" s="428" t="s">
        <v>18</v>
      </c>
    </row>
    <row r="4541" spans="1:4" ht="12.75">
      <c r="A4541" s="428" t="s">
        <v>5153</v>
      </c>
      <c r="B4541" s="431" t="s">
        <v>10453</v>
      </c>
      <c r="C4541" s="428" t="s">
        <v>16401</v>
      </c>
      <c r="D4541" s="428" t="s">
        <v>20</v>
      </c>
    </row>
    <row r="4542" spans="1:4" ht="12.75">
      <c r="A4542" s="428" t="s">
        <v>7968</v>
      </c>
      <c r="B4542" s="431">
        <v>120706</v>
      </c>
      <c r="C4542" s="428" t="s">
        <v>16402</v>
      </c>
      <c r="D4542" s="428" t="s">
        <v>19</v>
      </c>
    </row>
    <row r="4543" spans="1:4" ht="12.75">
      <c r="A4543" s="428" t="s">
        <v>5215</v>
      </c>
      <c r="B4543" s="431">
        <v>120125</v>
      </c>
      <c r="C4543" s="428" t="s">
        <v>16403</v>
      </c>
      <c r="D4543" s="428" t="s">
        <v>18</v>
      </c>
    </row>
    <row r="4544" spans="1:4" ht="12.75">
      <c r="A4544" s="428" t="s">
        <v>1258</v>
      </c>
      <c r="B4544" s="431">
        <v>100802</v>
      </c>
      <c r="C4544" s="428" t="s">
        <v>16404</v>
      </c>
      <c r="D4544" s="428" t="s">
        <v>19</v>
      </c>
    </row>
    <row r="4545" spans="1:4" ht="12.75">
      <c r="A4545" s="428" t="s">
        <v>5253</v>
      </c>
      <c r="B4545" s="431">
        <v>150717</v>
      </c>
      <c r="C4545" s="428" t="s">
        <v>16405</v>
      </c>
      <c r="D4545" s="428" t="s">
        <v>19</v>
      </c>
    </row>
    <row r="4546" spans="1:4" ht="12.75">
      <c r="A4546" s="428" t="s">
        <v>5270</v>
      </c>
      <c r="B4546" s="431">
        <v>150806</v>
      </c>
      <c r="C4546" s="428" t="s">
        <v>16406</v>
      </c>
      <c r="D4546" s="428" t="s">
        <v>19</v>
      </c>
    </row>
    <row r="4547" spans="1:4" ht="12.75">
      <c r="A4547" s="428" t="s">
        <v>5351</v>
      </c>
      <c r="B4547" s="431">
        <v>120206</v>
      </c>
      <c r="C4547" s="428" t="s">
        <v>16407</v>
      </c>
      <c r="D4547" s="428" t="s">
        <v>19</v>
      </c>
    </row>
    <row r="4548" spans="1:4" ht="12.75">
      <c r="A4548" s="428" t="s">
        <v>5524</v>
      </c>
      <c r="B4548" s="431" t="s">
        <v>10710</v>
      </c>
      <c r="C4548" s="428" t="s">
        <v>9568</v>
      </c>
      <c r="D4548" s="428" t="s">
        <v>459</v>
      </c>
    </row>
    <row r="4549" spans="1:4" ht="12.75">
      <c r="A4549" s="428" t="s">
        <v>5402</v>
      </c>
      <c r="B4549" s="431">
        <v>120801</v>
      </c>
      <c r="C4549" s="428" t="s">
        <v>16408</v>
      </c>
      <c r="D4549" s="428" t="s">
        <v>459</v>
      </c>
    </row>
    <row r="4550" spans="1:4" ht="12.75">
      <c r="A4550" s="428" t="s">
        <v>5419</v>
      </c>
      <c r="B4550" s="431">
        <v>120128</v>
      </c>
      <c r="C4550" s="428" t="s">
        <v>16409</v>
      </c>
      <c r="D4550" s="428" t="s">
        <v>19</v>
      </c>
    </row>
    <row r="4551" spans="1:4" ht="12.75">
      <c r="A4551" s="428" t="s">
        <v>5449</v>
      </c>
      <c r="B4551" s="431" t="s">
        <v>9841</v>
      </c>
      <c r="C4551" s="428" t="s">
        <v>16410</v>
      </c>
      <c r="D4551" s="428" t="s">
        <v>19</v>
      </c>
    </row>
    <row r="4552" spans="1:4" ht="12.75">
      <c r="A4552" s="428" t="s">
        <v>5465</v>
      </c>
      <c r="B4552" s="431">
        <v>120708</v>
      </c>
      <c r="C4552" s="428" t="s">
        <v>15563</v>
      </c>
      <c r="D4552" s="428" t="s">
        <v>19</v>
      </c>
    </row>
    <row r="4553" spans="1:4" ht="12.75">
      <c r="A4553" s="428" t="s">
        <v>5474</v>
      </c>
      <c r="B4553" s="431">
        <v>140203</v>
      </c>
      <c r="C4553" s="428" t="s">
        <v>16411</v>
      </c>
      <c r="D4553" s="428" t="s">
        <v>20</v>
      </c>
    </row>
    <row r="4554" spans="1:4" ht="12.75">
      <c r="A4554" s="428" t="s">
        <v>4652</v>
      </c>
      <c r="B4554" s="431" t="s">
        <v>1931</v>
      </c>
      <c r="C4554" s="428" t="s">
        <v>16412</v>
      </c>
      <c r="D4554" s="428" t="s">
        <v>18</v>
      </c>
    </row>
    <row r="4555" spans="1:4" ht="12.75">
      <c r="A4555" s="428" t="s">
        <v>5513</v>
      </c>
      <c r="B4555" s="431" t="s">
        <v>10587</v>
      </c>
      <c r="C4555" s="428" t="s">
        <v>16413</v>
      </c>
      <c r="D4555" s="428" t="s">
        <v>19</v>
      </c>
    </row>
    <row r="4556" spans="1:4" ht="12.75">
      <c r="A4556" s="428" t="s">
        <v>1220</v>
      </c>
      <c r="B4556" s="431">
        <v>130101</v>
      </c>
      <c r="C4556" s="428" t="s">
        <v>16414</v>
      </c>
      <c r="D4556" s="428" t="s">
        <v>18</v>
      </c>
    </row>
    <row r="4557" spans="1:4" ht="12.75">
      <c r="A4557" s="428" t="s">
        <v>5631</v>
      </c>
      <c r="B4557" s="431" t="s">
        <v>10267</v>
      </c>
      <c r="C4557" s="428" t="s">
        <v>16415</v>
      </c>
      <c r="D4557" s="428" t="s">
        <v>18</v>
      </c>
    </row>
    <row r="4558" spans="1:4" ht="12.75">
      <c r="A4558" s="428" t="s">
        <v>5662</v>
      </c>
      <c r="B4558" s="431" t="s">
        <v>10291</v>
      </c>
      <c r="C4558" s="428" t="s">
        <v>16416</v>
      </c>
      <c r="D4558" s="428" t="s">
        <v>18</v>
      </c>
    </row>
    <row r="4559" spans="1:4" ht="12.75">
      <c r="A4559" s="428" t="s">
        <v>5727</v>
      </c>
      <c r="B4559" s="431">
        <v>160703</v>
      </c>
      <c r="C4559" s="428" t="s">
        <v>16417</v>
      </c>
      <c r="D4559" s="428" t="s">
        <v>19</v>
      </c>
    </row>
    <row r="4560" spans="1:4" ht="12.75">
      <c r="A4560" s="428" t="s">
        <v>5653</v>
      </c>
      <c r="B4560" s="431" t="s">
        <v>10301</v>
      </c>
      <c r="C4560" s="428" t="s">
        <v>16418</v>
      </c>
      <c r="D4560" s="428" t="s">
        <v>20</v>
      </c>
    </row>
    <row r="4561" spans="1:4" ht="12.75">
      <c r="A4561" s="428" t="s">
        <v>5767</v>
      </c>
      <c r="B4561" s="431" t="s">
        <v>633</v>
      </c>
      <c r="C4561" s="428" t="s">
        <v>16419</v>
      </c>
      <c r="D4561" s="428" t="s">
        <v>19</v>
      </c>
    </row>
    <row r="4562" spans="1:4" ht="12.75">
      <c r="A4562" s="428" t="s">
        <v>5778</v>
      </c>
      <c r="B4562" s="431" t="s">
        <v>10267</v>
      </c>
      <c r="C4562" s="428" t="s">
        <v>16420</v>
      </c>
      <c r="D4562" s="428" t="s">
        <v>20</v>
      </c>
    </row>
    <row r="4563" spans="1:4" ht="12.75">
      <c r="A4563" s="428" t="s">
        <v>5070</v>
      </c>
      <c r="B4563" s="431">
        <v>120410</v>
      </c>
      <c r="C4563" s="428" t="s">
        <v>16421</v>
      </c>
      <c r="D4563" s="428" t="s">
        <v>19</v>
      </c>
    </row>
    <row r="4564" spans="1:4" ht="12.75">
      <c r="A4564" s="428" t="s">
        <v>5892</v>
      </c>
      <c r="B4564" s="431">
        <v>120501</v>
      </c>
      <c r="C4564" s="428" t="s">
        <v>16422</v>
      </c>
      <c r="D4564" s="428" t="s">
        <v>19</v>
      </c>
    </row>
    <row r="4565" spans="1:4" ht="12.75">
      <c r="A4565" s="428" t="s">
        <v>5921</v>
      </c>
      <c r="B4565" s="431" t="s">
        <v>1915</v>
      </c>
      <c r="C4565" s="428" t="s">
        <v>16423</v>
      </c>
      <c r="D4565" s="428" t="s">
        <v>19</v>
      </c>
    </row>
    <row r="4566" spans="1:4" ht="12.75">
      <c r="A4566" s="428" t="s">
        <v>5924</v>
      </c>
      <c r="B4566" s="431">
        <v>150133</v>
      </c>
      <c r="C4566" s="428" t="s">
        <v>16424</v>
      </c>
      <c r="D4566" s="428" t="s">
        <v>20</v>
      </c>
    </row>
    <row r="4567" spans="1:4" ht="12.75">
      <c r="A4567" s="428" t="s">
        <v>5929</v>
      </c>
      <c r="B4567" s="431">
        <v>150132</v>
      </c>
      <c r="C4567" s="428" t="s">
        <v>16425</v>
      </c>
      <c r="D4567" s="428" t="s">
        <v>20</v>
      </c>
    </row>
    <row r="4568" spans="1:4" ht="12.75">
      <c r="A4568" s="428" t="s">
        <v>5967</v>
      </c>
      <c r="B4568" s="431" t="s">
        <v>890</v>
      </c>
      <c r="C4568" s="428" t="s">
        <v>16426</v>
      </c>
      <c r="D4568" s="428" t="s">
        <v>19</v>
      </c>
    </row>
    <row r="4569" spans="1:4" ht="12.75">
      <c r="A4569" s="428" t="s">
        <v>11810</v>
      </c>
      <c r="B4569" s="431">
        <v>110111</v>
      </c>
      <c r="C4569" s="428" t="s">
        <v>16427</v>
      </c>
      <c r="D4569" s="428" t="s">
        <v>18</v>
      </c>
    </row>
    <row r="4570" spans="1:4" ht="12.75">
      <c r="A4570" s="428" t="s">
        <v>6050</v>
      </c>
      <c r="B4570" s="431" t="s">
        <v>6051</v>
      </c>
      <c r="C4570" s="428" t="s">
        <v>16428</v>
      </c>
      <c r="D4570" s="428" t="s">
        <v>19</v>
      </c>
    </row>
    <row r="4571" spans="1:4" ht="12.75">
      <c r="A4571" s="428" t="s">
        <v>6089</v>
      </c>
      <c r="B4571" s="431">
        <v>130610</v>
      </c>
      <c r="C4571" s="428" t="s">
        <v>16429</v>
      </c>
      <c r="D4571" s="428" t="s">
        <v>20</v>
      </c>
    </row>
    <row r="4572" spans="1:4" ht="12.75">
      <c r="A4572" s="428" t="s">
        <v>6141</v>
      </c>
      <c r="B4572" s="431">
        <v>110303</v>
      </c>
      <c r="C4572" s="428" t="s">
        <v>16430</v>
      </c>
      <c r="D4572" s="428" t="s">
        <v>20</v>
      </c>
    </row>
    <row r="4573" spans="1:4" ht="12.75">
      <c r="A4573" s="428" t="s">
        <v>4259</v>
      </c>
      <c r="B4573" s="431">
        <v>150103</v>
      </c>
      <c r="C4573" s="428" t="s">
        <v>16431</v>
      </c>
      <c r="D4573" s="428" t="s">
        <v>20</v>
      </c>
    </row>
    <row r="4574" spans="1:4" ht="12.75">
      <c r="A4574" s="428" t="s">
        <v>6156</v>
      </c>
      <c r="B4574" s="431">
        <v>120135</v>
      </c>
      <c r="C4574" s="428" t="s">
        <v>16432</v>
      </c>
      <c r="D4574" s="428" t="s">
        <v>18</v>
      </c>
    </row>
    <row r="4575" spans="1:4" ht="12.75">
      <c r="A4575" s="428" t="s">
        <v>6177</v>
      </c>
      <c r="B4575" s="431">
        <v>230404</v>
      </c>
      <c r="C4575" s="428" t="s">
        <v>16433</v>
      </c>
      <c r="D4575" s="428" t="s">
        <v>20</v>
      </c>
    </row>
    <row r="4576" spans="1:4" ht="12.75">
      <c r="A4576" s="428" t="s">
        <v>6194</v>
      </c>
      <c r="B4576" s="431" t="s">
        <v>10763</v>
      </c>
      <c r="C4576" s="428" t="s">
        <v>16434</v>
      </c>
      <c r="D4576" s="428" t="s">
        <v>459</v>
      </c>
    </row>
    <row r="4577" spans="1:4" ht="12.75">
      <c r="A4577" s="428" t="s">
        <v>8159</v>
      </c>
      <c r="B4577" s="431" t="s">
        <v>10770</v>
      </c>
      <c r="C4577" s="428" t="s">
        <v>16435</v>
      </c>
      <c r="D4577" s="428" t="s">
        <v>19</v>
      </c>
    </row>
    <row r="4578" spans="1:4" ht="12.75">
      <c r="A4578" s="428" t="s">
        <v>3611</v>
      </c>
      <c r="B4578" s="431">
        <v>100702</v>
      </c>
      <c r="C4578" s="428" t="s">
        <v>16436</v>
      </c>
      <c r="D4578" s="428" t="s">
        <v>18</v>
      </c>
    </row>
    <row r="4579" spans="1:4" ht="12.75">
      <c r="A4579" s="428" t="s">
        <v>7814</v>
      </c>
      <c r="B4579" s="431" t="s">
        <v>10744</v>
      </c>
      <c r="C4579" s="428" t="s">
        <v>16376</v>
      </c>
      <c r="D4579" s="428" t="s">
        <v>18</v>
      </c>
    </row>
    <row r="4580" spans="1:4" ht="12.75">
      <c r="A4580" s="428" t="s">
        <v>11811</v>
      </c>
      <c r="B4580" s="431">
        <v>120905</v>
      </c>
      <c r="C4580" s="428" t="s">
        <v>14374</v>
      </c>
      <c r="D4580" s="428" t="s">
        <v>18</v>
      </c>
    </row>
    <row r="4581" spans="1:4" ht="12.75">
      <c r="A4581" s="428" t="s">
        <v>6412</v>
      </c>
      <c r="B4581" s="431">
        <v>220801</v>
      </c>
      <c r="C4581" s="428" t="s">
        <v>16437</v>
      </c>
      <c r="D4581" s="428" t="s">
        <v>18</v>
      </c>
    </row>
    <row r="4582" spans="1:4" ht="12.75">
      <c r="A4582" s="428" t="s">
        <v>4901</v>
      </c>
      <c r="B4582" s="431">
        <v>220709</v>
      </c>
      <c r="C4582" s="428" t="s">
        <v>16438</v>
      </c>
      <c r="D4582" s="428" t="s">
        <v>19</v>
      </c>
    </row>
    <row r="4583" spans="1:4" ht="12.75">
      <c r="A4583" s="428" t="s">
        <v>11812</v>
      </c>
      <c r="B4583" s="431">
        <v>220405</v>
      </c>
      <c r="C4583" s="428" t="s">
        <v>12819</v>
      </c>
      <c r="D4583" s="428" t="s">
        <v>19</v>
      </c>
    </row>
    <row r="4584" spans="1:4" ht="12.75">
      <c r="A4584" s="428" t="s">
        <v>6446</v>
      </c>
      <c r="B4584" s="431">
        <v>220206</v>
      </c>
      <c r="C4584" s="428" t="s">
        <v>32</v>
      </c>
      <c r="D4584" s="428" t="s">
        <v>20</v>
      </c>
    </row>
    <row r="4585" spans="1:4" ht="12.75">
      <c r="A4585" s="428" t="s">
        <v>6461</v>
      </c>
      <c r="B4585" s="431">
        <v>220511</v>
      </c>
      <c r="C4585" s="428" t="s">
        <v>14861</v>
      </c>
      <c r="D4585" s="428" t="s">
        <v>19</v>
      </c>
    </row>
    <row r="4586" spans="1:4" ht="12.75">
      <c r="A4586" s="428" t="s">
        <v>6378</v>
      </c>
      <c r="B4586" s="431">
        <v>220504</v>
      </c>
      <c r="C4586" s="428" t="s">
        <v>16439</v>
      </c>
      <c r="D4586" s="428" t="s">
        <v>19</v>
      </c>
    </row>
    <row r="4587" spans="1:4" ht="12.75">
      <c r="A4587" s="428" t="s">
        <v>6493</v>
      </c>
      <c r="B4587" s="431">
        <v>100602</v>
      </c>
      <c r="C4587" s="428" t="s">
        <v>16440</v>
      </c>
      <c r="D4587" s="428" t="s">
        <v>20</v>
      </c>
    </row>
    <row r="4588" spans="1:4" ht="12.75">
      <c r="A4588" s="428" t="s">
        <v>6529</v>
      </c>
      <c r="B4588" s="431">
        <v>150601</v>
      </c>
      <c r="C4588" s="428" t="s">
        <v>16441</v>
      </c>
      <c r="D4588" s="428" t="s">
        <v>20</v>
      </c>
    </row>
    <row r="4589" spans="1:4" ht="12.75">
      <c r="A4589" s="428" t="s">
        <v>6518</v>
      </c>
      <c r="B4589" s="431">
        <v>220401</v>
      </c>
      <c r="C4589" s="428" t="s">
        <v>16442</v>
      </c>
      <c r="D4589" s="428" t="s">
        <v>459</v>
      </c>
    </row>
    <row r="4590" spans="1:4" ht="12.75">
      <c r="A4590" s="428" t="s">
        <v>6601</v>
      </c>
      <c r="B4590" s="431">
        <v>220510</v>
      </c>
      <c r="C4590" s="428" t="s">
        <v>16443</v>
      </c>
      <c r="D4590" s="428" t="s">
        <v>459</v>
      </c>
    </row>
    <row r="4591" spans="1:4" ht="12.75">
      <c r="A4591" s="428" t="s">
        <v>5318</v>
      </c>
      <c r="B4591" s="431">
        <v>150107</v>
      </c>
      <c r="C4591" s="428" t="s">
        <v>12974</v>
      </c>
      <c r="D4591" s="428" t="s">
        <v>459</v>
      </c>
    </row>
    <row r="4592" spans="1:4" ht="12.75">
      <c r="A4592" s="428" t="s">
        <v>6609</v>
      </c>
      <c r="B4592" s="431">
        <v>220202</v>
      </c>
      <c r="C4592" s="428" t="s">
        <v>16444</v>
      </c>
      <c r="D4592" s="428" t="s">
        <v>20</v>
      </c>
    </row>
    <row r="4593" spans="1:4" ht="12.75">
      <c r="A4593" s="428" t="s">
        <v>6618</v>
      </c>
      <c r="B4593" s="431">
        <v>100607</v>
      </c>
      <c r="C4593" s="428" t="s">
        <v>16445</v>
      </c>
      <c r="D4593" s="428" t="s">
        <v>20</v>
      </c>
    </row>
    <row r="4594" spans="1:4" ht="12.75">
      <c r="A4594" s="428" t="s">
        <v>6664</v>
      </c>
      <c r="B4594" s="431">
        <v>190111</v>
      </c>
      <c r="C4594" s="428" t="s">
        <v>16446</v>
      </c>
      <c r="D4594" s="428" t="s">
        <v>19</v>
      </c>
    </row>
    <row r="4595" spans="1:4" ht="12.75">
      <c r="A4595" s="428" t="s">
        <v>6673</v>
      </c>
      <c r="B4595" s="431" t="s">
        <v>10042</v>
      </c>
      <c r="C4595" s="428" t="s">
        <v>16447</v>
      </c>
      <c r="D4595" s="428" t="s">
        <v>20</v>
      </c>
    </row>
    <row r="4596" spans="1:4" ht="12.75">
      <c r="A4596" s="428" t="s">
        <v>6695</v>
      </c>
      <c r="B4596" s="431">
        <v>190105</v>
      </c>
      <c r="C4596" s="428" t="s">
        <v>16448</v>
      </c>
      <c r="D4596" s="428" t="s">
        <v>18</v>
      </c>
    </row>
    <row r="4597" spans="1:4" ht="12.75">
      <c r="A4597" s="428" t="s">
        <v>6702</v>
      </c>
      <c r="B4597" s="431" t="s">
        <v>9804</v>
      </c>
      <c r="C4597" s="428" t="s">
        <v>16449</v>
      </c>
      <c r="D4597" s="428" t="s">
        <v>20</v>
      </c>
    </row>
    <row r="4598" spans="1:4" ht="12.75">
      <c r="A4598" s="428" t="s">
        <v>5158</v>
      </c>
      <c r="B4598" s="431">
        <v>150112</v>
      </c>
      <c r="C4598" s="428" t="s">
        <v>16450</v>
      </c>
      <c r="D4598" s="428" t="s">
        <v>18</v>
      </c>
    </row>
    <row r="4599" spans="1:4" ht="12.75">
      <c r="A4599" s="428" t="s">
        <v>6736</v>
      </c>
      <c r="B4599" s="431" t="s">
        <v>424</v>
      </c>
      <c r="C4599" s="428" t="s">
        <v>16451</v>
      </c>
      <c r="D4599" s="428" t="s">
        <v>19</v>
      </c>
    </row>
    <row r="4600" spans="1:4" ht="12.75">
      <c r="A4600" s="428" t="s">
        <v>6738</v>
      </c>
      <c r="B4600" s="431" t="s">
        <v>4018</v>
      </c>
      <c r="C4600" s="428" t="s">
        <v>16452</v>
      </c>
      <c r="D4600" s="428" t="s">
        <v>20</v>
      </c>
    </row>
    <row r="4601" spans="1:4" ht="12.75">
      <c r="A4601" s="428" t="s">
        <v>6743</v>
      </c>
      <c r="B4601" s="431" t="s">
        <v>10033</v>
      </c>
      <c r="C4601" s="428" t="s">
        <v>16453</v>
      </c>
      <c r="D4601" s="428" t="s">
        <v>19</v>
      </c>
    </row>
    <row r="4602" spans="1:4" ht="12.75">
      <c r="A4602" s="428" t="s">
        <v>6772</v>
      </c>
      <c r="B4602" s="431" t="s">
        <v>1035</v>
      </c>
      <c r="C4602" s="428" t="s">
        <v>16454</v>
      </c>
      <c r="D4602" s="428" t="s">
        <v>19</v>
      </c>
    </row>
    <row r="4603" spans="1:4" ht="12.75">
      <c r="A4603" s="428" t="s">
        <v>6806</v>
      </c>
      <c r="B4603" s="431" t="s">
        <v>9987</v>
      </c>
      <c r="C4603" s="428" t="s">
        <v>16455</v>
      </c>
      <c r="D4603" s="428" t="s">
        <v>19</v>
      </c>
    </row>
    <row r="4604" spans="1:4" ht="12.75">
      <c r="A4604" s="428" t="s">
        <v>6807</v>
      </c>
      <c r="B4604" s="431" t="s">
        <v>9983</v>
      </c>
      <c r="C4604" s="428" t="s">
        <v>16456</v>
      </c>
      <c r="D4604" s="428" t="s">
        <v>20</v>
      </c>
    </row>
    <row r="4605" spans="1:4" ht="12.75">
      <c r="A4605" s="428" t="s">
        <v>6815</v>
      </c>
      <c r="B4605" s="431" t="s">
        <v>20022</v>
      </c>
      <c r="C4605" s="428" t="s">
        <v>16457</v>
      </c>
      <c r="D4605" s="428" t="s">
        <v>19</v>
      </c>
    </row>
    <row r="4606" spans="1:4" ht="12.75">
      <c r="A4606" s="428" t="s">
        <v>6818</v>
      </c>
      <c r="B4606" s="431" t="s">
        <v>9950</v>
      </c>
      <c r="C4606" s="428" t="s">
        <v>16458</v>
      </c>
      <c r="D4606" s="428" t="s">
        <v>19</v>
      </c>
    </row>
    <row r="4607" spans="1:4" ht="12.75">
      <c r="A4607" s="428" t="s">
        <v>6887</v>
      </c>
      <c r="B4607" s="431" t="s">
        <v>1820</v>
      </c>
      <c r="C4607" s="428" t="s">
        <v>16459</v>
      </c>
      <c r="D4607" s="428" t="s">
        <v>20</v>
      </c>
    </row>
    <row r="4608" spans="1:4" ht="12.75">
      <c r="A4608" s="428" t="s">
        <v>6916</v>
      </c>
      <c r="B4608" s="431">
        <v>130601</v>
      </c>
      <c r="C4608" s="428" t="s">
        <v>16460</v>
      </c>
      <c r="D4608" s="428" t="s">
        <v>19</v>
      </c>
    </row>
    <row r="4609" spans="1:4" ht="12.75">
      <c r="A4609" s="428" t="s">
        <v>6931</v>
      </c>
      <c r="B4609" s="431" t="s">
        <v>672</v>
      </c>
      <c r="C4609" s="428" t="s">
        <v>16461</v>
      </c>
      <c r="D4609" s="428" t="s">
        <v>19</v>
      </c>
    </row>
    <row r="4610" spans="1:4" ht="12.75">
      <c r="A4610" s="428" t="s">
        <v>6934</v>
      </c>
      <c r="B4610" s="431">
        <v>130614</v>
      </c>
      <c r="C4610" s="428" t="s">
        <v>16462</v>
      </c>
      <c r="D4610" s="428" t="s">
        <v>20</v>
      </c>
    </row>
    <row r="4611" spans="1:4" ht="12.75">
      <c r="A4611" s="428" t="s">
        <v>6945</v>
      </c>
      <c r="B4611" s="431">
        <v>190108</v>
      </c>
      <c r="C4611" s="428" t="s">
        <v>16463</v>
      </c>
      <c r="D4611" s="428" t="s">
        <v>19</v>
      </c>
    </row>
    <row r="4612" spans="1:4" ht="12.75">
      <c r="A4612" s="428" t="s">
        <v>7014</v>
      </c>
      <c r="B4612" s="431" t="s">
        <v>9978</v>
      </c>
      <c r="C4612" s="428" t="s">
        <v>16464</v>
      </c>
      <c r="D4612" s="428" t="s">
        <v>19</v>
      </c>
    </row>
    <row r="4613" spans="1:4" ht="12.75">
      <c r="A4613" s="428" t="s">
        <v>4166</v>
      </c>
      <c r="B4613" s="431">
        <v>100106</v>
      </c>
      <c r="C4613" s="428" t="s">
        <v>14906</v>
      </c>
      <c r="D4613" s="428" t="s">
        <v>20</v>
      </c>
    </row>
    <row r="4614" spans="1:4" ht="12.75">
      <c r="A4614" s="428" t="s">
        <v>7088</v>
      </c>
      <c r="B4614" s="431" t="s">
        <v>10077</v>
      </c>
      <c r="C4614" s="428" t="s">
        <v>16465</v>
      </c>
      <c r="D4614" s="428" t="s">
        <v>19</v>
      </c>
    </row>
    <row r="4615" spans="1:4" ht="12.75">
      <c r="A4615" s="428" t="s">
        <v>7107</v>
      </c>
      <c r="B4615" s="431" t="s">
        <v>20022</v>
      </c>
      <c r="C4615" s="428" t="s">
        <v>16466</v>
      </c>
      <c r="D4615" s="428" t="s">
        <v>20</v>
      </c>
    </row>
    <row r="4616" spans="1:4" ht="12.75">
      <c r="A4616" s="428" t="s">
        <v>7109</v>
      </c>
      <c r="B4616" s="431" t="s">
        <v>10060</v>
      </c>
      <c r="C4616" s="428" t="s">
        <v>16467</v>
      </c>
      <c r="D4616" s="428" t="s">
        <v>20</v>
      </c>
    </row>
    <row r="4617" spans="1:4" ht="12.75">
      <c r="A4617" s="428" t="s">
        <v>7238</v>
      </c>
      <c r="B4617" s="431" t="s">
        <v>10035</v>
      </c>
      <c r="C4617" s="428" t="s">
        <v>16468</v>
      </c>
      <c r="D4617" s="428" t="s">
        <v>19</v>
      </c>
    </row>
    <row r="4618" spans="1:4" ht="12.75">
      <c r="A4618" s="428" t="s">
        <v>7240</v>
      </c>
      <c r="B4618" s="431" t="s">
        <v>9761</v>
      </c>
      <c r="C4618" s="428" t="s">
        <v>16469</v>
      </c>
      <c r="D4618" s="428" t="s">
        <v>19</v>
      </c>
    </row>
    <row r="4619" spans="1:4" ht="12.75">
      <c r="A4619" s="428" t="s">
        <v>5082</v>
      </c>
      <c r="B4619" s="431">
        <v>120114</v>
      </c>
      <c r="C4619" s="428" t="s">
        <v>16470</v>
      </c>
      <c r="D4619" s="428" t="s">
        <v>19</v>
      </c>
    </row>
    <row r="4620" spans="1:4" ht="12.75">
      <c r="A4620" s="428" t="s">
        <v>7286</v>
      </c>
      <c r="B4620" s="431" t="s">
        <v>6766</v>
      </c>
      <c r="C4620" s="428" t="s">
        <v>16471</v>
      </c>
      <c r="D4620" s="428" t="s">
        <v>459</v>
      </c>
    </row>
    <row r="4621" spans="1:4" ht="12.75">
      <c r="A4621" s="428" t="s">
        <v>6479</v>
      </c>
      <c r="B4621" s="431">
        <v>130102</v>
      </c>
      <c r="C4621" s="428" t="s">
        <v>16472</v>
      </c>
      <c r="D4621" s="428" t="s">
        <v>18</v>
      </c>
    </row>
    <row r="4622" spans="1:4" ht="12.75">
      <c r="A4622" s="428" t="s">
        <v>11813</v>
      </c>
      <c r="B4622" s="431">
        <v>210502</v>
      </c>
      <c r="C4622" s="428" t="s">
        <v>16473</v>
      </c>
      <c r="D4622" s="428" t="s">
        <v>19</v>
      </c>
    </row>
    <row r="4623" spans="1:4" ht="12.75">
      <c r="A4623" s="428" t="s">
        <v>7337</v>
      </c>
      <c r="B4623" s="431">
        <v>100113</v>
      </c>
      <c r="C4623" s="428" t="s">
        <v>16474</v>
      </c>
      <c r="D4623" s="428" t="s">
        <v>19</v>
      </c>
    </row>
    <row r="4624" spans="1:4" ht="12.75">
      <c r="A4624" s="428" t="s">
        <v>4658</v>
      </c>
      <c r="B4624" s="431">
        <v>200101</v>
      </c>
      <c r="C4624" s="428" t="s">
        <v>16475</v>
      </c>
      <c r="D4624" s="428" t="s">
        <v>459</v>
      </c>
    </row>
    <row r="4625" spans="1:4" ht="12.75">
      <c r="A4625" s="428" t="s">
        <v>7358</v>
      </c>
      <c r="B4625" s="431">
        <v>130601</v>
      </c>
      <c r="C4625" s="428" t="s">
        <v>16476</v>
      </c>
      <c r="D4625" s="428" t="s">
        <v>19</v>
      </c>
    </row>
    <row r="4626" spans="1:4" ht="12.75">
      <c r="A4626" s="428" t="s">
        <v>7391</v>
      </c>
      <c r="B4626" s="431">
        <v>130902</v>
      </c>
      <c r="C4626" s="428" t="s">
        <v>12521</v>
      </c>
      <c r="D4626" s="428" t="s">
        <v>20</v>
      </c>
    </row>
    <row r="4627" spans="1:4" ht="12.75">
      <c r="A4627" s="428" t="s">
        <v>7418</v>
      </c>
      <c r="B4627" s="431">
        <v>200805</v>
      </c>
      <c r="C4627" s="428" t="s">
        <v>16477</v>
      </c>
      <c r="D4627" s="428" t="s">
        <v>20</v>
      </c>
    </row>
    <row r="4628" spans="1:4" ht="12.75">
      <c r="A4628" s="428" t="s">
        <v>7426</v>
      </c>
      <c r="B4628" s="431" t="s">
        <v>6751</v>
      </c>
      <c r="C4628" s="428" t="s">
        <v>16478</v>
      </c>
      <c r="D4628" s="428" t="s">
        <v>19</v>
      </c>
    </row>
    <row r="4629" spans="1:4" ht="12.75">
      <c r="A4629" s="428" t="s">
        <v>3842</v>
      </c>
      <c r="B4629" s="431">
        <v>130105</v>
      </c>
      <c r="C4629" s="428" t="s">
        <v>16479</v>
      </c>
      <c r="D4629" s="428" t="s">
        <v>18</v>
      </c>
    </row>
    <row r="4630" spans="1:4" ht="12.75">
      <c r="A4630" s="428" t="s">
        <v>6139</v>
      </c>
      <c r="B4630" s="431">
        <v>150112</v>
      </c>
      <c r="C4630" s="428" t="s">
        <v>12307</v>
      </c>
      <c r="D4630" s="428" t="s">
        <v>18</v>
      </c>
    </row>
    <row r="4631" spans="1:4" ht="12.75">
      <c r="A4631" s="428" t="s">
        <v>7502</v>
      </c>
      <c r="B4631" s="431">
        <v>100109</v>
      </c>
      <c r="C4631" s="428" t="s">
        <v>16480</v>
      </c>
      <c r="D4631" s="428" t="s">
        <v>20</v>
      </c>
    </row>
    <row r="4632" spans="1:4" ht="12.75">
      <c r="A4632" s="428" t="s">
        <v>7521</v>
      </c>
      <c r="B4632" s="431">
        <v>150111</v>
      </c>
      <c r="C4632" s="428" t="s">
        <v>16481</v>
      </c>
      <c r="D4632" s="428" t="s">
        <v>18</v>
      </c>
    </row>
    <row r="4633" spans="1:4" ht="12.75">
      <c r="A4633" s="428" t="s">
        <v>7527</v>
      </c>
      <c r="B4633" s="431" t="s">
        <v>474</v>
      </c>
      <c r="C4633" s="428" t="s">
        <v>16482</v>
      </c>
      <c r="D4633" s="428" t="s">
        <v>19</v>
      </c>
    </row>
    <row r="4634" spans="1:4" ht="12.75">
      <c r="A4634" s="428" t="s">
        <v>7531</v>
      </c>
      <c r="B4634" s="431">
        <v>120303</v>
      </c>
      <c r="C4634" s="428" t="s">
        <v>12988</v>
      </c>
      <c r="D4634" s="428" t="s">
        <v>18</v>
      </c>
    </row>
    <row r="4635" spans="1:4" ht="12.75">
      <c r="A4635" s="428" t="s">
        <v>7532</v>
      </c>
      <c r="B4635" s="431">
        <v>250201</v>
      </c>
      <c r="C4635" s="428" t="s">
        <v>16483</v>
      </c>
      <c r="D4635" s="428" t="s">
        <v>19</v>
      </c>
    </row>
    <row r="4636" spans="1:4" ht="12.75">
      <c r="A4636" s="428" t="s">
        <v>7646</v>
      </c>
      <c r="B4636" s="431" t="s">
        <v>512</v>
      </c>
      <c r="C4636" s="428" t="s">
        <v>16484</v>
      </c>
      <c r="D4636" s="428" t="s">
        <v>19</v>
      </c>
    </row>
    <row r="4637" spans="1:4" ht="12.75">
      <c r="A4637" s="428" t="s">
        <v>7694</v>
      </c>
      <c r="B4637" s="431" t="s">
        <v>10885</v>
      </c>
      <c r="C4637" s="428" t="s">
        <v>15216</v>
      </c>
      <c r="D4637" s="428" t="s">
        <v>18</v>
      </c>
    </row>
    <row r="4638" spans="1:4" ht="12.75">
      <c r="A4638" s="428" t="s">
        <v>7700</v>
      </c>
      <c r="B4638" s="431" t="s">
        <v>628</v>
      </c>
      <c r="C4638" s="428" t="s">
        <v>12864</v>
      </c>
      <c r="D4638" s="428" t="s">
        <v>19</v>
      </c>
    </row>
    <row r="4639" spans="1:4" ht="12.75">
      <c r="A4639" s="428" t="s">
        <v>7715</v>
      </c>
      <c r="B4639" s="431">
        <v>200210</v>
      </c>
      <c r="C4639" s="428" t="s">
        <v>16485</v>
      </c>
      <c r="D4639" s="428" t="s">
        <v>20</v>
      </c>
    </row>
    <row r="4640" spans="1:4" ht="12.75">
      <c r="A4640" s="428" t="s">
        <v>7740</v>
      </c>
      <c r="B4640" s="431">
        <v>190306</v>
      </c>
      <c r="C4640" s="428" t="s">
        <v>16486</v>
      </c>
      <c r="D4640" s="428" t="s">
        <v>459</v>
      </c>
    </row>
    <row r="4641" spans="1:4" ht="12.75">
      <c r="A4641" s="428" t="s">
        <v>3583</v>
      </c>
      <c r="B4641" s="431">
        <v>100904</v>
      </c>
      <c r="C4641" s="428" t="s">
        <v>16487</v>
      </c>
      <c r="D4641" s="428" t="s">
        <v>18</v>
      </c>
    </row>
    <row r="4642" spans="1:4" ht="12.75">
      <c r="A4642" s="428" t="s">
        <v>7747</v>
      </c>
      <c r="B4642" s="431" t="s">
        <v>652</v>
      </c>
      <c r="C4642" s="428" t="s">
        <v>16488</v>
      </c>
      <c r="D4642" s="428" t="s">
        <v>19</v>
      </c>
    </row>
    <row r="4643" spans="1:4" ht="12.75">
      <c r="A4643" s="428" t="s">
        <v>7758</v>
      </c>
      <c r="B4643" s="431" t="s">
        <v>10884</v>
      </c>
      <c r="C4643" s="428" t="s">
        <v>16489</v>
      </c>
      <c r="D4643" s="428" t="s">
        <v>19</v>
      </c>
    </row>
    <row r="4644" spans="1:4" ht="12.75">
      <c r="A4644" s="428" t="s">
        <v>7773</v>
      </c>
      <c r="B4644" s="431">
        <v>190302</v>
      </c>
      <c r="C4644" s="428" t="s">
        <v>16490</v>
      </c>
      <c r="D4644" s="428" t="s">
        <v>19</v>
      </c>
    </row>
    <row r="4645" spans="1:4" ht="12.75">
      <c r="A4645" s="428" t="s">
        <v>3064</v>
      </c>
      <c r="B4645" s="431">
        <v>130102</v>
      </c>
      <c r="C4645" s="428" t="s">
        <v>16491</v>
      </c>
      <c r="D4645" s="428" t="s">
        <v>20</v>
      </c>
    </row>
    <row r="4646" spans="1:4" ht="12.75">
      <c r="A4646" s="428" t="s">
        <v>7820</v>
      </c>
      <c r="B4646" s="431">
        <v>120607</v>
      </c>
      <c r="C4646" s="428" t="s">
        <v>16492</v>
      </c>
      <c r="D4646" s="428" t="s">
        <v>18</v>
      </c>
    </row>
    <row r="4647" spans="1:4" ht="12.75">
      <c r="A4647" s="428" t="s">
        <v>7821</v>
      </c>
      <c r="B4647" s="431" t="s">
        <v>10871</v>
      </c>
      <c r="C4647" s="428" t="s">
        <v>16493</v>
      </c>
      <c r="D4647" s="428" t="s">
        <v>18</v>
      </c>
    </row>
    <row r="4648" spans="1:4" ht="12.75">
      <c r="A4648" s="428" t="s">
        <v>7835</v>
      </c>
      <c r="B4648" s="431">
        <v>100905</v>
      </c>
      <c r="C4648" s="428" t="s">
        <v>12761</v>
      </c>
      <c r="D4648" s="428" t="s">
        <v>20</v>
      </c>
    </row>
    <row r="4649" spans="1:4" ht="12.75">
      <c r="A4649" s="428" t="s">
        <v>5582</v>
      </c>
      <c r="B4649" s="431">
        <v>240102</v>
      </c>
      <c r="C4649" s="428" t="s">
        <v>16494</v>
      </c>
      <c r="D4649" s="428" t="s">
        <v>20</v>
      </c>
    </row>
    <row r="4650" spans="1:4" ht="12.75">
      <c r="A4650" s="428" t="s">
        <v>7842</v>
      </c>
      <c r="B4650" s="431">
        <v>101106</v>
      </c>
      <c r="C4650" s="428" t="s">
        <v>16495</v>
      </c>
      <c r="D4650" s="428" t="s">
        <v>19</v>
      </c>
    </row>
    <row r="4651" spans="1:4" ht="12.75">
      <c r="A4651" s="428" t="s">
        <v>7885</v>
      </c>
      <c r="B4651" s="431">
        <v>120303</v>
      </c>
      <c r="C4651" s="428" t="s">
        <v>16496</v>
      </c>
      <c r="D4651" s="428" t="s">
        <v>20</v>
      </c>
    </row>
    <row r="4652" spans="1:4" ht="12.75">
      <c r="A4652" s="428" t="s">
        <v>4903</v>
      </c>
      <c r="B4652" s="431">
        <v>190113</v>
      </c>
      <c r="C4652" s="428" t="s">
        <v>16497</v>
      </c>
      <c r="D4652" s="428" t="s">
        <v>19</v>
      </c>
    </row>
    <row r="4653" spans="1:4" ht="12.75">
      <c r="A4653" s="428" t="s">
        <v>1636</v>
      </c>
      <c r="B4653" s="431">
        <v>160101</v>
      </c>
      <c r="C4653" s="428" t="s">
        <v>12399</v>
      </c>
      <c r="D4653" s="428" t="s">
        <v>19</v>
      </c>
    </row>
    <row r="4654" spans="1:4" ht="12.75">
      <c r="A4654" s="428" t="s">
        <v>7941</v>
      </c>
      <c r="B4654" s="431">
        <v>120425</v>
      </c>
      <c r="C4654" s="428" t="s">
        <v>16498</v>
      </c>
      <c r="D4654" s="428" t="s">
        <v>20</v>
      </c>
    </row>
    <row r="4655" spans="1:4" ht="12.75">
      <c r="A4655" s="428" t="s">
        <v>11814</v>
      </c>
      <c r="B4655" s="431" t="s">
        <v>9950</v>
      </c>
      <c r="C4655" s="428" t="s">
        <v>16499</v>
      </c>
      <c r="D4655" s="428" t="s">
        <v>19</v>
      </c>
    </row>
    <row r="4656" spans="1:4" ht="12.75">
      <c r="A4656" s="428" t="s">
        <v>11815</v>
      </c>
      <c r="B4656" s="431">
        <v>150111</v>
      </c>
      <c r="C4656" s="428" t="s">
        <v>16500</v>
      </c>
      <c r="D4656" s="428" t="s">
        <v>19</v>
      </c>
    </row>
    <row r="4657" spans="1:4" ht="12.75">
      <c r="A4657" s="428" t="s">
        <v>7947</v>
      </c>
      <c r="B4657" s="431">
        <v>250301</v>
      </c>
      <c r="C4657" s="428" t="s">
        <v>16501</v>
      </c>
      <c r="D4657" s="428" t="s">
        <v>19</v>
      </c>
    </row>
    <row r="4658" spans="1:4" ht="12.75">
      <c r="A4658" s="428" t="s">
        <v>7953</v>
      </c>
      <c r="B4658" s="431" t="s">
        <v>506</v>
      </c>
      <c r="C4658" s="428" t="s">
        <v>12363</v>
      </c>
      <c r="D4658" s="428" t="s">
        <v>19</v>
      </c>
    </row>
    <row r="4659" spans="1:4" ht="12.75">
      <c r="A4659" s="428" t="s">
        <v>3904</v>
      </c>
      <c r="B4659" s="431">
        <v>180301</v>
      </c>
      <c r="C4659" s="428" t="s">
        <v>3905</v>
      </c>
      <c r="D4659" s="428" t="s">
        <v>18</v>
      </c>
    </row>
    <row r="4660" spans="1:4" ht="12.75">
      <c r="A4660" s="428" t="s">
        <v>5427</v>
      </c>
      <c r="B4660" s="431">
        <v>140202</v>
      </c>
      <c r="C4660" s="428" t="s">
        <v>16502</v>
      </c>
      <c r="D4660" s="428" t="s">
        <v>20</v>
      </c>
    </row>
    <row r="4661" spans="1:4" ht="12.75">
      <c r="A4661" s="428" t="s">
        <v>562</v>
      </c>
      <c r="B4661" s="431">
        <v>210404</v>
      </c>
      <c r="C4661" s="428" t="s">
        <v>16503</v>
      </c>
      <c r="D4661" s="428" t="s">
        <v>19</v>
      </c>
    </row>
    <row r="4662" spans="1:4" ht="12.75">
      <c r="A4662" s="428" t="s">
        <v>4055</v>
      </c>
      <c r="B4662" s="431" t="s">
        <v>20023</v>
      </c>
      <c r="C4662" s="428" t="s">
        <v>16504</v>
      </c>
      <c r="D4662" s="428" t="s">
        <v>19</v>
      </c>
    </row>
    <row r="4663" spans="1:4" ht="12.75">
      <c r="A4663" s="428" t="s">
        <v>3403</v>
      </c>
      <c r="B4663" s="431">
        <v>210404</v>
      </c>
      <c r="C4663" s="428" t="s">
        <v>16505</v>
      </c>
      <c r="D4663" s="428" t="s">
        <v>18</v>
      </c>
    </row>
    <row r="4664" spans="1:4" ht="12.75">
      <c r="A4664" s="428" t="s">
        <v>8003</v>
      </c>
      <c r="B4664" s="431">
        <v>250103</v>
      </c>
      <c r="C4664" s="428" t="s">
        <v>16506</v>
      </c>
      <c r="D4664" s="428" t="s">
        <v>19</v>
      </c>
    </row>
    <row r="4665" spans="1:4" ht="12.75">
      <c r="A4665" s="428" t="s">
        <v>4625</v>
      </c>
      <c r="B4665" s="431" t="s">
        <v>1678</v>
      </c>
      <c r="C4665" s="428" t="s">
        <v>13863</v>
      </c>
      <c r="D4665" s="428" t="s">
        <v>18</v>
      </c>
    </row>
    <row r="4666" spans="1:4" ht="12.75">
      <c r="A4666" s="428" t="s">
        <v>8033</v>
      </c>
      <c r="B4666" s="431">
        <v>190102</v>
      </c>
      <c r="C4666" s="428" t="s">
        <v>16507</v>
      </c>
      <c r="D4666" s="428" t="s">
        <v>18</v>
      </c>
    </row>
    <row r="4667" spans="1:4" ht="12.75">
      <c r="A4667" s="428" t="s">
        <v>11816</v>
      </c>
      <c r="B4667" s="431">
        <v>210802</v>
      </c>
      <c r="C4667" s="428" t="s">
        <v>16508</v>
      </c>
      <c r="D4667" s="428" t="s">
        <v>20</v>
      </c>
    </row>
    <row r="4668" spans="1:4" ht="12.75">
      <c r="A4668" s="428" t="s">
        <v>8079</v>
      </c>
      <c r="B4668" s="431">
        <v>250104</v>
      </c>
      <c r="C4668" s="428" t="s">
        <v>12609</v>
      </c>
      <c r="D4668" s="428" t="s">
        <v>19</v>
      </c>
    </row>
    <row r="4669" spans="1:4" ht="12.75">
      <c r="A4669" s="428" t="s">
        <v>3553</v>
      </c>
      <c r="B4669" s="431" t="s">
        <v>413</v>
      </c>
      <c r="C4669" s="428" t="s">
        <v>16509</v>
      </c>
      <c r="D4669" s="428" t="s">
        <v>18</v>
      </c>
    </row>
    <row r="4670" spans="1:4" ht="12.75">
      <c r="A4670" s="428" t="s">
        <v>1419</v>
      </c>
      <c r="B4670" s="431">
        <v>150143</v>
      </c>
      <c r="C4670" s="428" t="s">
        <v>16510</v>
      </c>
      <c r="D4670" s="428" t="s">
        <v>18</v>
      </c>
    </row>
    <row r="4671" spans="1:4" ht="12.75">
      <c r="A4671" s="428" t="s">
        <v>8106</v>
      </c>
      <c r="B4671" s="431" t="s">
        <v>10822</v>
      </c>
      <c r="C4671" s="428" t="s">
        <v>14165</v>
      </c>
      <c r="D4671" s="428" t="s">
        <v>18</v>
      </c>
    </row>
    <row r="4672" spans="1:4" ht="12.75">
      <c r="A4672" s="428" t="s">
        <v>8133</v>
      </c>
      <c r="B4672" s="431">
        <v>120601</v>
      </c>
      <c r="C4672" s="428" t="s">
        <v>16511</v>
      </c>
      <c r="D4672" s="428" t="s">
        <v>20</v>
      </c>
    </row>
    <row r="4673" spans="1:4" ht="12.75">
      <c r="A4673" s="428" t="s">
        <v>2896</v>
      </c>
      <c r="B4673" s="431">
        <v>120111</v>
      </c>
      <c r="C4673" s="428" t="s">
        <v>16512</v>
      </c>
      <c r="D4673" s="428" t="s">
        <v>19</v>
      </c>
    </row>
    <row r="4674" spans="1:4" ht="12.75">
      <c r="A4674" s="428" t="s">
        <v>8150</v>
      </c>
      <c r="B4674" s="431">
        <v>250401</v>
      </c>
      <c r="C4674" s="428" t="s">
        <v>16036</v>
      </c>
      <c r="D4674" s="428" t="s">
        <v>19</v>
      </c>
    </row>
    <row r="4675" spans="1:4" ht="12.75">
      <c r="A4675" s="428" t="s">
        <v>8168</v>
      </c>
      <c r="B4675" s="431">
        <v>110106</v>
      </c>
      <c r="C4675" s="428" t="s">
        <v>14773</v>
      </c>
      <c r="D4675" s="428" t="s">
        <v>18</v>
      </c>
    </row>
    <row r="4676" spans="1:4" ht="12.75">
      <c r="A4676" s="428" t="s">
        <v>5249</v>
      </c>
      <c r="B4676" s="431">
        <v>120608</v>
      </c>
      <c r="C4676" s="428" t="s">
        <v>16513</v>
      </c>
      <c r="D4676" s="428" t="s">
        <v>19</v>
      </c>
    </row>
    <row r="4677" spans="1:4" ht="12.75">
      <c r="A4677" s="428" t="s">
        <v>1135</v>
      </c>
      <c r="B4677" s="431">
        <v>160113</v>
      </c>
      <c r="C4677" s="428" t="s">
        <v>16514</v>
      </c>
      <c r="D4677" s="428" t="s">
        <v>20</v>
      </c>
    </row>
    <row r="4678" spans="1:4" ht="12.75">
      <c r="A4678" s="428" t="s">
        <v>11817</v>
      </c>
      <c r="B4678" s="431">
        <v>160103</v>
      </c>
      <c r="C4678" s="428" t="s">
        <v>16515</v>
      </c>
      <c r="D4678" s="428" t="s">
        <v>19</v>
      </c>
    </row>
    <row r="4679" spans="1:4" ht="12.75">
      <c r="A4679" s="428" t="s">
        <v>11818</v>
      </c>
      <c r="B4679" s="431">
        <v>210110</v>
      </c>
      <c r="C4679" s="428" t="s">
        <v>16516</v>
      </c>
      <c r="D4679" s="428" t="s">
        <v>19</v>
      </c>
    </row>
    <row r="4680" spans="1:4" ht="12.75">
      <c r="A4680" s="428" t="s">
        <v>4177</v>
      </c>
      <c r="B4680" s="431" t="s">
        <v>697</v>
      </c>
      <c r="C4680" s="428" t="s">
        <v>12986</v>
      </c>
      <c r="D4680" s="428" t="s">
        <v>459</v>
      </c>
    </row>
    <row r="4681" spans="1:4" ht="12.75">
      <c r="A4681" s="428" t="s">
        <v>5357</v>
      </c>
      <c r="B4681" s="431">
        <v>120608</v>
      </c>
      <c r="C4681" s="428" t="s">
        <v>16517</v>
      </c>
      <c r="D4681" s="428" t="s">
        <v>18</v>
      </c>
    </row>
    <row r="4682" spans="1:4" ht="12.75">
      <c r="A4682" s="428" t="s">
        <v>1315</v>
      </c>
      <c r="B4682" s="431" t="s">
        <v>9915</v>
      </c>
      <c r="C4682" s="428" t="s">
        <v>16518</v>
      </c>
      <c r="D4682" s="428" t="s">
        <v>20</v>
      </c>
    </row>
    <row r="4683" spans="1:4" ht="12.75">
      <c r="A4683" s="428" t="s">
        <v>2220</v>
      </c>
      <c r="B4683" s="431">
        <v>120808</v>
      </c>
      <c r="C4683" s="428" t="s">
        <v>16519</v>
      </c>
      <c r="D4683" s="428" t="s">
        <v>18</v>
      </c>
    </row>
    <row r="4684" spans="1:4" ht="12.75">
      <c r="A4684" s="428" t="s">
        <v>5900</v>
      </c>
      <c r="B4684" s="431">
        <v>150606</v>
      </c>
      <c r="C4684" s="428" t="s">
        <v>16520</v>
      </c>
      <c r="D4684" s="428" t="s">
        <v>20</v>
      </c>
    </row>
    <row r="4685" spans="1:4" ht="12.75">
      <c r="A4685" s="428" t="s">
        <v>655</v>
      </c>
      <c r="B4685" s="431">
        <v>120606</v>
      </c>
      <c r="C4685" s="428" t="s">
        <v>16521</v>
      </c>
      <c r="D4685" s="428" t="s">
        <v>19</v>
      </c>
    </row>
    <row r="4686" spans="1:4" ht="12.75">
      <c r="A4686" s="428" t="s">
        <v>2365</v>
      </c>
      <c r="B4686" s="431">
        <v>200202</v>
      </c>
      <c r="C4686" s="428" t="s">
        <v>16522</v>
      </c>
      <c r="D4686" s="428" t="s">
        <v>19</v>
      </c>
    </row>
    <row r="4687" spans="1:4" ht="12.75">
      <c r="A4687" s="428" t="s">
        <v>1582</v>
      </c>
      <c r="B4687" s="431">
        <v>120702</v>
      </c>
      <c r="C4687" s="428" t="s">
        <v>13466</v>
      </c>
      <c r="D4687" s="428" t="s">
        <v>459</v>
      </c>
    </row>
    <row r="4688" spans="1:4" ht="12.75">
      <c r="A4688" s="428" t="s">
        <v>8294</v>
      </c>
      <c r="B4688" s="431" t="s">
        <v>1414</v>
      </c>
      <c r="C4688" s="428" t="s">
        <v>12696</v>
      </c>
      <c r="D4688" s="428" t="s">
        <v>19</v>
      </c>
    </row>
    <row r="4689" spans="1:4" ht="12.75">
      <c r="A4689" s="428" t="s">
        <v>7690</v>
      </c>
      <c r="B4689" s="431" t="s">
        <v>1903</v>
      </c>
      <c r="C4689" s="428" t="s">
        <v>16523</v>
      </c>
      <c r="D4689" s="428" t="s">
        <v>19</v>
      </c>
    </row>
    <row r="4690" spans="1:4" ht="12.75">
      <c r="A4690" s="428" t="s">
        <v>1717</v>
      </c>
      <c r="B4690" s="431" t="s">
        <v>10550</v>
      </c>
      <c r="C4690" s="428" t="s">
        <v>16524</v>
      </c>
      <c r="D4690" s="428" t="s">
        <v>18</v>
      </c>
    </row>
    <row r="4691" spans="1:4" ht="12.75">
      <c r="A4691" s="428" t="s">
        <v>1016</v>
      </c>
      <c r="B4691" s="431" t="s">
        <v>10556</v>
      </c>
      <c r="C4691" s="428" t="s">
        <v>16525</v>
      </c>
      <c r="D4691" s="428" t="s">
        <v>19</v>
      </c>
    </row>
    <row r="4692" spans="1:4" ht="12.75">
      <c r="A4692" s="428" t="s">
        <v>544</v>
      </c>
      <c r="B4692" s="431" t="s">
        <v>10140</v>
      </c>
      <c r="C4692" s="428" t="s">
        <v>16526</v>
      </c>
      <c r="D4692" s="428" t="s">
        <v>19</v>
      </c>
    </row>
    <row r="4693" spans="1:4" ht="12.75">
      <c r="A4693" s="428" t="s">
        <v>4357</v>
      </c>
      <c r="B4693" s="431" t="s">
        <v>424</v>
      </c>
      <c r="C4693" s="428" t="s">
        <v>16527</v>
      </c>
      <c r="D4693" s="428" t="s">
        <v>18</v>
      </c>
    </row>
    <row r="4694" spans="1:4" ht="12.75">
      <c r="A4694" s="428" t="s">
        <v>8371</v>
      </c>
      <c r="B4694" s="431">
        <v>200410</v>
      </c>
      <c r="C4694" s="428" t="s">
        <v>16528</v>
      </c>
      <c r="D4694" s="428" t="s">
        <v>19</v>
      </c>
    </row>
    <row r="4695" spans="1:4" ht="12.75">
      <c r="A4695" s="428" t="s">
        <v>11819</v>
      </c>
      <c r="B4695" s="431" t="s">
        <v>10556</v>
      </c>
      <c r="C4695" s="428" t="s">
        <v>16529</v>
      </c>
      <c r="D4695" s="428" t="s">
        <v>19</v>
      </c>
    </row>
    <row r="4696" spans="1:4" ht="12.75">
      <c r="A4696" s="428" t="s">
        <v>8428</v>
      </c>
      <c r="B4696" s="431">
        <v>170101</v>
      </c>
      <c r="C4696" s="428" t="s">
        <v>16530</v>
      </c>
      <c r="D4696" s="428" t="s">
        <v>19</v>
      </c>
    </row>
    <row r="4697" spans="1:4" ht="12.75">
      <c r="A4697" s="428" t="s">
        <v>8457</v>
      </c>
      <c r="B4697" s="431" t="s">
        <v>890</v>
      </c>
      <c r="C4697" s="428" t="s">
        <v>16531</v>
      </c>
      <c r="D4697" s="428" t="s">
        <v>19</v>
      </c>
    </row>
    <row r="4698" spans="1:4" ht="12.75">
      <c r="A4698" s="428" t="s">
        <v>8482</v>
      </c>
      <c r="B4698" s="431">
        <v>120302</v>
      </c>
      <c r="C4698" s="428" t="s">
        <v>16532</v>
      </c>
      <c r="D4698" s="428" t="s">
        <v>459</v>
      </c>
    </row>
    <row r="4699" spans="1:4" ht="12.75">
      <c r="A4699" s="428" t="s">
        <v>8487</v>
      </c>
      <c r="B4699" s="431">
        <v>110104</v>
      </c>
      <c r="C4699" s="428" t="s">
        <v>16533</v>
      </c>
      <c r="D4699" s="428" t="s">
        <v>20</v>
      </c>
    </row>
    <row r="4700" spans="1:4" ht="12.75">
      <c r="A4700" s="428" t="s">
        <v>8502</v>
      </c>
      <c r="B4700" s="431" t="s">
        <v>7553</v>
      </c>
      <c r="C4700" s="428" t="s">
        <v>13051</v>
      </c>
      <c r="D4700" s="428" t="s">
        <v>19</v>
      </c>
    </row>
    <row r="4701" spans="1:4" ht="12.75">
      <c r="A4701" s="428" t="s">
        <v>3194</v>
      </c>
      <c r="B4701" s="431" t="s">
        <v>697</v>
      </c>
      <c r="C4701" s="428" t="s">
        <v>12455</v>
      </c>
      <c r="D4701" s="428" t="s">
        <v>20</v>
      </c>
    </row>
    <row r="4702" spans="1:4" ht="12.75">
      <c r="A4702" s="428" t="s">
        <v>8505</v>
      </c>
      <c r="B4702" s="431" t="s">
        <v>890</v>
      </c>
      <c r="C4702" s="428" t="s">
        <v>16534</v>
      </c>
      <c r="D4702" s="428" t="s">
        <v>19</v>
      </c>
    </row>
    <row r="4703" spans="1:4" ht="12.75">
      <c r="A4703" s="428" t="s">
        <v>3571</v>
      </c>
      <c r="B4703" s="431">
        <v>220805</v>
      </c>
      <c r="C4703" s="428" t="s">
        <v>16535</v>
      </c>
      <c r="D4703" s="428" t="s">
        <v>20</v>
      </c>
    </row>
    <row r="4704" spans="1:4" ht="12.75">
      <c r="A4704" s="428" t="s">
        <v>4144</v>
      </c>
      <c r="B4704" s="431">
        <v>210406</v>
      </c>
      <c r="C4704" s="428" t="s">
        <v>16536</v>
      </c>
      <c r="D4704" s="428" t="s">
        <v>19</v>
      </c>
    </row>
    <row r="4705" spans="1:4" ht="12.75">
      <c r="A4705" s="428" t="s">
        <v>5396</v>
      </c>
      <c r="B4705" s="431" t="s">
        <v>10453</v>
      </c>
      <c r="C4705" s="428" t="s">
        <v>16537</v>
      </c>
      <c r="D4705" s="428" t="s">
        <v>20</v>
      </c>
    </row>
    <row r="4706" spans="1:4" ht="12.75">
      <c r="A4706" s="428" t="s">
        <v>1243</v>
      </c>
      <c r="B4706" s="431">
        <v>150110</v>
      </c>
      <c r="C4706" s="428" t="s">
        <v>16538</v>
      </c>
      <c r="D4706" s="428" t="s">
        <v>20</v>
      </c>
    </row>
    <row r="4707" spans="1:4" ht="12.75">
      <c r="A4707" s="428" t="s">
        <v>5142</v>
      </c>
      <c r="B4707" s="431" t="s">
        <v>10430</v>
      </c>
      <c r="C4707" s="428" t="s">
        <v>16539</v>
      </c>
      <c r="D4707" s="428" t="s">
        <v>20</v>
      </c>
    </row>
    <row r="4708" spans="1:4" ht="12.75">
      <c r="A4708" s="428" t="s">
        <v>8530</v>
      </c>
      <c r="B4708" s="431">
        <v>200301</v>
      </c>
      <c r="C4708" s="428" t="s">
        <v>16540</v>
      </c>
      <c r="D4708" s="428" t="s">
        <v>20</v>
      </c>
    </row>
    <row r="4709" spans="1:4" ht="12.75">
      <c r="A4709" s="428" t="s">
        <v>11820</v>
      </c>
      <c r="B4709" s="431">
        <v>140106</v>
      </c>
      <c r="C4709" s="428" t="s">
        <v>16541</v>
      </c>
      <c r="D4709" s="428" t="s">
        <v>18</v>
      </c>
    </row>
    <row r="4710" spans="1:4" ht="12.75">
      <c r="A4710" s="428" t="s">
        <v>723</v>
      </c>
      <c r="B4710" s="431">
        <v>250105</v>
      </c>
      <c r="C4710" s="428" t="s">
        <v>16542</v>
      </c>
      <c r="D4710" s="428" t="s">
        <v>20</v>
      </c>
    </row>
    <row r="4711" spans="1:4" ht="12.75">
      <c r="A4711" s="428" t="s">
        <v>1954</v>
      </c>
      <c r="B4711" s="431" t="s">
        <v>1955</v>
      </c>
      <c r="C4711" s="428" t="s">
        <v>13228</v>
      </c>
      <c r="D4711" s="428" t="s">
        <v>18</v>
      </c>
    </row>
    <row r="4712" spans="1:4" ht="12.75">
      <c r="A4712" s="428" t="s">
        <v>11821</v>
      </c>
      <c r="B4712" s="431">
        <v>200210</v>
      </c>
      <c r="C4712" s="428" t="s">
        <v>16543</v>
      </c>
      <c r="D4712" s="428" t="s">
        <v>20</v>
      </c>
    </row>
    <row r="4713" spans="1:4" ht="12.75">
      <c r="A4713" s="428" t="s">
        <v>8543</v>
      </c>
      <c r="B4713" s="431">
        <v>150603</v>
      </c>
      <c r="C4713" s="428" t="s">
        <v>16544</v>
      </c>
      <c r="D4713" s="428" t="s">
        <v>20</v>
      </c>
    </row>
    <row r="4714" spans="1:4" ht="12.75">
      <c r="A4714" s="428" t="s">
        <v>1917</v>
      </c>
      <c r="B4714" s="431">
        <v>150505</v>
      </c>
      <c r="C4714" s="428" t="s">
        <v>16545</v>
      </c>
      <c r="D4714" s="428" t="s">
        <v>19</v>
      </c>
    </row>
    <row r="4715" spans="1:4" ht="12.75">
      <c r="A4715" s="428" t="s">
        <v>5951</v>
      </c>
      <c r="B4715" s="431" t="s">
        <v>10250</v>
      </c>
      <c r="C4715" s="428" t="s">
        <v>16546</v>
      </c>
      <c r="D4715" s="428" t="s">
        <v>20</v>
      </c>
    </row>
    <row r="4716" spans="1:4" ht="12.75">
      <c r="A4716" s="428" t="s">
        <v>1500</v>
      </c>
      <c r="B4716" s="431" t="s">
        <v>628</v>
      </c>
      <c r="C4716" s="428" t="s">
        <v>16547</v>
      </c>
      <c r="D4716" s="428" t="s">
        <v>19</v>
      </c>
    </row>
    <row r="4717" spans="1:4" ht="12.75">
      <c r="A4717" s="428" t="s">
        <v>7596</v>
      </c>
      <c r="B4717" s="431" t="s">
        <v>512</v>
      </c>
      <c r="C4717" s="428" t="s">
        <v>16548</v>
      </c>
      <c r="D4717" s="428" t="s">
        <v>20</v>
      </c>
    </row>
    <row r="4718" spans="1:4" ht="12.75">
      <c r="A4718" s="428" t="s">
        <v>11822</v>
      </c>
      <c r="B4718" s="431">
        <v>211201</v>
      </c>
      <c r="C4718" s="428" t="s">
        <v>16549</v>
      </c>
      <c r="D4718" s="428" t="s">
        <v>20</v>
      </c>
    </row>
    <row r="4719" spans="1:4" ht="12.75">
      <c r="A4719" s="428" t="s">
        <v>11823</v>
      </c>
      <c r="B4719" s="431" t="s">
        <v>10882</v>
      </c>
      <c r="C4719" s="428" t="s">
        <v>16550</v>
      </c>
      <c r="D4719" s="428" t="s">
        <v>20</v>
      </c>
    </row>
    <row r="4720" spans="1:4" ht="12.75">
      <c r="A4720" s="428" t="s">
        <v>8633</v>
      </c>
      <c r="B4720" s="431" t="s">
        <v>1260</v>
      </c>
      <c r="C4720" s="428" t="s">
        <v>16551</v>
      </c>
      <c r="D4720" s="428" t="s">
        <v>19</v>
      </c>
    </row>
    <row r="4721" spans="1:4" ht="12.75">
      <c r="A4721" s="428" t="s">
        <v>11824</v>
      </c>
      <c r="B4721" s="431">
        <v>250107</v>
      </c>
      <c r="C4721" s="428" t="s">
        <v>16552</v>
      </c>
      <c r="D4721" s="428" t="s">
        <v>18</v>
      </c>
    </row>
    <row r="4722" spans="1:4" ht="12.75">
      <c r="A4722" s="428" t="s">
        <v>3051</v>
      </c>
      <c r="B4722" s="431">
        <v>170203</v>
      </c>
      <c r="C4722" s="428" t="s">
        <v>16553</v>
      </c>
      <c r="D4722" s="428" t="s">
        <v>19</v>
      </c>
    </row>
    <row r="4723" spans="1:4" ht="12.75">
      <c r="A4723" s="428" t="s">
        <v>7148</v>
      </c>
      <c r="B4723" s="431" t="s">
        <v>10013</v>
      </c>
      <c r="C4723" s="428" t="s">
        <v>16554</v>
      </c>
      <c r="D4723" s="428" t="s">
        <v>19</v>
      </c>
    </row>
    <row r="4724" spans="1:4" ht="12.75">
      <c r="A4724" s="428" t="s">
        <v>2105</v>
      </c>
      <c r="B4724" s="431" t="s">
        <v>637</v>
      </c>
      <c r="C4724" s="428" t="s">
        <v>16555</v>
      </c>
      <c r="D4724" s="428" t="s">
        <v>19</v>
      </c>
    </row>
    <row r="4725" spans="1:4" ht="12.75">
      <c r="A4725" s="428" t="s">
        <v>1857</v>
      </c>
      <c r="B4725" s="431">
        <v>210305</v>
      </c>
      <c r="C4725" s="428" t="s">
        <v>16556</v>
      </c>
      <c r="D4725" s="428" t="s">
        <v>20</v>
      </c>
    </row>
    <row r="4726" spans="1:4" ht="12.75">
      <c r="A4726" s="428" t="s">
        <v>4437</v>
      </c>
      <c r="B4726" s="431">
        <v>160113</v>
      </c>
      <c r="C4726" s="428" t="s">
        <v>16557</v>
      </c>
      <c r="D4726" s="428" t="s">
        <v>18</v>
      </c>
    </row>
    <row r="4727" spans="1:4" ht="12.75">
      <c r="A4727" s="428" t="s">
        <v>11825</v>
      </c>
      <c r="B4727" s="431">
        <v>160605</v>
      </c>
      <c r="C4727" s="428" t="s">
        <v>16558</v>
      </c>
      <c r="D4727" s="428" t="s">
        <v>19</v>
      </c>
    </row>
    <row r="4728" spans="1:4" ht="12.75">
      <c r="A4728" s="428" t="s">
        <v>4299</v>
      </c>
      <c r="B4728" s="431">
        <v>200210</v>
      </c>
      <c r="C4728" s="428" t="s">
        <v>16559</v>
      </c>
      <c r="D4728" s="428" t="s">
        <v>18</v>
      </c>
    </row>
    <row r="4729" spans="1:4" ht="12.75">
      <c r="A4729" s="428" t="s">
        <v>4115</v>
      </c>
      <c r="B4729" s="431">
        <v>210111</v>
      </c>
      <c r="C4729" s="428" t="s">
        <v>16560</v>
      </c>
      <c r="D4729" s="428" t="s">
        <v>20</v>
      </c>
    </row>
    <row r="4730" spans="1:4" ht="12.75">
      <c r="A4730" s="428" t="s">
        <v>2700</v>
      </c>
      <c r="B4730" s="431">
        <v>160801</v>
      </c>
      <c r="C4730" s="428" t="s">
        <v>16561</v>
      </c>
      <c r="D4730" s="428" t="s">
        <v>18</v>
      </c>
    </row>
    <row r="4731" spans="1:4" ht="12.75">
      <c r="A4731" s="428" t="s">
        <v>3018</v>
      </c>
      <c r="B4731" s="431" t="s">
        <v>10535</v>
      </c>
      <c r="C4731" s="428" t="s">
        <v>16562</v>
      </c>
      <c r="D4731" s="428" t="s">
        <v>19</v>
      </c>
    </row>
    <row r="4732" spans="1:4" ht="12.75">
      <c r="A4732" s="428" t="s">
        <v>3527</v>
      </c>
      <c r="B4732" s="431">
        <v>210305</v>
      </c>
      <c r="C4732" s="428" t="s">
        <v>16563</v>
      </c>
      <c r="D4732" s="428" t="s">
        <v>18</v>
      </c>
    </row>
    <row r="4733" spans="1:4" ht="12.75">
      <c r="A4733" s="428" t="s">
        <v>5274</v>
      </c>
      <c r="B4733" s="431">
        <v>150511</v>
      </c>
      <c r="C4733" s="428" t="s">
        <v>16564</v>
      </c>
      <c r="D4733" s="428" t="s">
        <v>18</v>
      </c>
    </row>
    <row r="4734" spans="1:4" ht="12.75">
      <c r="A4734" s="428" t="s">
        <v>1088</v>
      </c>
      <c r="B4734" s="431" t="s">
        <v>10535</v>
      </c>
      <c r="C4734" s="428" t="s">
        <v>16565</v>
      </c>
      <c r="D4734" s="428" t="s">
        <v>19</v>
      </c>
    </row>
    <row r="4735" spans="1:4" ht="12.75">
      <c r="A4735" s="428" t="s">
        <v>5531</v>
      </c>
      <c r="B4735" s="431">
        <v>210303</v>
      </c>
      <c r="C4735" s="428" t="s">
        <v>16566</v>
      </c>
      <c r="D4735" s="428" t="s">
        <v>20</v>
      </c>
    </row>
    <row r="4736" spans="1:4" ht="12.75">
      <c r="A4736" s="428" t="s">
        <v>11826</v>
      </c>
      <c r="B4736" s="431">
        <v>150202</v>
      </c>
      <c r="C4736" s="428" t="s">
        <v>16567</v>
      </c>
      <c r="D4736" s="428" t="s">
        <v>18</v>
      </c>
    </row>
    <row r="4737" spans="1:4" ht="12.75">
      <c r="A4737" s="428" t="s">
        <v>1969</v>
      </c>
      <c r="B4737" s="431">
        <v>210303</v>
      </c>
      <c r="C4737" s="428" t="s">
        <v>16568</v>
      </c>
      <c r="D4737" s="428" t="s">
        <v>19</v>
      </c>
    </row>
    <row r="4738" spans="1:4" ht="12.75">
      <c r="A4738" s="428" t="s">
        <v>5026</v>
      </c>
      <c r="B4738" s="431">
        <v>210112</v>
      </c>
      <c r="C4738" s="428" t="s">
        <v>16569</v>
      </c>
      <c r="D4738" s="428" t="s">
        <v>20</v>
      </c>
    </row>
    <row r="4739" spans="1:4" ht="12.75">
      <c r="A4739" s="428" t="s">
        <v>3955</v>
      </c>
      <c r="B4739" s="431" t="s">
        <v>10676</v>
      </c>
      <c r="C4739" s="428" t="s">
        <v>12748</v>
      </c>
      <c r="D4739" s="428" t="s">
        <v>20</v>
      </c>
    </row>
    <row r="4740" spans="1:4" ht="12.75">
      <c r="A4740" s="428" t="s">
        <v>2091</v>
      </c>
      <c r="B4740" s="431">
        <v>210109</v>
      </c>
      <c r="C4740" s="428" t="s">
        <v>16570</v>
      </c>
      <c r="D4740" s="428" t="s">
        <v>18</v>
      </c>
    </row>
    <row r="4741" spans="1:4" ht="12.75">
      <c r="A4741" s="428" t="s">
        <v>831</v>
      </c>
      <c r="B4741" s="431">
        <v>200607</v>
      </c>
      <c r="C4741" s="428" t="s">
        <v>16571</v>
      </c>
      <c r="D4741" s="428" t="s">
        <v>459</v>
      </c>
    </row>
    <row r="4742" spans="1:4" ht="12.75">
      <c r="A4742" s="428" t="s">
        <v>6337</v>
      </c>
      <c r="B4742" s="431" t="s">
        <v>10770</v>
      </c>
      <c r="C4742" s="428" t="s">
        <v>16572</v>
      </c>
      <c r="D4742" s="428" t="s">
        <v>20</v>
      </c>
    </row>
    <row r="4743" spans="1:4" ht="12.75">
      <c r="A4743" s="428" t="s">
        <v>901</v>
      </c>
      <c r="B4743" s="431" t="s">
        <v>637</v>
      </c>
      <c r="C4743" s="428" t="s">
        <v>16573</v>
      </c>
      <c r="D4743" s="428" t="s">
        <v>18</v>
      </c>
    </row>
    <row r="4744" spans="1:4" ht="12.75">
      <c r="A4744" s="428" t="s">
        <v>5672</v>
      </c>
      <c r="B4744" s="431" t="s">
        <v>10322</v>
      </c>
      <c r="C4744" s="428" t="s">
        <v>16574</v>
      </c>
      <c r="D4744" s="428" t="s">
        <v>18</v>
      </c>
    </row>
    <row r="4745" spans="1:4" ht="12.75">
      <c r="A4745" s="428" t="s">
        <v>2067</v>
      </c>
      <c r="B4745" s="431">
        <v>210102</v>
      </c>
      <c r="C4745" s="428" t="s">
        <v>16575</v>
      </c>
      <c r="D4745" s="428" t="s">
        <v>19</v>
      </c>
    </row>
    <row r="4746" spans="1:4" ht="12.75">
      <c r="A4746" s="428" t="s">
        <v>4508</v>
      </c>
      <c r="B4746" s="431">
        <v>100605</v>
      </c>
      <c r="C4746" s="428" t="s">
        <v>16576</v>
      </c>
      <c r="D4746" s="428" t="s">
        <v>20</v>
      </c>
    </row>
    <row r="4747" spans="1:4" ht="12.75">
      <c r="A4747" s="428" t="s">
        <v>11827</v>
      </c>
      <c r="B4747" s="431">
        <v>200111</v>
      </c>
      <c r="C4747" s="428" t="s">
        <v>16577</v>
      </c>
      <c r="D4747" s="428" t="s">
        <v>20</v>
      </c>
    </row>
    <row r="4748" spans="1:4" ht="12.75">
      <c r="A4748" s="428" t="s">
        <v>11828</v>
      </c>
      <c r="B4748" s="431">
        <v>150112</v>
      </c>
      <c r="C4748" s="428" t="s">
        <v>16578</v>
      </c>
      <c r="D4748" s="428" t="s">
        <v>20</v>
      </c>
    </row>
    <row r="4749" spans="1:4" ht="12.75">
      <c r="A4749" s="428" t="s">
        <v>1238</v>
      </c>
      <c r="B4749" s="431">
        <v>210806</v>
      </c>
      <c r="C4749" s="428" t="s">
        <v>16579</v>
      </c>
      <c r="D4749" s="428" t="s">
        <v>19</v>
      </c>
    </row>
    <row r="4750" spans="1:4" ht="12.75">
      <c r="A4750" s="428" t="s">
        <v>3407</v>
      </c>
      <c r="B4750" s="431" t="s">
        <v>1739</v>
      </c>
      <c r="C4750" s="428" t="s">
        <v>16580</v>
      </c>
      <c r="D4750" s="428" t="s">
        <v>459</v>
      </c>
    </row>
    <row r="4751" spans="1:4" ht="12.75">
      <c r="A4751" s="428" t="s">
        <v>1211</v>
      </c>
      <c r="B4751" s="431">
        <v>210302</v>
      </c>
      <c r="C4751" s="428" t="s">
        <v>16581</v>
      </c>
      <c r="D4751" s="428" t="s">
        <v>18</v>
      </c>
    </row>
    <row r="4752" spans="1:4" ht="12.75">
      <c r="A4752" s="428" t="s">
        <v>2258</v>
      </c>
      <c r="B4752" s="431">
        <v>210309</v>
      </c>
      <c r="C4752" s="428" t="s">
        <v>16582</v>
      </c>
      <c r="D4752" s="428" t="s">
        <v>19</v>
      </c>
    </row>
    <row r="4753" spans="1:4" ht="12.75">
      <c r="A4753" s="428" t="s">
        <v>1829</v>
      </c>
      <c r="B4753" s="431">
        <v>150407</v>
      </c>
      <c r="C4753" s="428" t="s">
        <v>16583</v>
      </c>
      <c r="D4753" s="428" t="s">
        <v>19</v>
      </c>
    </row>
    <row r="4754" spans="1:4" ht="12.75">
      <c r="A4754" s="428" t="s">
        <v>4592</v>
      </c>
      <c r="B4754" s="431" t="s">
        <v>10882</v>
      </c>
      <c r="C4754" s="428" t="s">
        <v>16584</v>
      </c>
      <c r="D4754" s="428" t="s">
        <v>19</v>
      </c>
    </row>
    <row r="4755" spans="1:4" ht="12.75">
      <c r="A4755" s="428" t="s">
        <v>919</v>
      </c>
      <c r="B4755" s="431">
        <v>200601</v>
      </c>
      <c r="C4755" s="428" t="s">
        <v>16585</v>
      </c>
      <c r="D4755" s="428" t="s">
        <v>19</v>
      </c>
    </row>
    <row r="4756" spans="1:4" ht="12.75">
      <c r="A4756" s="428" t="s">
        <v>2811</v>
      </c>
      <c r="B4756" s="431" t="s">
        <v>10580</v>
      </c>
      <c r="C4756" s="428" t="s">
        <v>16586</v>
      </c>
      <c r="D4756" s="428" t="s">
        <v>18</v>
      </c>
    </row>
    <row r="4757" spans="1:4" ht="12.75">
      <c r="A4757" s="428" t="s">
        <v>6868</v>
      </c>
      <c r="B4757" s="431" t="s">
        <v>541</v>
      </c>
      <c r="C4757" s="428" t="s">
        <v>16587</v>
      </c>
      <c r="D4757" s="428" t="s">
        <v>459</v>
      </c>
    </row>
    <row r="4758" spans="1:4" ht="12.75">
      <c r="A4758" s="428" t="s">
        <v>11829</v>
      </c>
      <c r="B4758" s="431">
        <v>130202</v>
      </c>
      <c r="C4758" s="428" t="s">
        <v>16588</v>
      </c>
      <c r="D4758" s="428" t="s">
        <v>20</v>
      </c>
    </row>
    <row r="4759" spans="1:4" ht="12.75">
      <c r="A4759" s="428" t="s">
        <v>3133</v>
      </c>
      <c r="B4759" s="431" t="s">
        <v>1202</v>
      </c>
      <c r="C4759" s="428" t="s">
        <v>16589</v>
      </c>
      <c r="D4759" s="428" t="s">
        <v>19</v>
      </c>
    </row>
    <row r="4760" spans="1:4" ht="12.75">
      <c r="A4760" s="428" t="s">
        <v>7974</v>
      </c>
      <c r="B4760" s="431" t="s">
        <v>10825</v>
      </c>
      <c r="C4760" s="428" t="s">
        <v>16590</v>
      </c>
      <c r="D4760" s="428" t="s">
        <v>19</v>
      </c>
    </row>
    <row r="4761" spans="1:4" ht="12.75">
      <c r="A4761" s="428" t="s">
        <v>11830</v>
      </c>
      <c r="B4761" s="431">
        <v>131201</v>
      </c>
      <c r="C4761" s="428" t="s">
        <v>16591</v>
      </c>
      <c r="D4761" s="428" t="s">
        <v>459</v>
      </c>
    </row>
    <row r="4762" spans="1:4" ht="12.75">
      <c r="A4762" s="428" t="s">
        <v>1275</v>
      </c>
      <c r="B4762" s="431" t="s">
        <v>618</v>
      </c>
      <c r="C4762" s="428" t="s">
        <v>16592</v>
      </c>
      <c r="D4762" s="428" t="s">
        <v>19</v>
      </c>
    </row>
    <row r="4763" spans="1:4" ht="12.75">
      <c r="A4763" s="428" t="s">
        <v>11831</v>
      </c>
      <c r="B4763" s="431" t="s">
        <v>9857</v>
      </c>
      <c r="C4763" s="428" t="s">
        <v>16593</v>
      </c>
      <c r="D4763" s="428" t="s">
        <v>18</v>
      </c>
    </row>
    <row r="4764" spans="1:4" ht="12.75">
      <c r="A4764" s="428" t="s">
        <v>1108</v>
      </c>
      <c r="B4764" s="431" t="s">
        <v>10190</v>
      </c>
      <c r="C4764" s="428" t="s">
        <v>16594</v>
      </c>
      <c r="D4764" s="428" t="s">
        <v>459</v>
      </c>
    </row>
    <row r="4765" spans="1:4" ht="12.75">
      <c r="A4765" s="428" t="s">
        <v>4224</v>
      </c>
      <c r="B4765" s="431" t="s">
        <v>10262</v>
      </c>
      <c r="C4765" s="428" t="s">
        <v>16595</v>
      </c>
      <c r="D4765" s="428" t="s">
        <v>18</v>
      </c>
    </row>
    <row r="4766" spans="1:4" ht="12.75">
      <c r="A4766" s="428" t="s">
        <v>1947</v>
      </c>
      <c r="B4766" s="431">
        <v>220604</v>
      </c>
      <c r="C4766" s="428" t="s">
        <v>16596</v>
      </c>
      <c r="D4766" s="428" t="s">
        <v>19</v>
      </c>
    </row>
    <row r="4767" spans="1:4" ht="12.75">
      <c r="A4767" s="428" t="s">
        <v>7982</v>
      </c>
      <c r="B4767" s="431" t="s">
        <v>10830</v>
      </c>
      <c r="C4767" s="428" t="s">
        <v>16597</v>
      </c>
      <c r="D4767" s="428" t="s">
        <v>20</v>
      </c>
    </row>
    <row r="4768" spans="1:4" ht="12.75">
      <c r="A4768" s="428" t="s">
        <v>2101</v>
      </c>
      <c r="B4768" s="431" t="s">
        <v>1076</v>
      </c>
      <c r="C4768" s="428" t="s">
        <v>16598</v>
      </c>
      <c r="D4768" s="428" t="s">
        <v>19</v>
      </c>
    </row>
    <row r="4769" spans="1:4" ht="12.75">
      <c r="A4769" s="428" t="s">
        <v>5995</v>
      </c>
      <c r="B4769" s="431" t="s">
        <v>10193</v>
      </c>
      <c r="C4769" s="428" t="s">
        <v>16599</v>
      </c>
      <c r="D4769" s="428" t="s">
        <v>19</v>
      </c>
    </row>
    <row r="4770" spans="1:4" ht="12.75">
      <c r="A4770" s="428" t="s">
        <v>4221</v>
      </c>
      <c r="B4770" s="431" t="s">
        <v>9723</v>
      </c>
      <c r="C4770" s="428" t="s">
        <v>16600</v>
      </c>
      <c r="D4770" s="428" t="s">
        <v>18</v>
      </c>
    </row>
    <row r="4771" spans="1:4" ht="12.75">
      <c r="A4771" s="428" t="s">
        <v>2410</v>
      </c>
      <c r="B4771" s="431" t="s">
        <v>10518</v>
      </c>
      <c r="C4771" s="428" t="s">
        <v>16601</v>
      </c>
      <c r="D4771" s="428" t="s">
        <v>20</v>
      </c>
    </row>
    <row r="4772" spans="1:4" ht="12.75">
      <c r="A4772" s="428" t="s">
        <v>830</v>
      </c>
      <c r="B4772" s="431">
        <v>200601</v>
      </c>
      <c r="C4772" s="428" t="s">
        <v>16602</v>
      </c>
      <c r="D4772" s="428" t="s">
        <v>18</v>
      </c>
    </row>
    <row r="4773" spans="1:4" ht="12.75">
      <c r="A4773" s="428" t="s">
        <v>2380</v>
      </c>
      <c r="B4773" s="431" t="s">
        <v>10174</v>
      </c>
      <c r="C4773" s="428" t="s">
        <v>16603</v>
      </c>
      <c r="D4773" s="428" t="s">
        <v>20</v>
      </c>
    </row>
    <row r="4774" spans="1:4" ht="12.75">
      <c r="A4774" s="428" t="s">
        <v>1460</v>
      </c>
      <c r="B4774" s="431">
        <v>220602</v>
      </c>
      <c r="C4774" s="428" t="s">
        <v>16604</v>
      </c>
      <c r="D4774" s="428" t="s">
        <v>19</v>
      </c>
    </row>
    <row r="4775" spans="1:4" ht="12.75">
      <c r="A4775" s="428" t="s">
        <v>3921</v>
      </c>
      <c r="B4775" s="431" t="s">
        <v>1202</v>
      </c>
      <c r="C4775" s="428" t="s">
        <v>16605</v>
      </c>
      <c r="D4775" s="428" t="s">
        <v>20</v>
      </c>
    </row>
    <row r="4776" spans="1:4" ht="12.75">
      <c r="A4776" s="428" t="s">
        <v>4227</v>
      </c>
      <c r="B4776" s="431" t="s">
        <v>10592</v>
      </c>
      <c r="C4776" s="428" t="s">
        <v>16606</v>
      </c>
      <c r="D4776" s="428" t="s">
        <v>19</v>
      </c>
    </row>
    <row r="4777" spans="1:4" ht="12.75">
      <c r="A4777" s="428" t="s">
        <v>4818</v>
      </c>
      <c r="B4777" s="431">
        <v>211301</v>
      </c>
      <c r="C4777" s="428" t="s">
        <v>16607</v>
      </c>
      <c r="D4777" s="428" t="s">
        <v>19</v>
      </c>
    </row>
    <row r="4778" spans="1:4" ht="12.75">
      <c r="A4778" s="428" t="s">
        <v>3788</v>
      </c>
      <c r="B4778" s="431">
        <v>210903</v>
      </c>
      <c r="C4778" s="428" t="s">
        <v>16608</v>
      </c>
      <c r="D4778" s="428" t="s">
        <v>20</v>
      </c>
    </row>
    <row r="4779" spans="1:4" ht="12.75">
      <c r="A4779" s="428" t="s">
        <v>2802</v>
      </c>
      <c r="B4779" s="431">
        <v>210604</v>
      </c>
      <c r="C4779" s="428" t="s">
        <v>15137</v>
      </c>
      <c r="D4779" s="428" t="s">
        <v>20</v>
      </c>
    </row>
    <row r="4780" spans="1:4" ht="12.75">
      <c r="A4780" s="428" t="s">
        <v>1708</v>
      </c>
      <c r="B4780" s="431" t="s">
        <v>10224</v>
      </c>
      <c r="C4780" s="428" t="s">
        <v>16609</v>
      </c>
      <c r="D4780" s="428" t="s">
        <v>19</v>
      </c>
    </row>
    <row r="4781" spans="1:4" ht="12.75">
      <c r="A4781" s="428" t="s">
        <v>3672</v>
      </c>
      <c r="B4781" s="431" t="s">
        <v>10193</v>
      </c>
      <c r="C4781" s="428" t="s">
        <v>16610</v>
      </c>
      <c r="D4781" s="428" t="s">
        <v>19</v>
      </c>
    </row>
    <row r="4782" spans="1:4" ht="12.75">
      <c r="A4782" s="428" t="s">
        <v>7675</v>
      </c>
      <c r="B4782" s="431">
        <v>190305</v>
      </c>
      <c r="C4782" s="428" t="s">
        <v>12500</v>
      </c>
      <c r="D4782" s="428" t="s">
        <v>20</v>
      </c>
    </row>
    <row r="4783" spans="1:4" ht="12.75">
      <c r="A4783" s="428" t="s">
        <v>2468</v>
      </c>
      <c r="B4783" s="431" t="s">
        <v>10643</v>
      </c>
      <c r="C4783" s="428" t="s">
        <v>16611</v>
      </c>
      <c r="D4783" s="428" t="s">
        <v>459</v>
      </c>
    </row>
    <row r="4784" spans="1:4" ht="12.75">
      <c r="A4784" s="428" t="s">
        <v>3587</v>
      </c>
      <c r="B4784" s="431">
        <v>210601</v>
      </c>
      <c r="C4784" s="428" t="s">
        <v>16612</v>
      </c>
      <c r="D4784" s="428" t="s">
        <v>19</v>
      </c>
    </row>
    <row r="4785" spans="1:4" ht="12.75">
      <c r="A4785" s="428" t="s">
        <v>3225</v>
      </c>
      <c r="B4785" s="431">
        <v>211104</v>
      </c>
      <c r="C4785" s="428" t="s">
        <v>16613</v>
      </c>
      <c r="D4785" s="428" t="s">
        <v>19</v>
      </c>
    </row>
    <row r="4786" spans="1:4" ht="12.75">
      <c r="A4786" s="428" t="s">
        <v>1884</v>
      </c>
      <c r="B4786" s="431">
        <v>210501</v>
      </c>
      <c r="C4786" s="428" t="s">
        <v>16614</v>
      </c>
      <c r="D4786" s="428" t="s">
        <v>18</v>
      </c>
    </row>
    <row r="4787" spans="1:4" ht="12.75">
      <c r="A4787" s="428" t="s">
        <v>3991</v>
      </c>
      <c r="B4787" s="431">
        <v>210304</v>
      </c>
      <c r="C4787" s="428" t="s">
        <v>16615</v>
      </c>
      <c r="D4787" s="428" t="s">
        <v>20</v>
      </c>
    </row>
    <row r="4788" spans="1:4" ht="12.75">
      <c r="A4788" s="428" t="s">
        <v>2892</v>
      </c>
      <c r="B4788" s="431" t="s">
        <v>9724</v>
      </c>
      <c r="C4788" s="428" t="s">
        <v>16616</v>
      </c>
      <c r="D4788" s="428" t="s">
        <v>20</v>
      </c>
    </row>
    <row r="4789" spans="1:4" ht="12.75">
      <c r="A4789" s="428" t="s">
        <v>1975</v>
      </c>
      <c r="B4789" s="431">
        <v>211104</v>
      </c>
      <c r="C4789" s="428" t="s">
        <v>16617</v>
      </c>
      <c r="D4789" s="428" t="s">
        <v>19</v>
      </c>
    </row>
    <row r="4790" spans="1:4" ht="12.75">
      <c r="A4790" s="428" t="s">
        <v>1746</v>
      </c>
      <c r="B4790" s="431">
        <v>210901</v>
      </c>
      <c r="C4790" s="428" t="s">
        <v>16618</v>
      </c>
      <c r="D4790" s="428" t="s">
        <v>19</v>
      </c>
    </row>
    <row r="4791" spans="1:4" ht="12.75">
      <c r="A4791" s="428" t="s">
        <v>11832</v>
      </c>
      <c r="B4791" s="431">
        <v>140301</v>
      </c>
      <c r="C4791" s="428" t="s">
        <v>16619</v>
      </c>
      <c r="D4791" s="428" t="s">
        <v>19</v>
      </c>
    </row>
    <row r="4792" spans="1:4" ht="12.75">
      <c r="A4792" s="428" t="s">
        <v>4756</v>
      </c>
      <c r="B4792" s="431" t="s">
        <v>477</v>
      </c>
      <c r="C4792" s="428" t="s">
        <v>16620</v>
      </c>
      <c r="D4792" s="428" t="s">
        <v>20</v>
      </c>
    </row>
    <row r="4793" spans="1:4" ht="12.75">
      <c r="A4793" s="428" t="s">
        <v>4253</v>
      </c>
      <c r="B4793" s="431" t="s">
        <v>10206</v>
      </c>
      <c r="C4793" s="428" t="s">
        <v>16621</v>
      </c>
      <c r="D4793" s="428" t="s">
        <v>20</v>
      </c>
    </row>
    <row r="4794" spans="1:4" ht="12.75">
      <c r="A4794" s="428" t="s">
        <v>1522</v>
      </c>
      <c r="B4794" s="431" t="s">
        <v>10191</v>
      </c>
      <c r="C4794" s="428" t="s">
        <v>16622</v>
      </c>
      <c r="D4794" s="428" t="s">
        <v>20</v>
      </c>
    </row>
    <row r="4795" spans="1:4" ht="12.75">
      <c r="A4795" s="428" t="s">
        <v>7654</v>
      </c>
      <c r="B4795" s="431" t="s">
        <v>10751</v>
      </c>
      <c r="C4795" s="428" t="s">
        <v>16623</v>
      </c>
      <c r="D4795" s="428" t="s">
        <v>19</v>
      </c>
    </row>
    <row r="4796" spans="1:4" ht="12.75">
      <c r="A4796" s="428" t="s">
        <v>6453</v>
      </c>
      <c r="B4796" s="431">
        <v>220402</v>
      </c>
      <c r="C4796" s="428" t="s">
        <v>15009</v>
      </c>
      <c r="D4796" s="428" t="s">
        <v>19</v>
      </c>
    </row>
    <row r="4797" spans="1:4" ht="12.75">
      <c r="A4797" s="428" t="s">
        <v>5031</v>
      </c>
      <c r="B4797" s="431" t="s">
        <v>1939</v>
      </c>
      <c r="C4797" s="428" t="s">
        <v>16624</v>
      </c>
      <c r="D4797" s="428" t="s">
        <v>19</v>
      </c>
    </row>
    <row r="4798" spans="1:4" ht="12.75">
      <c r="A4798" s="428" t="s">
        <v>2391</v>
      </c>
      <c r="B4798" s="431" t="s">
        <v>736</v>
      </c>
      <c r="C4798" s="428" t="s">
        <v>16625</v>
      </c>
      <c r="D4798" s="428" t="s">
        <v>19</v>
      </c>
    </row>
    <row r="4799" spans="1:4" ht="12.75">
      <c r="A4799" s="428" t="s">
        <v>4689</v>
      </c>
      <c r="B4799" s="431" t="s">
        <v>10086</v>
      </c>
      <c r="C4799" s="428" t="s">
        <v>13181</v>
      </c>
      <c r="D4799" s="428" t="s">
        <v>20</v>
      </c>
    </row>
    <row r="4800" spans="1:4" ht="12.75">
      <c r="A4800" s="428" t="s">
        <v>11833</v>
      </c>
      <c r="B4800" s="431">
        <v>110304</v>
      </c>
      <c r="C4800" s="428" t="s">
        <v>16626</v>
      </c>
      <c r="D4800" s="428" t="s">
        <v>20</v>
      </c>
    </row>
    <row r="4801" spans="1:4" ht="12.75">
      <c r="A4801" s="428" t="s">
        <v>1137</v>
      </c>
      <c r="B4801" s="431">
        <v>160501</v>
      </c>
      <c r="C4801" s="428" t="s">
        <v>16627</v>
      </c>
      <c r="D4801" s="428" t="s">
        <v>19</v>
      </c>
    </row>
    <row r="4802" spans="1:4" ht="12.75">
      <c r="A4802" s="428" t="s">
        <v>6209</v>
      </c>
      <c r="B4802" s="431" t="s">
        <v>10853</v>
      </c>
      <c r="C4802" s="428" t="s">
        <v>16628</v>
      </c>
      <c r="D4802" s="428" t="s">
        <v>19</v>
      </c>
    </row>
    <row r="4803" spans="1:4" ht="12.75">
      <c r="A4803" s="428" t="s">
        <v>3799</v>
      </c>
      <c r="B4803" s="431" t="s">
        <v>2450</v>
      </c>
      <c r="C4803" s="428" t="s">
        <v>13003</v>
      </c>
      <c r="D4803" s="428" t="s">
        <v>18</v>
      </c>
    </row>
    <row r="4804" spans="1:4" ht="12.75">
      <c r="A4804" s="428" t="s">
        <v>1642</v>
      </c>
      <c r="B4804" s="431" t="s">
        <v>690</v>
      </c>
      <c r="C4804" s="428" t="s">
        <v>16629</v>
      </c>
      <c r="D4804" s="428" t="s">
        <v>19</v>
      </c>
    </row>
    <row r="4805" spans="1:4" ht="12.75">
      <c r="A4805" s="428" t="s">
        <v>5468</v>
      </c>
      <c r="B4805" s="431" t="s">
        <v>10751</v>
      </c>
      <c r="C4805" s="428" t="s">
        <v>16630</v>
      </c>
      <c r="D4805" s="428" t="s">
        <v>19</v>
      </c>
    </row>
    <row r="4806" spans="1:4" ht="12.75">
      <c r="A4806" s="428" t="s">
        <v>4681</v>
      </c>
      <c r="B4806" s="431" t="s">
        <v>10086</v>
      </c>
      <c r="C4806" s="428" t="s">
        <v>12527</v>
      </c>
      <c r="D4806" s="428" t="s">
        <v>20</v>
      </c>
    </row>
    <row r="4807" spans="1:4" ht="12.75">
      <c r="A4807" s="428" t="s">
        <v>3876</v>
      </c>
      <c r="B4807" s="431" t="s">
        <v>10497</v>
      </c>
      <c r="C4807" s="428" t="s">
        <v>13240</v>
      </c>
      <c r="D4807" s="428" t="s">
        <v>18</v>
      </c>
    </row>
    <row r="4808" spans="1:4" ht="12.75">
      <c r="A4808" s="428" t="s">
        <v>5019</v>
      </c>
      <c r="B4808" s="431" t="s">
        <v>736</v>
      </c>
      <c r="C4808" s="428" t="s">
        <v>16631</v>
      </c>
      <c r="D4808" s="428" t="s">
        <v>19</v>
      </c>
    </row>
    <row r="4809" spans="1:4" ht="12.75">
      <c r="A4809" s="428" t="s">
        <v>1204</v>
      </c>
      <c r="B4809" s="431">
        <v>160703</v>
      </c>
      <c r="C4809" s="428" t="s">
        <v>16632</v>
      </c>
      <c r="D4809" s="428" t="s">
        <v>20</v>
      </c>
    </row>
    <row r="4810" spans="1:4" ht="12.75">
      <c r="A4810" s="428" t="s">
        <v>5624</v>
      </c>
      <c r="B4810" s="431">
        <v>211210</v>
      </c>
      <c r="C4810" s="428" t="s">
        <v>16633</v>
      </c>
      <c r="D4810" s="428" t="s">
        <v>19</v>
      </c>
    </row>
    <row r="4811" spans="1:4" ht="12.75">
      <c r="A4811" s="428" t="s">
        <v>4564</v>
      </c>
      <c r="B4811" s="431" t="s">
        <v>2633</v>
      </c>
      <c r="C4811" s="428" t="s">
        <v>13198</v>
      </c>
      <c r="D4811" s="428" t="s">
        <v>19</v>
      </c>
    </row>
    <row r="4812" spans="1:4" ht="12.75">
      <c r="A4812" s="428" t="s">
        <v>2489</v>
      </c>
      <c r="B4812" s="431" t="s">
        <v>1525</v>
      </c>
      <c r="C4812" s="428" t="s">
        <v>16634</v>
      </c>
      <c r="D4812" s="428" t="s">
        <v>19</v>
      </c>
    </row>
    <row r="4813" spans="1:4" ht="12.75">
      <c r="A4813" s="428" t="s">
        <v>1608</v>
      </c>
      <c r="B4813" s="431" t="s">
        <v>1403</v>
      </c>
      <c r="C4813" s="428" t="s">
        <v>16635</v>
      </c>
      <c r="D4813" s="428" t="s">
        <v>20</v>
      </c>
    </row>
    <row r="4814" spans="1:4" ht="12.75">
      <c r="A4814" s="428" t="s">
        <v>11834</v>
      </c>
      <c r="B4814" s="431">
        <v>160701</v>
      </c>
      <c r="C4814" s="428" t="s">
        <v>16636</v>
      </c>
      <c r="D4814" s="428" t="s">
        <v>18</v>
      </c>
    </row>
    <row r="4815" spans="1:4" ht="12.75">
      <c r="A4815" s="428" t="s">
        <v>4109</v>
      </c>
      <c r="B4815" s="431" t="s">
        <v>2853</v>
      </c>
      <c r="C4815" s="428" t="s">
        <v>16637</v>
      </c>
      <c r="D4815" s="428" t="s">
        <v>20</v>
      </c>
    </row>
    <row r="4816" spans="1:4" ht="12.75">
      <c r="A4816" s="428" t="s">
        <v>1014</v>
      </c>
      <c r="B4816" s="431" t="s">
        <v>477</v>
      </c>
      <c r="C4816" s="428" t="s">
        <v>16638</v>
      </c>
      <c r="D4816" s="428" t="s">
        <v>459</v>
      </c>
    </row>
    <row r="4817" spans="1:4" ht="12.75">
      <c r="A4817" s="428" t="s">
        <v>2626</v>
      </c>
      <c r="B4817" s="431" t="s">
        <v>10725</v>
      </c>
      <c r="C4817" s="428" t="s">
        <v>16639</v>
      </c>
      <c r="D4817" s="428" t="s">
        <v>19</v>
      </c>
    </row>
    <row r="4818" spans="1:4" ht="12.75">
      <c r="A4818" s="428" t="s">
        <v>1302</v>
      </c>
      <c r="B4818" s="431">
        <v>160201</v>
      </c>
      <c r="C4818" s="428" t="s">
        <v>16640</v>
      </c>
      <c r="D4818" s="428" t="s">
        <v>20</v>
      </c>
    </row>
    <row r="4819" spans="1:4" ht="12.75">
      <c r="A4819" s="428" t="s">
        <v>5794</v>
      </c>
      <c r="B4819" s="431" t="s">
        <v>10330</v>
      </c>
      <c r="C4819" s="428" t="s">
        <v>16641</v>
      </c>
      <c r="D4819" s="428" t="s">
        <v>20</v>
      </c>
    </row>
    <row r="4820" spans="1:4" ht="12.75">
      <c r="A4820" s="428" t="s">
        <v>3151</v>
      </c>
      <c r="B4820" s="431" t="s">
        <v>3152</v>
      </c>
      <c r="C4820" s="428" t="s">
        <v>16642</v>
      </c>
      <c r="D4820" s="428" t="s">
        <v>19</v>
      </c>
    </row>
    <row r="4821" spans="1:4" ht="12.75">
      <c r="A4821" s="428" t="s">
        <v>956</v>
      </c>
      <c r="B4821" s="431" t="s">
        <v>10493</v>
      </c>
      <c r="C4821" s="428" t="s">
        <v>16470</v>
      </c>
      <c r="D4821" s="428" t="s">
        <v>20</v>
      </c>
    </row>
    <row r="4822" spans="1:4" ht="12.75">
      <c r="A4822" s="428" t="s">
        <v>4439</v>
      </c>
      <c r="B4822" s="431" t="s">
        <v>10623</v>
      </c>
      <c r="C4822" s="428" t="s">
        <v>16643</v>
      </c>
      <c r="D4822" s="428" t="s">
        <v>19</v>
      </c>
    </row>
    <row r="4823" spans="1:4" ht="12.75">
      <c r="A4823" s="428" t="s">
        <v>4763</v>
      </c>
      <c r="B4823" s="431">
        <v>160705</v>
      </c>
      <c r="C4823" s="428" t="s">
        <v>16644</v>
      </c>
      <c r="D4823" s="428" t="s">
        <v>19</v>
      </c>
    </row>
    <row r="4824" spans="1:4" ht="12.75">
      <c r="A4824" s="428" t="s">
        <v>7330</v>
      </c>
      <c r="B4824" s="431" t="s">
        <v>1565</v>
      </c>
      <c r="C4824" s="428" t="s">
        <v>16645</v>
      </c>
      <c r="D4824" s="428" t="s">
        <v>20</v>
      </c>
    </row>
    <row r="4825" spans="1:4" ht="12.75">
      <c r="A4825" s="428" t="s">
        <v>7331</v>
      </c>
      <c r="B4825" s="431" t="s">
        <v>4535</v>
      </c>
      <c r="C4825" s="428" t="s">
        <v>16646</v>
      </c>
      <c r="D4825" s="428" t="s">
        <v>20</v>
      </c>
    </row>
    <row r="4826" spans="1:4" ht="12.75">
      <c r="A4826" s="428" t="s">
        <v>2224</v>
      </c>
      <c r="B4826" s="431" t="s">
        <v>477</v>
      </c>
      <c r="C4826" s="428" t="s">
        <v>15921</v>
      </c>
      <c r="D4826" s="428" t="s">
        <v>20</v>
      </c>
    </row>
    <row r="4827" spans="1:4" ht="12.75">
      <c r="A4827" s="428" t="s">
        <v>2782</v>
      </c>
      <c r="B4827" s="431" t="s">
        <v>10493</v>
      </c>
      <c r="C4827" s="428" t="s">
        <v>16647</v>
      </c>
      <c r="D4827" s="428" t="s">
        <v>18</v>
      </c>
    </row>
    <row r="4828" spans="1:4" ht="12.75">
      <c r="A4828" s="428" t="s">
        <v>3464</v>
      </c>
      <c r="B4828" s="431" t="s">
        <v>10193</v>
      </c>
      <c r="C4828" s="428" t="s">
        <v>16648</v>
      </c>
      <c r="D4828" s="428" t="s">
        <v>19</v>
      </c>
    </row>
    <row r="4829" spans="1:4" ht="12.75">
      <c r="A4829" s="428" t="s">
        <v>4056</v>
      </c>
      <c r="B4829" s="431" t="s">
        <v>10193</v>
      </c>
      <c r="C4829" s="428" t="s">
        <v>16649</v>
      </c>
      <c r="D4829" s="428" t="s">
        <v>19</v>
      </c>
    </row>
    <row r="4830" spans="1:4" ht="12.75">
      <c r="A4830" s="428" t="s">
        <v>4195</v>
      </c>
      <c r="B4830" s="431" t="s">
        <v>9724</v>
      </c>
      <c r="C4830" s="428" t="s">
        <v>16650</v>
      </c>
      <c r="D4830" s="428" t="s">
        <v>459</v>
      </c>
    </row>
    <row r="4831" spans="1:4" ht="12.75">
      <c r="A4831" s="428" t="s">
        <v>6480</v>
      </c>
      <c r="B4831" s="431">
        <v>221005</v>
      </c>
      <c r="C4831" s="428" t="s">
        <v>12680</v>
      </c>
      <c r="D4831" s="428" t="s">
        <v>19</v>
      </c>
    </row>
    <row r="4832" spans="1:4" ht="12.75">
      <c r="A4832" s="428" t="s">
        <v>4112</v>
      </c>
      <c r="B4832" s="431" t="s">
        <v>1023</v>
      </c>
      <c r="C4832" s="428" t="s">
        <v>16651</v>
      </c>
      <c r="D4832" s="428" t="s">
        <v>19</v>
      </c>
    </row>
    <row r="4833" spans="1:4" ht="12.75">
      <c r="A4833" s="428" t="s">
        <v>976</v>
      </c>
      <c r="B4833" s="431" t="s">
        <v>977</v>
      </c>
      <c r="C4833" s="428" t="s">
        <v>16652</v>
      </c>
      <c r="D4833" s="428" t="s">
        <v>19</v>
      </c>
    </row>
    <row r="4834" spans="1:4" ht="12.75">
      <c r="A4834" s="428" t="s">
        <v>1389</v>
      </c>
      <c r="B4834" s="431" t="s">
        <v>1390</v>
      </c>
      <c r="C4834" s="428" t="s">
        <v>16653</v>
      </c>
      <c r="D4834" s="428" t="s">
        <v>19</v>
      </c>
    </row>
    <row r="4835" spans="1:4" ht="12.75">
      <c r="A4835" s="428" t="s">
        <v>796</v>
      </c>
      <c r="B4835" s="431" t="s">
        <v>675</v>
      </c>
      <c r="C4835" s="428" t="s">
        <v>16654</v>
      </c>
      <c r="D4835" s="428" t="s">
        <v>19</v>
      </c>
    </row>
    <row r="4836" spans="1:4" ht="12.75">
      <c r="A4836" s="428" t="s">
        <v>492</v>
      </c>
      <c r="B4836" s="431" t="s">
        <v>446</v>
      </c>
      <c r="C4836" s="428" t="s">
        <v>15446</v>
      </c>
      <c r="D4836" s="428" t="s">
        <v>19</v>
      </c>
    </row>
    <row r="4837" spans="1:4" ht="12.75">
      <c r="A4837" s="428" t="s">
        <v>11835</v>
      </c>
      <c r="B4837" s="431">
        <v>250101</v>
      </c>
      <c r="C4837" s="428" t="s">
        <v>16655</v>
      </c>
      <c r="D4837" s="428" t="s">
        <v>20</v>
      </c>
    </row>
    <row r="4838" spans="1:4" ht="12.75">
      <c r="A4838" s="428" t="s">
        <v>912</v>
      </c>
      <c r="B4838" s="431" t="s">
        <v>913</v>
      </c>
      <c r="C4838" s="428" t="s">
        <v>16656</v>
      </c>
      <c r="D4838" s="428" t="s">
        <v>19</v>
      </c>
    </row>
    <row r="4839" spans="1:4" ht="12.75">
      <c r="A4839" s="428" t="s">
        <v>8613</v>
      </c>
      <c r="B4839" s="431" t="s">
        <v>2687</v>
      </c>
      <c r="C4839" s="428" t="s">
        <v>16657</v>
      </c>
      <c r="D4839" s="428" t="s">
        <v>20</v>
      </c>
    </row>
    <row r="4840" spans="1:4" ht="12.75">
      <c r="A4840" s="428" t="s">
        <v>3901</v>
      </c>
      <c r="B4840" s="431" t="s">
        <v>1690</v>
      </c>
      <c r="C4840" s="428" t="s">
        <v>14170</v>
      </c>
      <c r="D4840" s="428" t="s">
        <v>19</v>
      </c>
    </row>
    <row r="4841" spans="1:4" ht="12.75">
      <c r="A4841" s="428" t="s">
        <v>4081</v>
      </c>
      <c r="B4841" s="431" t="s">
        <v>413</v>
      </c>
      <c r="C4841" s="428" t="s">
        <v>12939</v>
      </c>
      <c r="D4841" s="428" t="s">
        <v>19</v>
      </c>
    </row>
    <row r="4842" spans="1:4" ht="12.75">
      <c r="A4842" s="428" t="s">
        <v>3104</v>
      </c>
      <c r="B4842" s="431" t="s">
        <v>884</v>
      </c>
      <c r="C4842" s="428" t="s">
        <v>16658</v>
      </c>
      <c r="D4842" s="428" t="s">
        <v>19</v>
      </c>
    </row>
    <row r="4843" spans="1:4" ht="12.75">
      <c r="A4843" s="428" t="s">
        <v>3367</v>
      </c>
      <c r="B4843" s="431" t="s">
        <v>571</v>
      </c>
      <c r="C4843" s="428" t="s">
        <v>16659</v>
      </c>
      <c r="D4843" s="428" t="s">
        <v>19</v>
      </c>
    </row>
    <row r="4844" spans="1:4" ht="12.75">
      <c r="A4844" s="428" t="s">
        <v>11836</v>
      </c>
      <c r="B4844" s="431" t="s">
        <v>1035</v>
      </c>
      <c r="C4844" s="428" t="s">
        <v>16660</v>
      </c>
      <c r="D4844" s="428" t="s">
        <v>19</v>
      </c>
    </row>
    <row r="4845" spans="1:4" ht="12.75">
      <c r="A4845" s="428" t="s">
        <v>455</v>
      </c>
      <c r="B4845" s="431" t="s">
        <v>456</v>
      </c>
      <c r="C4845" s="428" t="s">
        <v>16661</v>
      </c>
      <c r="D4845" s="428" t="s">
        <v>19</v>
      </c>
    </row>
    <row r="4846" spans="1:4" ht="12.75">
      <c r="A4846" s="428" t="s">
        <v>5030</v>
      </c>
      <c r="B4846" s="431" t="s">
        <v>413</v>
      </c>
      <c r="C4846" s="428" t="s">
        <v>16662</v>
      </c>
      <c r="D4846" s="428" t="s">
        <v>19</v>
      </c>
    </row>
    <row r="4847" spans="1:4" ht="12.75">
      <c r="A4847" s="428" t="s">
        <v>4736</v>
      </c>
      <c r="B4847" s="431">
        <v>160202</v>
      </c>
      <c r="C4847" s="428" t="s">
        <v>16663</v>
      </c>
      <c r="D4847" s="428" t="s">
        <v>19</v>
      </c>
    </row>
    <row r="4848" spans="1:4" ht="12.75">
      <c r="A4848" s="428" t="s">
        <v>1192</v>
      </c>
      <c r="B4848" s="431" t="s">
        <v>989</v>
      </c>
      <c r="C4848" s="428" t="s">
        <v>16664</v>
      </c>
      <c r="D4848" s="428" t="s">
        <v>19</v>
      </c>
    </row>
    <row r="4849" spans="1:4" ht="12.75">
      <c r="A4849" s="428" t="s">
        <v>7506</v>
      </c>
      <c r="B4849" s="431" t="s">
        <v>413</v>
      </c>
      <c r="C4849" s="428" t="s">
        <v>16665</v>
      </c>
      <c r="D4849" s="428" t="s">
        <v>20</v>
      </c>
    </row>
    <row r="4850" spans="1:4" ht="12.75">
      <c r="A4850" s="428" t="s">
        <v>3831</v>
      </c>
      <c r="B4850" s="431" t="s">
        <v>1602</v>
      </c>
      <c r="C4850" s="428" t="s">
        <v>16666</v>
      </c>
      <c r="D4850" s="428" t="s">
        <v>19</v>
      </c>
    </row>
    <row r="4851" spans="1:4" ht="12.75">
      <c r="A4851" s="428" t="s">
        <v>11837</v>
      </c>
      <c r="B4851" s="431" t="s">
        <v>628</v>
      </c>
      <c r="C4851" s="428" t="s">
        <v>12999</v>
      </c>
      <c r="D4851" s="428" t="s">
        <v>19</v>
      </c>
    </row>
    <row r="4852" spans="1:4" ht="12.75">
      <c r="A4852" s="428" t="s">
        <v>5994</v>
      </c>
      <c r="B4852" s="431" t="s">
        <v>4920</v>
      </c>
      <c r="C4852" s="428" t="s">
        <v>16667</v>
      </c>
      <c r="D4852" s="428" t="s">
        <v>19</v>
      </c>
    </row>
    <row r="4853" spans="1:4" ht="12.75">
      <c r="A4853" s="428" t="s">
        <v>2814</v>
      </c>
      <c r="B4853" s="431">
        <v>200306</v>
      </c>
      <c r="C4853" s="428" t="s">
        <v>16668</v>
      </c>
      <c r="D4853" s="428" t="s">
        <v>19</v>
      </c>
    </row>
    <row r="4854" spans="1:4" ht="12.75">
      <c r="A4854" s="428" t="s">
        <v>8192</v>
      </c>
      <c r="B4854" s="431">
        <v>140303</v>
      </c>
      <c r="C4854" s="428" t="s">
        <v>16669</v>
      </c>
      <c r="D4854" s="428" t="s">
        <v>20</v>
      </c>
    </row>
    <row r="4855" spans="1:4" ht="12.75">
      <c r="A4855" s="428" t="s">
        <v>8369</v>
      </c>
      <c r="B4855" s="431" t="s">
        <v>890</v>
      </c>
      <c r="C4855" s="428" t="s">
        <v>12884</v>
      </c>
      <c r="D4855" s="428" t="s">
        <v>19</v>
      </c>
    </row>
    <row r="4856" spans="1:4" ht="12.75">
      <c r="A4856" s="428" t="s">
        <v>5174</v>
      </c>
      <c r="B4856" s="431">
        <v>140203</v>
      </c>
      <c r="C4856" s="428" t="s">
        <v>16670</v>
      </c>
      <c r="D4856" s="428" t="s">
        <v>20</v>
      </c>
    </row>
    <row r="4857" spans="1:4" ht="12.75">
      <c r="A4857" s="428" t="s">
        <v>6237</v>
      </c>
      <c r="B4857" s="431">
        <v>140203</v>
      </c>
      <c r="C4857" s="428" t="s">
        <v>16671</v>
      </c>
      <c r="D4857" s="428" t="s">
        <v>20</v>
      </c>
    </row>
    <row r="4858" spans="1:4" ht="12.75">
      <c r="A4858" s="428" t="s">
        <v>6982</v>
      </c>
      <c r="B4858" s="431" t="s">
        <v>9895</v>
      </c>
      <c r="C4858" s="428" t="s">
        <v>16672</v>
      </c>
      <c r="D4858" s="428" t="s">
        <v>19</v>
      </c>
    </row>
    <row r="4859" spans="1:4" ht="12.75">
      <c r="A4859" s="428" t="s">
        <v>2076</v>
      </c>
      <c r="B4859" s="431">
        <v>150143</v>
      </c>
      <c r="C4859" s="428" t="s">
        <v>16673</v>
      </c>
      <c r="D4859" s="428" t="s">
        <v>20</v>
      </c>
    </row>
    <row r="4860" spans="1:4" ht="12.75">
      <c r="A4860" s="428" t="s">
        <v>6343</v>
      </c>
      <c r="B4860" s="431" t="s">
        <v>10757</v>
      </c>
      <c r="C4860" s="428" t="s">
        <v>16674</v>
      </c>
      <c r="D4860" s="428" t="s">
        <v>19</v>
      </c>
    </row>
    <row r="4861" spans="1:4" ht="12.75">
      <c r="A4861" s="428" t="s">
        <v>11838</v>
      </c>
      <c r="B4861" s="431">
        <v>110508</v>
      </c>
      <c r="C4861" s="428" t="s">
        <v>16675</v>
      </c>
      <c r="D4861" s="428" t="s">
        <v>18</v>
      </c>
    </row>
    <row r="4862" spans="1:4" ht="12.75">
      <c r="A4862" s="428" t="s">
        <v>2040</v>
      </c>
      <c r="B4862" s="431" t="s">
        <v>10487</v>
      </c>
      <c r="C4862" s="428" t="s">
        <v>16676</v>
      </c>
      <c r="D4862" s="428" t="s">
        <v>19</v>
      </c>
    </row>
    <row r="4863" spans="1:4" ht="12.75">
      <c r="A4863" s="428" t="s">
        <v>6161</v>
      </c>
      <c r="B4863" s="431" t="s">
        <v>10877</v>
      </c>
      <c r="C4863" s="428" t="s">
        <v>16677</v>
      </c>
      <c r="D4863" s="428" t="s">
        <v>19</v>
      </c>
    </row>
    <row r="4864" spans="1:4" ht="12.75">
      <c r="A4864" s="428" t="s">
        <v>11839</v>
      </c>
      <c r="B4864" s="431" t="s">
        <v>1931</v>
      </c>
      <c r="C4864" s="428" t="s">
        <v>16678</v>
      </c>
      <c r="D4864" s="428" t="s">
        <v>20</v>
      </c>
    </row>
    <row r="4865" spans="1:4" ht="12.75">
      <c r="A4865" s="428" t="s">
        <v>1759</v>
      </c>
      <c r="B4865" s="431">
        <v>200408</v>
      </c>
      <c r="C4865" s="428" t="s">
        <v>16679</v>
      </c>
      <c r="D4865" s="428" t="s">
        <v>19</v>
      </c>
    </row>
    <row r="4866" spans="1:4" ht="12.75">
      <c r="A4866" s="428" t="s">
        <v>11840</v>
      </c>
      <c r="B4866" s="431" t="s">
        <v>10285</v>
      </c>
      <c r="C4866" s="428" t="s">
        <v>16680</v>
      </c>
      <c r="D4866" s="428" t="s">
        <v>20</v>
      </c>
    </row>
    <row r="4867" spans="1:4" ht="12.75">
      <c r="A4867" s="428" t="s">
        <v>11841</v>
      </c>
      <c r="B4867" s="431">
        <v>160301</v>
      </c>
      <c r="C4867" s="428" t="s">
        <v>16681</v>
      </c>
      <c r="D4867" s="428" t="s">
        <v>19</v>
      </c>
    </row>
    <row r="4868" spans="1:4" ht="12.75">
      <c r="A4868" s="428" t="s">
        <v>939</v>
      </c>
      <c r="B4868" s="431">
        <v>150108</v>
      </c>
      <c r="C4868" s="428" t="s">
        <v>16682</v>
      </c>
      <c r="D4868" s="428" t="s">
        <v>20</v>
      </c>
    </row>
    <row r="4869" spans="1:4" ht="12.75">
      <c r="A4869" s="428" t="s">
        <v>11842</v>
      </c>
      <c r="B4869" s="431" t="s">
        <v>2726</v>
      </c>
      <c r="C4869" s="428" t="s">
        <v>16683</v>
      </c>
      <c r="D4869" s="428" t="s">
        <v>19</v>
      </c>
    </row>
    <row r="4870" spans="1:4" ht="12.75">
      <c r="A4870" s="428" t="s">
        <v>6138</v>
      </c>
      <c r="B4870" s="431">
        <v>150110</v>
      </c>
      <c r="C4870" s="428" t="s">
        <v>16684</v>
      </c>
      <c r="D4870" s="428" t="s">
        <v>20</v>
      </c>
    </row>
    <row r="4871" spans="1:4" ht="12.75">
      <c r="A4871" s="428" t="s">
        <v>6123</v>
      </c>
      <c r="B4871" s="431" t="s">
        <v>10772</v>
      </c>
      <c r="C4871" s="428" t="s">
        <v>16685</v>
      </c>
      <c r="D4871" s="428" t="s">
        <v>19</v>
      </c>
    </row>
    <row r="4872" spans="1:4" ht="12.75">
      <c r="A4872" s="428" t="s">
        <v>11843</v>
      </c>
      <c r="B4872" s="431">
        <v>160201</v>
      </c>
      <c r="C4872" s="428" t="s">
        <v>16686</v>
      </c>
      <c r="D4872" s="428" t="s">
        <v>19</v>
      </c>
    </row>
    <row r="4873" spans="1:4" ht="12.75">
      <c r="A4873" s="428" t="s">
        <v>11844</v>
      </c>
      <c r="B4873" s="431">
        <v>150142</v>
      </c>
      <c r="C4873" s="428" t="s">
        <v>16687</v>
      </c>
      <c r="D4873" s="428" t="s">
        <v>18</v>
      </c>
    </row>
    <row r="4874" spans="1:4" ht="12.75">
      <c r="A4874" s="428" t="s">
        <v>6929</v>
      </c>
      <c r="B4874" s="431" t="s">
        <v>9707</v>
      </c>
      <c r="C4874" s="428" t="s">
        <v>16688</v>
      </c>
      <c r="D4874" s="428" t="s">
        <v>19</v>
      </c>
    </row>
    <row r="4875" spans="1:4" ht="12.75">
      <c r="A4875" s="428" t="s">
        <v>8135</v>
      </c>
      <c r="B4875" s="431">
        <v>131001</v>
      </c>
      <c r="C4875" s="428" t="s">
        <v>16689</v>
      </c>
      <c r="D4875" s="428" t="s">
        <v>20</v>
      </c>
    </row>
    <row r="4876" spans="1:4" ht="12.75">
      <c r="A4876" s="428" t="s">
        <v>4719</v>
      </c>
      <c r="B4876" s="431">
        <v>170301</v>
      </c>
      <c r="C4876" s="428" t="s">
        <v>16690</v>
      </c>
      <c r="D4876" s="428" t="s">
        <v>19</v>
      </c>
    </row>
    <row r="4877" spans="1:4" ht="12.75">
      <c r="A4877" s="428" t="s">
        <v>6757</v>
      </c>
      <c r="B4877" s="431" t="s">
        <v>6758</v>
      </c>
      <c r="C4877" s="428" t="s">
        <v>16691</v>
      </c>
      <c r="D4877" s="428" t="s">
        <v>19</v>
      </c>
    </row>
    <row r="4878" spans="1:4" ht="12.75">
      <c r="A4878" s="428" t="s">
        <v>614</v>
      </c>
      <c r="B4878" s="431">
        <v>150135</v>
      </c>
      <c r="C4878" s="428" t="s">
        <v>16692</v>
      </c>
      <c r="D4878" s="428" t="s">
        <v>18</v>
      </c>
    </row>
    <row r="4879" spans="1:4" ht="12.75">
      <c r="A4879" s="428" t="s">
        <v>7826</v>
      </c>
      <c r="B4879" s="431">
        <v>131102</v>
      </c>
      <c r="C4879" s="428" t="s">
        <v>16693</v>
      </c>
      <c r="D4879" s="428" t="s">
        <v>19</v>
      </c>
    </row>
    <row r="4880" spans="1:4" ht="12.75">
      <c r="A4880" s="428" t="s">
        <v>7439</v>
      </c>
      <c r="B4880" s="431" t="s">
        <v>2536</v>
      </c>
      <c r="C4880" s="428" t="s">
        <v>16694</v>
      </c>
      <c r="D4880" s="428" t="s">
        <v>20</v>
      </c>
    </row>
    <row r="4881" spans="1:4" ht="12.75">
      <c r="A4881" s="428" t="s">
        <v>7226</v>
      </c>
      <c r="B4881" s="431" t="s">
        <v>672</v>
      </c>
      <c r="C4881" s="428" t="s">
        <v>16695</v>
      </c>
      <c r="D4881" s="428" t="s">
        <v>19</v>
      </c>
    </row>
    <row r="4882" spans="1:4" ht="12.75">
      <c r="A4882" s="428" t="s">
        <v>11845</v>
      </c>
      <c r="B4882" s="431" t="s">
        <v>10287</v>
      </c>
      <c r="C4882" s="428" t="s">
        <v>16696</v>
      </c>
      <c r="D4882" s="428" t="s">
        <v>20</v>
      </c>
    </row>
    <row r="4883" spans="1:4" ht="12.75">
      <c r="A4883" s="428" t="s">
        <v>7256</v>
      </c>
      <c r="B4883" s="431">
        <v>130905</v>
      </c>
      <c r="C4883" s="428" t="s">
        <v>15062</v>
      </c>
      <c r="D4883" s="428" t="s">
        <v>20</v>
      </c>
    </row>
    <row r="4884" spans="1:4" ht="12.75">
      <c r="A4884" s="428" t="s">
        <v>1396</v>
      </c>
      <c r="B4884" s="431">
        <v>180204</v>
      </c>
      <c r="C4884" s="428" t="s">
        <v>1397</v>
      </c>
      <c r="D4884" s="428" t="s">
        <v>19</v>
      </c>
    </row>
    <row r="4885" spans="1:4" ht="12.75">
      <c r="A4885" s="428" t="s">
        <v>11846</v>
      </c>
      <c r="B4885" s="431" t="s">
        <v>10709</v>
      </c>
      <c r="C4885" s="428" t="s">
        <v>16697</v>
      </c>
      <c r="D4885" s="428" t="s">
        <v>20</v>
      </c>
    </row>
    <row r="4886" spans="1:4" ht="12.75">
      <c r="A4886" s="428" t="s">
        <v>5718</v>
      </c>
      <c r="B4886" s="431" t="s">
        <v>10380</v>
      </c>
      <c r="C4886" s="428" t="s">
        <v>16698</v>
      </c>
      <c r="D4886" s="428" t="s">
        <v>20</v>
      </c>
    </row>
    <row r="4887" spans="1:4" ht="12.75">
      <c r="A4887" s="428" t="s">
        <v>5137</v>
      </c>
      <c r="B4887" s="431">
        <v>120606</v>
      </c>
      <c r="C4887" s="428" t="s">
        <v>13845</v>
      </c>
      <c r="D4887" s="428" t="s">
        <v>20</v>
      </c>
    </row>
    <row r="4888" spans="1:4" ht="12.75">
      <c r="A4888" s="428" t="s">
        <v>2650</v>
      </c>
      <c r="B4888" s="431">
        <v>150128</v>
      </c>
      <c r="C4888" s="428" t="s">
        <v>16699</v>
      </c>
      <c r="D4888" s="428" t="s">
        <v>459</v>
      </c>
    </row>
    <row r="4889" spans="1:4" ht="12.75">
      <c r="A4889" s="428" t="s">
        <v>6289</v>
      </c>
      <c r="B4889" s="431">
        <v>140110</v>
      </c>
      <c r="C4889" s="428" t="s">
        <v>15554</v>
      </c>
      <c r="D4889" s="428" t="s">
        <v>19</v>
      </c>
    </row>
    <row r="4890" spans="1:4" ht="12.75">
      <c r="A4890" s="428" t="s">
        <v>8108</v>
      </c>
      <c r="B4890" s="431">
        <v>131104</v>
      </c>
      <c r="C4890" s="428" t="s">
        <v>13135</v>
      </c>
      <c r="D4890" s="428" t="s">
        <v>20</v>
      </c>
    </row>
    <row r="4891" spans="1:4" ht="12.75">
      <c r="A4891" s="428" t="s">
        <v>11847</v>
      </c>
      <c r="B4891" s="431">
        <v>221005</v>
      </c>
      <c r="C4891" s="428" t="s">
        <v>16700</v>
      </c>
      <c r="D4891" s="428" t="s">
        <v>20</v>
      </c>
    </row>
    <row r="4892" spans="1:4" ht="12.75">
      <c r="A4892" s="428" t="s">
        <v>6865</v>
      </c>
      <c r="B4892" s="431">
        <v>240201</v>
      </c>
      <c r="C4892" s="428" t="s">
        <v>16701</v>
      </c>
      <c r="D4892" s="428" t="s">
        <v>20</v>
      </c>
    </row>
    <row r="4893" spans="1:4" ht="12.75">
      <c r="A4893" s="428" t="s">
        <v>11848</v>
      </c>
      <c r="B4893" s="431">
        <v>150117</v>
      </c>
      <c r="C4893" s="428" t="s">
        <v>16702</v>
      </c>
      <c r="D4893" s="428" t="s">
        <v>18</v>
      </c>
    </row>
    <row r="4894" spans="1:4" ht="12.75">
      <c r="A4894" s="428" t="s">
        <v>2233</v>
      </c>
      <c r="B4894" s="431">
        <v>150102</v>
      </c>
      <c r="C4894" s="428" t="s">
        <v>16703</v>
      </c>
      <c r="D4894" s="428" t="s">
        <v>18</v>
      </c>
    </row>
    <row r="4895" spans="1:4" ht="12.75">
      <c r="A4895" s="428" t="s">
        <v>11849</v>
      </c>
      <c r="B4895" s="431" t="s">
        <v>418</v>
      </c>
      <c r="C4895" s="428" t="s">
        <v>16704</v>
      </c>
      <c r="D4895" s="428" t="s">
        <v>20</v>
      </c>
    </row>
    <row r="4896" spans="1:4" ht="12.75">
      <c r="A4896" s="428" t="s">
        <v>5428</v>
      </c>
      <c r="B4896" s="431">
        <v>140303</v>
      </c>
      <c r="C4896" s="428" t="s">
        <v>16705</v>
      </c>
      <c r="D4896" s="428" t="s">
        <v>20</v>
      </c>
    </row>
    <row r="4897" spans="1:4" ht="12.75">
      <c r="A4897" s="428" t="s">
        <v>3929</v>
      </c>
      <c r="B4897" s="431">
        <v>140106</v>
      </c>
      <c r="C4897" s="428" t="s">
        <v>16706</v>
      </c>
      <c r="D4897" s="428" t="s">
        <v>20</v>
      </c>
    </row>
    <row r="4898" spans="1:4" ht="12.75">
      <c r="A4898" s="428" t="s">
        <v>558</v>
      </c>
      <c r="B4898" s="431">
        <v>160701</v>
      </c>
      <c r="C4898" s="428" t="s">
        <v>16707</v>
      </c>
      <c r="D4898" s="428" t="s">
        <v>19</v>
      </c>
    </row>
    <row r="4899" spans="1:4" ht="12.75">
      <c r="A4899" s="428" t="s">
        <v>8296</v>
      </c>
      <c r="B4899" s="431">
        <v>131201</v>
      </c>
      <c r="C4899" s="428" t="s">
        <v>16708</v>
      </c>
      <c r="D4899" s="428" t="s">
        <v>19</v>
      </c>
    </row>
    <row r="4900" spans="1:4" ht="12.75">
      <c r="A4900" s="428" t="s">
        <v>6290</v>
      </c>
      <c r="B4900" s="431">
        <v>140110</v>
      </c>
      <c r="C4900" s="428" t="s">
        <v>16709</v>
      </c>
      <c r="D4900" s="428" t="s">
        <v>20</v>
      </c>
    </row>
    <row r="4901" spans="1:4" ht="12.75">
      <c r="A4901" s="428" t="s">
        <v>7242</v>
      </c>
      <c r="B4901" s="431">
        <v>240105</v>
      </c>
      <c r="C4901" s="428" t="s">
        <v>16710</v>
      </c>
      <c r="D4901" s="428" t="s">
        <v>19</v>
      </c>
    </row>
    <row r="4902" spans="1:4" ht="12.75">
      <c r="A4902" s="428" t="s">
        <v>6692</v>
      </c>
      <c r="B4902" s="431" t="s">
        <v>9899</v>
      </c>
      <c r="C4902" s="428" t="s">
        <v>16711</v>
      </c>
      <c r="D4902" s="428" t="s">
        <v>19</v>
      </c>
    </row>
    <row r="4903" spans="1:4" ht="12.75">
      <c r="A4903" s="428" t="s">
        <v>816</v>
      </c>
      <c r="B4903" s="431" t="s">
        <v>10741</v>
      </c>
      <c r="C4903" s="428" t="s">
        <v>15601</v>
      </c>
      <c r="D4903" s="428" t="s">
        <v>20</v>
      </c>
    </row>
    <row r="4904" spans="1:4" ht="12.75">
      <c r="A4904" s="428" t="s">
        <v>5943</v>
      </c>
      <c r="B4904" s="431">
        <v>240304</v>
      </c>
      <c r="C4904" s="428" t="s">
        <v>5944</v>
      </c>
      <c r="D4904" s="428" t="s">
        <v>18</v>
      </c>
    </row>
    <row r="4905" spans="1:4" ht="12.75">
      <c r="A4905" s="428" t="s">
        <v>2813</v>
      </c>
      <c r="B4905" s="431">
        <v>200202</v>
      </c>
      <c r="C4905" s="428" t="s">
        <v>16712</v>
      </c>
      <c r="D4905" s="428" t="s">
        <v>19</v>
      </c>
    </row>
    <row r="4906" spans="1:4" ht="12.75">
      <c r="A4906" s="428" t="s">
        <v>4725</v>
      </c>
      <c r="B4906" s="431">
        <v>160112</v>
      </c>
      <c r="C4906" s="428" t="s">
        <v>16713</v>
      </c>
      <c r="D4906" s="428" t="s">
        <v>19</v>
      </c>
    </row>
    <row r="4907" spans="1:4" ht="12.75">
      <c r="A4907" s="428" t="s">
        <v>7954</v>
      </c>
      <c r="B4907" s="431">
        <v>120608</v>
      </c>
      <c r="C4907" s="428" t="s">
        <v>12681</v>
      </c>
      <c r="D4907" s="428" t="s">
        <v>18</v>
      </c>
    </row>
    <row r="4908" spans="1:4" ht="12.75">
      <c r="A4908" s="428" t="s">
        <v>5324</v>
      </c>
      <c r="B4908" s="431">
        <v>120608</v>
      </c>
      <c r="C4908" s="428" t="s">
        <v>16714</v>
      </c>
      <c r="D4908" s="428" t="s">
        <v>19</v>
      </c>
    </row>
    <row r="4909" spans="1:4" ht="12.75">
      <c r="A4909" s="428" t="s">
        <v>1253</v>
      </c>
      <c r="B4909" s="431">
        <v>250101</v>
      </c>
      <c r="C4909" s="428" t="s">
        <v>16715</v>
      </c>
      <c r="D4909" s="428" t="s">
        <v>18</v>
      </c>
    </row>
    <row r="4910" spans="1:4" ht="12.75">
      <c r="A4910" s="428" t="s">
        <v>7657</v>
      </c>
      <c r="B4910" s="431" t="s">
        <v>2256</v>
      </c>
      <c r="C4910" s="428" t="s">
        <v>16716</v>
      </c>
      <c r="D4910" s="428" t="s">
        <v>19</v>
      </c>
    </row>
    <row r="4911" spans="1:4" ht="12.75">
      <c r="A4911" s="428" t="s">
        <v>6488</v>
      </c>
      <c r="B4911" s="431">
        <v>120601</v>
      </c>
      <c r="C4911" s="428" t="s">
        <v>16717</v>
      </c>
      <c r="D4911" s="428" t="s">
        <v>20</v>
      </c>
    </row>
    <row r="4912" spans="1:4" ht="12.75">
      <c r="A4912" s="428" t="s">
        <v>8305</v>
      </c>
      <c r="B4912" s="431" t="s">
        <v>10792</v>
      </c>
      <c r="C4912" s="428" t="s">
        <v>16718</v>
      </c>
      <c r="D4912" s="428" t="s">
        <v>19</v>
      </c>
    </row>
    <row r="4913" spans="1:4" ht="12.75">
      <c r="A4913" s="428" t="s">
        <v>6862</v>
      </c>
      <c r="B4913" s="431" t="s">
        <v>1820</v>
      </c>
      <c r="C4913" s="428" t="s">
        <v>16719</v>
      </c>
      <c r="D4913" s="428" t="s">
        <v>20</v>
      </c>
    </row>
    <row r="4914" spans="1:4" ht="12.75">
      <c r="A4914" s="428" t="s">
        <v>5769</v>
      </c>
      <c r="B4914" s="431">
        <v>160102</v>
      </c>
      <c r="C4914" s="428" t="s">
        <v>16720</v>
      </c>
      <c r="D4914" s="428" t="s">
        <v>18</v>
      </c>
    </row>
    <row r="4915" spans="1:4" ht="12.75">
      <c r="A4915" s="428" t="s">
        <v>696</v>
      </c>
      <c r="B4915" s="431" t="s">
        <v>697</v>
      </c>
      <c r="C4915" s="428" t="s">
        <v>16721</v>
      </c>
      <c r="D4915" s="428" t="s">
        <v>19</v>
      </c>
    </row>
    <row r="4916" spans="1:4" ht="12.75">
      <c r="A4916" s="428" t="s">
        <v>11850</v>
      </c>
      <c r="B4916" s="431" t="s">
        <v>9979</v>
      </c>
      <c r="C4916" s="428" t="s">
        <v>16722</v>
      </c>
      <c r="D4916" s="428" t="s">
        <v>20</v>
      </c>
    </row>
    <row r="4917" spans="1:4" ht="12.75">
      <c r="A4917" s="428" t="s">
        <v>7499</v>
      </c>
      <c r="B4917" s="431" t="s">
        <v>424</v>
      </c>
      <c r="C4917" s="428" t="s">
        <v>16723</v>
      </c>
      <c r="D4917" s="428" t="s">
        <v>20</v>
      </c>
    </row>
    <row r="4918" spans="1:4" ht="12.75">
      <c r="A4918" s="428" t="s">
        <v>5808</v>
      </c>
      <c r="B4918" s="431" t="s">
        <v>801</v>
      </c>
      <c r="C4918" s="428" t="s">
        <v>16724</v>
      </c>
      <c r="D4918" s="428" t="s">
        <v>18</v>
      </c>
    </row>
    <row r="4919" spans="1:4" ht="12.75">
      <c r="A4919" s="428" t="s">
        <v>2716</v>
      </c>
      <c r="B4919" s="431">
        <v>160305</v>
      </c>
      <c r="C4919" s="428" t="s">
        <v>14562</v>
      </c>
      <c r="D4919" s="428" t="s">
        <v>19</v>
      </c>
    </row>
    <row r="4920" spans="1:4" ht="12.75">
      <c r="A4920" s="428" t="s">
        <v>433</v>
      </c>
      <c r="B4920" s="431">
        <v>160301</v>
      </c>
      <c r="C4920" s="428" t="s">
        <v>16725</v>
      </c>
      <c r="D4920" s="428" t="s">
        <v>20</v>
      </c>
    </row>
    <row r="4921" spans="1:4" ht="12.75">
      <c r="A4921" s="428" t="s">
        <v>4512</v>
      </c>
      <c r="B4921" s="431" t="s">
        <v>1774</v>
      </c>
      <c r="C4921" s="428" t="s">
        <v>16726</v>
      </c>
      <c r="D4921" s="428" t="s">
        <v>19</v>
      </c>
    </row>
    <row r="4922" spans="1:4" ht="12.75">
      <c r="A4922" s="428" t="s">
        <v>3353</v>
      </c>
      <c r="B4922" s="431" t="s">
        <v>413</v>
      </c>
      <c r="C4922" s="428" t="s">
        <v>16727</v>
      </c>
      <c r="D4922" s="428" t="s">
        <v>19</v>
      </c>
    </row>
    <row r="4923" spans="1:4" ht="12.75">
      <c r="A4923" s="428" t="s">
        <v>3143</v>
      </c>
      <c r="B4923" s="431" t="s">
        <v>410</v>
      </c>
      <c r="C4923" s="428" t="s">
        <v>16728</v>
      </c>
      <c r="D4923" s="428" t="s">
        <v>19</v>
      </c>
    </row>
    <row r="4924" spans="1:4" ht="12.75">
      <c r="A4924" s="428" t="s">
        <v>6531</v>
      </c>
      <c r="B4924" s="431">
        <v>130102</v>
      </c>
      <c r="C4924" s="428" t="s">
        <v>16729</v>
      </c>
      <c r="D4924" s="428" t="s">
        <v>18</v>
      </c>
    </row>
    <row r="4925" spans="1:4" ht="12.75">
      <c r="A4925" s="428" t="s">
        <v>2347</v>
      </c>
      <c r="B4925" s="431">
        <v>250105</v>
      </c>
      <c r="C4925" s="428" t="s">
        <v>16730</v>
      </c>
      <c r="D4925" s="428" t="s">
        <v>19</v>
      </c>
    </row>
    <row r="4926" spans="1:4" ht="12.75">
      <c r="A4926" s="428" t="s">
        <v>8496</v>
      </c>
      <c r="B4926" s="431">
        <v>100109</v>
      </c>
      <c r="C4926" s="428" t="s">
        <v>16731</v>
      </c>
      <c r="D4926" s="428" t="s">
        <v>20</v>
      </c>
    </row>
    <row r="4927" spans="1:4" ht="12.75">
      <c r="A4927" s="428" t="s">
        <v>6469</v>
      </c>
      <c r="B4927" s="431">
        <v>100602</v>
      </c>
      <c r="C4927" s="428" t="s">
        <v>16732</v>
      </c>
      <c r="D4927" s="428" t="s">
        <v>20</v>
      </c>
    </row>
    <row r="4928" spans="1:4" ht="12.75">
      <c r="A4928" s="428" t="s">
        <v>922</v>
      </c>
      <c r="B4928" s="431" t="s">
        <v>923</v>
      </c>
      <c r="C4928" s="428" t="s">
        <v>16733</v>
      </c>
      <c r="D4928" s="428" t="s">
        <v>20</v>
      </c>
    </row>
    <row r="4929" spans="1:4" ht="12.75">
      <c r="A4929" s="428" t="s">
        <v>3355</v>
      </c>
      <c r="B4929" s="431">
        <v>110101</v>
      </c>
      <c r="C4929" s="428" t="s">
        <v>16734</v>
      </c>
      <c r="D4929" s="428" t="s">
        <v>18</v>
      </c>
    </row>
    <row r="4930" spans="1:4" ht="12.75">
      <c r="A4930" s="428" t="s">
        <v>2075</v>
      </c>
      <c r="B4930" s="431">
        <v>150142</v>
      </c>
      <c r="C4930" s="428" t="s">
        <v>16735</v>
      </c>
      <c r="D4930" s="428" t="s">
        <v>18</v>
      </c>
    </row>
    <row r="4931" spans="1:4" ht="12.75">
      <c r="A4931" s="428" t="s">
        <v>1309</v>
      </c>
      <c r="B4931" s="431" t="s">
        <v>10107</v>
      </c>
      <c r="C4931" s="428" t="s">
        <v>16736</v>
      </c>
      <c r="D4931" s="428" t="s">
        <v>19</v>
      </c>
    </row>
    <row r="4932" spans="1:4" ht="12.75">
      <c r="A4932" s="428" t="s">
        <v>3233</v>
      </c>
      <c r="B4932" s="431">
        <v>160112</v>
      </c>
      <c r="C4932" s="428" t="s">
        <v>16737</v>
      </c>
      <c r="D4932" s="428" t="s">
        <v>18</v>
      </c>
    </row>
    <row r="4933" spans="1:4" ht="12.75">
      <c r="A4933" s="428" t="s">
        <v>552</v>
      </c>
      <c r="B4933" s="431" t="s">
        <v>9747</v>
      </c>
      <c r="C4933" s="428" t="s">
        <v>16738</v>
      </c>
      <c r="D4933" s="428" t="s">
        <v>19</v>
      </c>
    </row>
    <row r="4934" spans="1:4" ht="12.75">
      <c r="A4934" s="428" t="s">
        <v>644</v>
      </c>
      <c r="B4934" s="431">
        <v>140306</v>
      </c>
      <c r="C4934" s="428" t="s">
        <v>16739</v>
      </c>
      <c r="D4934" s="428" t="s">
        <v>19</v>
      </c>
    </row>
    <row r="4935" spans="1:4" ht="12.75">
      <c r="A4935" s="428" t="s">
        <v>650</v>
      </c>
      <c r="B4935" s="431">
        <v>100205</v>
      </c>
      <c r="C4935" s="428" t="s">
        <v>16740</v>
      </c>
      <c r="D4935" s="428" t="s">
        <v>19</v>
      </c>
    </row>
    <row r="4936" spans="1:4" ht="12.75">
      <c r="A4936" s="428" t="s">
        <v>11851</v>
      </c>
      <c r="B4936" s="431">
        <v>150128</v>
      </c>
      <c r="C4936" s="428" t="s">
        <v>16741</v>
      </c>
      <c r="D4936" s="428" t="s">
        <v>19</v>
      </c>
    </row>
    <row r="4937" spans="1:4" ht="12.75">
      <c r="A4937" s="428" t="s">
        <v>2614</v>
      </c>
      <c r="B4937" s="431">
        <v>210102</v>
      </c>
      <c r="C4937" s="428" t="s">
        <v>16742</v>
      </c>
      <c r="D4937" s="428" t="s">
        <v>20</v>
      </c>
    </row>
    <row r="4938" spans="1:4" ht="12.75">
      <c r="A4938" s="428" t="s">
        <v>790</v>
      </c>
      <c r="B4938" s="431">
        <v>150811</v>
      </c>
      <c r="C4938" s="428" t="s">
        <v>16743</v>
      </c>
      <c r="D4938" s="428" t="s">
        <v>18</v>
      </c>
    </row>
    <row r="4939" spans="1:4" ht="12.75">
      <c r="A4939" s="428" t="s">
        <v>807</v>
      </c>
      <c r="B4939" s="431">
        <v>220506</v>
      </c>
      <c r="C4939" s="428" t="s">
        <v>16744</v>
      </c>
      <c r="D4939" s="428" t="s">
        <v>19</v>
      </c>
    </row>
    <row r="4940" spans="1:4" ht="12.75">
      <c r="A4940" s="428" t="s">
        <v>812</v>
      </c>
      <c r="B4940" s="431" t="s">
        <v>10197</v>
      </c>
      <c r="C4940" s="428" t="s">
        <v>16745</v>
      </c>
      <c r="D4940" s="428" t="s">
        <v>19</v>
      </c>
    </row>
    <row r="4941" spans="1:4" ht="12.75">
      <c r="A4941" s="428" t="s">
        <v>11852</v>
      </c>
      <c r="B4941" s="431" t="s">
        <v>10497</v>
      </c>
      <c r="C4941" s="428" t="s">
        <v>16746</v>
      </c>
      <c r="D4941" s="428" t="s">
        <v>20</v>
      </c>
    </row>
    <row r="4942" spans="1:4" ht="12.75">
      <c r="A4942" s="428" t="s">
        <v>836</v>
      </c>
      <c r="B4942" s="431">
        <v>120418</v>
      </c>
      <c r="C4942" s="428" t="s">
        <v>16747</v>
      </c>
      <c r="D4942" s="428" t="s">
        <v>20</v>
      </c>
    </row>
    <row r="4943" spans="1:4" ht="12.75">
      <c r="A4943" s="428" t="s">
        <v>880</v>
      </c>
      <c r="B4943" s="431" t="s">
        <v>9926</v>
      </c>
      <c r="C4943" s="428" t="s">
        <v>16748</v>
      </c>
      <c r="D4943" s="428" t="s">
        <v>20</v>
      </c>
    </row>
    <row r="4944" spans="1:4" ht="12.75">
      <c r="A4944" s="428" t="s">
        <v>907</v>
      </c>
      <c r="B4944" s="431" t="s">
        <v>10067</v>
      </c>
      <c r="C4944" s="428" t="s">
        <v>16749</v>
      </c>
      <c r="D4944" s="428" t="s">
        <v>19</v>
      </c>
    </row>
    <row r="4945" spans="1:4" ht="12.75">
      <c r="A4945" s="428" t="s">
        <v>937</v>
      </c>
      <c r="B4945" s="431" t="s">
        <v>596</v>
      </c>
      <c r="C4945" s="428" t="s">
        <v>16750</v>
      </c>
      <c r="D4945" s="428" t="s">
        <v>19</v>
      </c>
    </row>
    <row r="4946" spans="1:4" ht="12.75">
      <c r="A4946" s="428" t="s">
        <v>1040</v>
      </c>
      <c r="B4946" s="431">
        <v>220803</v>
      </c>
      <c r="C4946" s="428" t="s">
        <v>16751</v>
      </c>
      <c r="D4946" s="428" t="s">
        <v>19</v>
      </c>
    </row>
    <row r="4947" spans="1:4" ht="12.75">
      <c r="A4947" s="428" t="s">
        <v>1051</v>
      </c>
      <c r="B4947" s="431">
        <v>140306</v>
      </c>
      <c r="C4947" s="428" t="s">
        <v>16752</v>
      </c>
      <c r="D4947" s="428" t="s">
        <v>18</v>
      </c>
    </row>
    <row r="4948" spans="1:4" ht="12.75">
      <c r="A4948" s="428" t="s">
        <v>4718</v>
      </c>
      <c r="B4948" s="431">
        <v>150106</v>
      </c>
      <c r="C4948" s="428" t="s">
        <v>16753</v>
      </c>
      <c r="D4948" s="428" t="s">
        <v>20</v>
      </c>
    </row>
    <row r="4949" spans="1:4" ht="12.75">
      <c r="A4949" s="428" t="s">
        <v>11853</v>
      </c>
      <c r="B4949" s="431">
        <v>250107</v>
      </c>
      <c r="C4949" s="428" t="s">
        <v>16754</v>
      </c>
      <c r="D4949" s="428" t="s">
        <v>20</v>
      </c>
    </row>
    <row r="4950" spans="1:4" ht="12.75">
      <c r="A4950" s="428" t="s">
        <v>7576</v>
      </c>
      <c r="B4950" s="431" t="s">
        <v>887</v>
      </c>
      <c r="C4950" s="428" t="s">
        <v>16755</v>
      </c>
      <c r="D4950" s="428" t="s">
        <v>19</v>
      </c>
    </row>
    <row r="4951" spans="1:4" ht="12.75">
      <c r="A4951" s="428" t="s">
        <v>1379</v>
      </c>
      <c r="B4951" s="431">
        <v>150117</v>
      </c>
      <c r="C4951" s="428" t="s">
        <v>16756</v>
      </c>
      <c r="D4951" s="428" t="s">
        <v>18</v>
      </c>
    </row>
    <row r="4952" spans="1:4" ht="12.75">
      <c r="A4952" s="428" t="s">
        <v>1283</v>
      </c>
      <c r="B4952" s="431">
        <v>180210</v>
      </c>
      <c r="C4952" s="428" t="s">
        <v>1284</v>
      </c>
      <c r="D4952" s="428" t="s">
        <v>19</v>
      </c>
    </row>
    <row r="4953" spans="1:4" ht="12.75">
      <c r="A4953" s="428" t="s">
        <v>1327</v>
      </c>
      <c r="B4953" s="431">
        <v>190201</v>
      </c>
      <c r="C4953" s="428" t="s">
        <v>16757</v>
      </c>
      <c r="D4953" s="428" t="s">
        <v>19</v>
      </c>
    </row>
    <row r="4954" spans="1:4" ht="12.75">
      <c r="A4954" s="428" t="s">
        <v>11854</v>
      </c>
      <c r="B4954" s="431">
        <v>150130</v>
      </c>
      <c r="C4954" s="428" t="s">
        <v>16758</v>
      </c>
      <c r="D4954" s="428" t="s">
        <v>18</v>
      </c>
    </row>
    <row r="4955" spans="1:4" ht="12.75">
      <c r="A4955" s="428" t="s">
        <v>1409</v>
      </c>
      <c r="B4955" s="431" t="s">
        <v>10088</v>
      </c>
      <c r="C4955" s="428" t="s">
        <v>16759</v>
      </c>
      <c r="D4955" s="428" t="s">
        <v>19</v>
      </c>
    </row>
    <row r="4956" spans="1:4" ht="12.75">
      <c r="A4956" s="428" t="s">
        <v>1416</v>
      </c>
      <c r="B4956" s="431">
        <v>180105</v>
      </c>
      <c r="C4956" s="428" t="s">
        <v>1417</v>
      </c>
      <c r="D4956" s="428" t="s">
        <v>20</v>
      </c>
    </row>
    <row r="4957" spans="1:4" ht="12.75">
      <c r="A4957" s="428" t="s">
        <v>1447</v>
      </c>
      <c r="B4957" s="431" t="s">
        <v>952</v>
      </c>
      <c r="C4957" s="428" t="s">
        <v>16760</v>
      </c>
      <c r="D4957" s="428" t="s">
        <v>19</v>
      </c>
    </row>
    <row r="4958" spans="1:4" ht="12.75">
      <c r="A4958" s="428" t="s">
        <v>1452</v>
      </c>
      <c r="B4958" s="431">
        <v>140301</v>
      </c>
      <c r="C4958" s="428" t="s">
        <v>13557</v>
      </c>
      <c r="D4958" s="428" t="s">
        <v>18</v>
      </c>
    </row>
    <row r="4959" spans="1:4" ht="12.75">
      <c r="A4959" s="428" t="s">
        <v>1495</v>
      </c>
      <c r="B4959" s="431">
        <v>151028</v>
      </c>
      <c r="C4959" s="428" t="s">
        <v>16761</v>
      </c>
      <c r="D4959" s="428" t="s">
        <v>20</v>
      </c>
    </row>
    <row r="4960" spans="1:4" ht="12.75">
      <c r="A4960" s="428" t="s">
        <v>1497</v>
      </c>
      <c r="B4960" s="431">
        <v>160108</v>
      </c>
      <c r="C4960" s="428" t="s">
        <v>16762</v>
      </c>
      <c r="D4960" s="428" t="s">
        <v>19</v>
      </c>
    </row>
    <row r="4961" spans="1:4" ht="12.75">
      <c r="A4961" s="428" t="s">
        <v>1515</v>
      </c>
      <c r="B4961" s="431">
        <v>150107</v>
      </c>
      <c r="C4961" s="428" t="s">
        <v>16763</v>
      </c>
      <c r="D4961" s="428" t="s">
        <v>20</v>
      </c>
    </row>
    <row r="4962" spans="1:4" ht="12.75">
      <c r="A4962" s="428" t="s">
        <v>4368</v>
      </c>
      <c r="B4962" s="431">
        <v>160107</v>
      </c>
      <c r="C4962" s="428" t="s">
        <v>16764</v>
      </c>
      <c r="D4962" s="428" t="s">
        <v>19</v>
      </c>
    </row>
    <row r="4963" spans="1:4" ht="12.75">
      <c r="A4963" s="428" t="s">
        <v>7095</v>
      </c>
      <c r="B4963" s="431" t="s">
        <v>5553</v>
      </c>
      <c r="C4963" s="428" t="s">
        <v>16765</v>
      </c>
      <c r="D4963" s="428" t="s">
        <v>20</v>
      </c>
    </row>
    <row r="4964" spans="1:4" ht="12.75">
      <c r="A4964" s="428" t="s">
        <v>1599</v>
      </c>
      <c r="B4964" s="431">
        <v>150109</v>
      </c>
      <c r="C4964" s="428" t="s">
        <v>14947</v>
      </c>
      <c r="D4964" s="428" t="s">
        <v>20</v>
      </c>
    </row>
    <row r="4965" spans="1:4" ht="12.75">
      <c r="A4965" s="428" t="s">
        <v>1628</v>
      </c>
      <c r="B4965" s="431" t="s">
        <v>742</v>
      </c>
      <c r="C4965" s="428" t="s">
        <v>16766</v>
      </c>
      <c r="D4965" s="428" t="s">
        <v>19</v>
      </c>
    </row>
    <row r="4966" spans="1:4" ht="12.75">
      <c r="A4966" s="428" t="s">
        <v>1635</v>
      </c>
      <c r="B4966" s="431">
        <v>190110</v>
      </c>
      <c r="C4966" s="428" t="s">
        <v>16767</v>
      </c>
      <c r="D4966" s="428" t="s">
        <v>19</v>
      </c>
    </row>
    <row r="4967" spans="1:4" ht="12.75">
      <c r="A4967" s="428" t="s">
        <v>1713</v>
      </c>
      <c r="B4967" s="431">
        <v>120604</v>
      </c>
      <c r="C4967" s="428" t="s">
        <v>16768</v>
      </c>
      <c r="D4967" s="428" t="s">
        <v>19</v>
      </c>
    </row>
    <row r="4968" spans="1:4" ht="12.75">
      <c r="A4968" s="428" t="s">
        <v>8293</v>
      </c>
      <c r="B4968" s="431">
        <v>140306</v>
      </c>
      <c r="C4968" s="428" t="s">
        <v>16769</v>
      </c>
      <c r="D4968" s="428" t="s">
        <v>20</v>
      </c>
    </row>
    <row r="4969" spans="1:4" ht="12.75">
      <c r="A4969" s="428" t="s">
        <v>1973</v>
      </c>
      <c r="B4969" s="431">
        <v>130102</v>
      </c>
      <c r="C4969" s="428" t="s">
        <v>16770</v>
      </c>
      <c r="D4969" s="428" t="s">
        <v>20</v>
      </c>
    </row>
    <row r="4970" spans="1:4" ht="12.75">
      <c r="A4970" s="428" t="s">
        <v>3579</v>
      </c>
      <c r="B4970" s="431">
        <v>150118</v>
      </c>
      <c r="C4970" s="428" t="s">
        <v>16771</v>
      </c>
      <c r="D4970" s="428" t="s">
        <v>20</v>
      </c>
    </row>
    <row r="4971" spans="1:4" ht="12.75">
      <c r="A4971" s="428" t="s">
        <v>6460</v>
      </c>
      <c r="B4971" s="431">
        <v>110105</v>
      </c>
      <c r="C4971" s="428" t="s">
        <v>16638</v>
      </c>
      <c r="D4971" s="428" t="s">
        <v>20</v>
      </c>
    </row>
    <row r="4972" spans="1:4" ht="12.75">
      <c r="A4972" s="428" t="s">
        <v>4753</v>
      </c>
      <c r="B4972" s="431">
        <v>150507</v>
      </c>
      <c r="C4972" s="428" t="s">
        <v>16772</v>
      </c>
      <c r="D4972" s="428" t="s">
        <v>20</v>
      </c>
    </row>
    <row r="4973" spans="1:4" ht="12.75">
      <c r="A4973" s="428" t="s">
        <v>2152</v>
      </c>
      <c r="B4973" s="431">
        <v>100903</v>
      </c>
      <c r="C4973" s="428" t="s">
        <v>16773</v>
      </c>
      <c r="D4973" s="428" t="s">
        <v>20</v>
      </c>
    </row>
    <row r="4974" spans="1:4" ht="12.75">
      <c r="A4974" s="428" t="s">
        <v>2154</v>
      </c>
      <c r="B4974" s="431" t="s">
        <v>2155</v>
      </c>
      <c r="C4974" s="428" t="s">
        <v>16774</v>
      </c>
      <c r="D4974" s="428" t="s">
        <v>19</v>
      </c>
    </row>
    <row r="4975" spans="1:4" ht="12.75">
      <c r="A4975" s="428" t="s">
        <v>2216</v>
      </c>
      <c r="B4975" s="431" t="s">
        <v>637</v>
      </c>
      <c r="C4975" s="428" t="s">
        <v>16775</v>
      </c>
      <c r="D4975" s="428" t="s">
        <v>19</v>
      </c>
    </row>
    <row r="4976" spans="1:4" ht="12.75">
      <c r="A4976" s="428" t="s">
        <v>2265</v>
      </c>
      <c r="B4976" s="431" t="s">
        <v>10525</v>
      </c>
      <c r="C4976" s="428" t="s">
        <v>16776</v>
      </c>
      <c r="D4976" s="428" t="s">
        <v>19</v>
      </c>
    </row>
    <row r="4977" spans="1:4" ht="12.75">
      <c r="A4977" s="428" t="s">
        <v>2306</v>
      </c>
      <c r="B4977" s="431">
        <v>220505</v>
      </c>
      <c r="C4977" s="428" t="s">
        <v>16777</v>
      </c>
      <c r="D4977" s="428" t="s">
        <v>19</v>
      </c>
    </row>
    <row r="4978" spans="1:4" ht="12.75">
      <c r="A4978" s="428" t="s">
        <v>2353</v>
      </c>
      <c r="B4978" s="431">
        <v>190201</v>
      </c>
      <c r="C4978" s="428" t="s">
        <v>16778</v>
      </c>
      <c r="D4978" s="428" t="s">
        <v>19</v>
      </c>
    </row>
    <row r="4979" spans="1:4" ht="12.75">
      <c r="A4979" s="428" t="s">
        <v>2398</v>
      </c>
      <c r="B4979" s="431" t="s">
        <v>9905</v>
      </c>
      <c r="C4979" s="428" t="s">
        <v>15952</v>
      </c>
      <c r="D4979" s="428" t="s">
        <v>18</v>
      </c>
    </row>
    <row r="4980" spans="1:4" ht="12.75">
      <c r="A4980" s="428" t="s">
        <v>2428</v>
      </c>
      <c r="B4980" s="431" t="s">
        <v>1202</v>
      </c>
      <c r="C4980" s="428" t="s">
        <v>16779</v>
      </c>
      <c r="D4980" s="428" t="s">
        <v>19</v>
      </c>
    </row>
    <row r="4981" spans="1:4" ht="12.75">
      <c r="A4981" s="428" t="s">
        <v>2452</v>
      </c>
      <c r="B4981" s="431">
        <v>160302</v>
      </c>
      <c r="C4981" s="428" t="s">
        <v>12814</v>
      </c>
      <c r="D4981" s="428" t="s">
        <v>19</v>
      </c>
    </row>
    <row r="4982" spans="1:4" ht="12.75">
      <c r="A4982" s="428" t="s">
        <v>2464</v>
      </c>
      <c r="B4982" s="431" t="s">
        <v>10674</v>
      </c>
      <c r="C4982" s="428" t="s">
        <v>16780</v>
      </c>
      <c r="D4982" s="428" t="s">
        <v>19</v>
      </c>
    </row>
    <row r="4983" spans="1:4" ht="12.75">
      <c r="A4983" s="428" t="s">
        <v>2471</v>
      </c>
      <c r="B4983" s="431" t="s">
        <v>952</v>
      </c>
      <c r="C4983" s="428" t="s">
        <v>16781</v>
      </c>
      <c r="D4983" s="428" t="s">
        <v>19</v>
      </c>
    </row>
    <row r="4984" spans="1:4" ht="12.75">
      <c r="A4984" s="428" t="s">
        <v>2472</v>
      </c>
      <c r="B4984" s="431">
        <v>150137</v>
      </c>
      <c r="C4984" s="428" t="s">
        <v>2473</v>
      </c>
      <c r="D4984" s="428" t="s">
        <v>18</v>
      </c>
    </row>
    <row r="4985" spans="1:4" ht="12.75">
      <c r="A4985" s="428" t="s">
        <v>11855</v>
      </c>
      <c r="B4985" s="431">
        <v>130106</v>
      </c>
      <c r="C4985" s="428" t="s">
        <v>16782</v>
      </c>
      <c r="D4985" s="428" t="s">
        <v>18</v>
      </c>
    </row>
    <row r="4986" spans="1:4" ht="12.75">
      <c r="A4986" s="428" t="s">
        <v>5441</v>
      </c>
      <c r="B4986" s="431">
        <v>150812</v>
      </c>
      <c r="C4986" s="428" t="s">
        <v>16783</v>
      </c>
      <c r="D4986" s="428" t="s">
        <v>20</v>
      </c>
    </row>
    <row r="4987" spans="1:4" ht="12.75">
      <c r="A4987" s="428" t="s">
        <v>2503</v>
      </c>
      <c r="B4987" s="431" t="s">
        <v>10584</v>
      </c>
      <c r="C4987" s="428" t="s">
        <v>16784</v>
      </c>
      <c r="D4987" s="428" t="s">
        <v>19</v>
      </c>
    </row>
    <row r="4988" spans="1:4" ht="12.75">
      <c r="A4988" s="428" t="s">
        <v>11856</v>
      </c>
      <c r="B4988" s="431">
        <v>140301</v>
      </c>
      <c r="C4988" s="428" t="s">
        <v>16785</v>
      </c>
      <c r="D4988" s="428" t="s">
        <v>18</v>
      </c>
    </row>
    <row r="4989" spans="1:4" ht="12.75">
      <c r="A4989" s="428" t="s">
        <v>948</v>
      </c>
      <c r="B4989" s="431">
        <v>200114</v>
      </c>
      <c r="C4989" s="428" t="s">
        <v>14380</v>
      </c>
      <c r="D4989" s="428" t="s">
        <v>20</v>
      </c>
    </row>
    <row r="4990" spans="1:4" ht="12.75">
      <c r="A4990" s="428" t="s">
        <v>2600</v>
      </c>
      <c r="B4990" s="431">
        <v>190201</v>
      </c>
      <c r="C4990" s="428" t="s">
        <v>16786</v>
      </c>
      <c r="D4990" s="428" t="s">
        <v>19</v>
      </c>
    </row>
    <row r="4991" spans="1:4" ht="12.75">
      <c r="A4991" s="428" t="s">
        <v>2635</v>
      </c>
      <c r="B4991" s="431">
        <v>131006</v>
      </c>
      <c r="C4991" s="428" t="s">
        <v>16787</v>
      </c>
      <c r="D4991" s="428" t="s">
        <v>19</v>
      </c>
    </row>
    <row r="4992" spans="1:4" ht="12.75">
      <c r="A4992" s="428" t="s">
        <v>856</v>
      </c>
      <c r="B4992" s="431">
        <v>160404</v>
      </c>
      <c r="C4992" s="428" t="s">
        <v>16788</v>
      </c>
      <c r="D4992" s="428" t="s">
        <v>19</v>
      </c>
    </row>
    <row r="4993" spans="1:4" ht="12.75">
      <c r="A4993" s="428" t="s">
        <v>11857</v>
      </c>
      <c r="B4993" s="431">
        <v>200702</v>
      </c>
      <c r="C4993" s="428" t="s">
        <v>16789</v>
      </c>
      <c r="D4993" s="428" t="s">
        <v>20</v>
      </c>
    </row>
    <row r="4994" spans="1:4" ht="12.75">
      <c r="A4994" s="428" t="s">
        <v>2778</v>
      </c>
      <c r="B4994" s="431" t="s">
        <v>1945</v>
      </c>
      <c r="C4994" s="428" t="s">
        <v>16790</v>
      </c>
      <c r="D4994" s="428" t="s">
        <v>19</v>
      </c>
    </row>
    <row r="4995" spans="1:4" ht="12.75">
      <c r="A4995" s="428" t="s">
        <v>2828</v>
      </c>
      <c r="B4995" s="431">
        <v>220605</v>
      </c>
      <c r="C4995" s="428" t="s">
        <v>16791</v>
      </c>
      <c r="D4995" s="428" t="s">
        <v>19</v>
      </c>
    </row>
    <row r="4996" spans="1:4" ht="12.75">
      <c r="A4996" s="428" t="s">
        <v>2934</v>
      </c>
      <c r="B4996" s="431">
        <v>100109</v>
      </c>
      <c r="C4996" s="428" t="s">
        <v>16792</v>
      </c>
      <c r="D4996" s="428" t="s">
        <v>19</v>
      </c>
    </row>
    <row r="4997" spans="1:4" ht="12.75">
      <c r="A4997" s="428" t="s">
        <v>2980</v>
      </c>
      <c r="B4997" s="431">
        <v>180301</v>
      </c>
      <c r="C4997" s="428" t="s">
        <v>2981</v>
      </c>
      <c r="D4997" s="428" t="s">
        <v>18</v>
      </c>
    </row>
    <row r="4998" spans="1:4" ht="12.75">
      <c r="A4998" s="428" t="s">
        <v>3003</v>
      </c>
      <c r="B4998" s="431" t="s">
        <v>10638</v>
      </c>
      <c r="C4998" s="428" t="s">
        <v>16793</v>
      </c>
      <c r="D4998" s="428" t="s">
        <v>19</v>
      </c>
    </row>
    <row r="4999" spans="1:4" ht="12.75">
      <c r="A4999" s="428" t="s">
        <v>3023</v>
      </c>
      <c r="B4999" s="431">
        <v>200111</v>
      </c>
      <c r="C4999" s="428" t="s">
        <v>16794</v>
      </c>
      <c r="D4999" s="428" t="s">
        <v>19</v>
      </c>
    </row>
    <row r="5000" spans="1:4" ht="12.75">
      <c r="A5000" s="428" t="s">
        <v>4354</v>
      </c>
      <c r="B5000" s="431">
        <v>150103</v>
      </c>
      <c r="C5000" s="428" t="s">
        <v>12601</v>
      </c>
      <c r="D5000" s="428" t="s">
        <v>18</v>
      </c>
    </row>
    <row r="5001" spans="1:4" ht="12.75">
      <c r="A5001" s="428" t="s">
        <v>3085</v>
      </c>
      <c r="B5001" s="431" t="s">
        <v>10737</v>
      </c>
      <c r="C5001" s="428" t="s">
        <v>16795</v>
      </c>
      <c r="D5001" s="428" t="s">
        <v>19</v>
      </c>
    </row>
    <row r="5002" spans="1:4" ht="12.75">
      <c r="A5002" s="428" t="s">
        <v>1346</v>
      </c>
      <c r="B5002" s="431" t="s">
        <v>10875</v>
      </c>
      <c r="C5002" s="428" t="s">
        <v>16796</v>
      </c>
      <c r="D5002" s="428" t="s">
        <v>19</v>
      </c>
    </row>
    <row r="5003" spans="1:4" ht="12.75">
      <c r="A5003" s="428" t="s">
        <v>11858</v>
      </c>
      <c r="B5003" s="431" t="s">
        <v>10287</v>
      </c>
      <c r="C5003" s="428" t="s">
        <v>16797</v>
      </c>
      <c r="D5003" s="428" t="s">
        <v>20</v>
      </c>
    </row>
    <row r="5004" spans="1:4" ht="12.75">
      <c r="A5004" s="428" t="s">
        <v>3112</v>
      </c>
      <c r="B5004" s="431">
        <v>250105</v>
      </c>
      <c r="C5004" s="428" t="s">
        <v>12500</v>
      </c>
      <c r="D5004" s="428" t="s">
        <v>19</v>
      </c>
    </row>
    <row r="5005" spans="1:4" ht="12.75">
      <c r="A5005" s="428" t="s">
        <v>1586</v>
      </c>
      <c r="B5005" s="431">
        <v>160201</v>
      </c>
      <c r="C5005" s="428" t="s">
        <v>16798</v>
      </c>
      <c r="D5005" s="428" t="s">
        <v>19</v>
      </c>
    </row>
    <row r="5006" spans="1:4" ht="12.75">
      <c r="A5006" s="428" t="s">
        <v>3164</v>
      </c>
      <c r="B5006" s="431">
        <v>150716</v>
      </c>
      <c r="C5006" s="428" t="s">
        <v>16799</v>
      </c>
      <c r="D5006" s="428" t="s">
        <v>20</v>
      </c>
    </row>
    <row r="5007" spans="1:4" ht="12.75">
      <c r="A5007" s="428" t="s">
        <v>3190</v>
      </c>
      <c r="B5007" s="431" t="s">
        <v>10267</v>
      </c>
      <c r="C5007" s="428" t="s">
        <v>16800</v>
      </c>
      <c r="D5007" s="428" t="s">
        <v>18</v>
      </c>
    </row>
    <row r="5008" spans="1:4" ht="12.75">
      <c r="A5008" s="428" t="s">
        <v>3193</v>
      </c>
      <c r="B5008" s="431">
        <v>190103</v>
      </c>
      <c r="C5008" s="428" t="s">
        <v>16801</v>
      </c>
      <c r="D5008" s="428" t="s">
        <v>19</v>
      </c>
    </row>
    <row r="5009" spans="1:4" ht="12.75">
      <c r="A5009" s="428" t="s">
        <v>3213</v>
      </c>
      <c r="B5009" s="431">
        <v>120701</v>
      </c>
      <c r="C5009" s="428" t="s">
        <v>16802</v>
      </c>
      <c r="D5009" s="428" t="s">
        <v>20</v>
      </c>
    </row>
    <row r="5010" spans="1:4" ht="12.75">
      <c r="A5010" s="428" t="s">
        <v>3219</v>
      </c>
      <c r="B5010" s="431">
        <v>250101</v>
      </c>
      <c r="C5010" s="428" t="s">
        <v>16803</v>
      </c>
      <c r="D5010" s="428" t="s">
        <v>19</v>
      </c>
    </row>
    <row r="5011" spans="1:4" ht="12.75">
      <c r="A5011" s="428" t="s">
        <v>3231</v>
      </c>
      <c r="B5011" s="431" t="s">
        <v>10084</v>
      </c>
      <c r="C5011" s="428" t="s">
        <v>16804</v>
      </c>
      <c r="D5011" s="428" t="s">
        <v>19</v>
      </c>
    </row>
    <row r="5012" spans="1:4" ht="12.75">
      <c r="A5012" s="428" t="s">
        <v>7869</v>
      </c>
      <c r="B5012" s="431" t="s">
        <v>10725</v>
      </c>
      <c r="C5012" s="428" t="s">
        <v>16805</v>
      </c>
      <c r="D5012" s="428" t="s">
        <v>19</v>
      </c>
    </row>
    <row r="5013" spans="1:4" ht="12.75">
      <c r="A5013" s="428" t="s">
        <v>2158</v>
      </c>
      <c r="B5013" s="431">
        <v>210902</v>
      </c>
      <c r="C5013" s="428" t="s">
        <v>16806</v>
      </c>
      <c r="D5013" s="428" t="s">
        <v>459</v>
      </c>
    </row>
    <row r="5014" spans="1:4" ht="12.75">
      <c r="A5014" s="428" t="s">
        <v>11859</v>
      </c>
      <c r="B5014" s="431">
        <v>100101</v>
      </c>
      <c r="C5014" s="428" t="s">
        <v>16807</v>
      </c>
      <c r="D5014" s="428" t="s">
        <v>18</v>
      </c>
    </row>
    <row r="5015" spans="1:4" ht="12.75">
      <c r="A5015" s="428" t="s">
        <v>3451</v>
      </c>
      <c r="B5015" s="431">
        <v>140309</v>
      </c>
      <c r="C5015" s="428" t="s">
        <v>16808</v>
      </c>
      <c r="D5015" s="428" t="s">
        <v>19</v>
      </c>
    </row>
    <row r="5016" spans="1:4" ht="12.75">
      <c r="A5016" s="428" t="s">
        <v>3508</v>
      </c>
      <c r="B5016" s="431">
        <v>130501</v>
      </c>
      <c r="C5016" s="428" t="s">
        <v>12345</v>
      </c>
      <c r="D5016" s="428" t="s">
        <v>20</v>
      </c>
    </row>
    <row r="5017" spans="1:4" ht="12.75">
      <c r="A5017" s="428" t="s">
        <v>3516</v>
      </c>
      <c r="B5017" s="431">
        <v>200104</v>
      </c>
      <c r="C5017" s="428" t="s">
        <v>16809</v>
      </c>
      <c r="D5017" s="428" t="s">
        <v>19</v>
      </c>
    </row>
    <row r="5018" spans="1:4" ht="12.75">
      <c r="A5018" s="428" t="s">
        <v>3524</v>
      </c>
      <c r="B5018" s="431">
        <v>110207</v>
      </c>
      <c r="C5018" s="428" t="s">
        <v>13882</v>
      </c>
      <c r="D5018" s="428" t="s">
        <v>18</v>
      </c>
    </row>
    <row r="5019" spans="1:4" ht="12.75">
      <c r="A5019" s="428" t="s">
        <v>3525</v>
      </c>
      <c r="B5019" s="431" t="s">
        <v>9923</v>
      </c>
      <c r="C5019" s="428" t="s">
        <v>16810</v>
      </c>
      <c r="D5019" s="428" t="s">
        <v>19</v>
      </c>
    </row>
    <row r="5020" spans="1:4" ht="12.75">
      <c r="A5020" s="428" t="s">
        <v>4987</v>
      </c>
      <c r="B5020" s="431">
        <v>150143</v>
      </c>
      <c r="C5020" s="428" t="s">
        <v>16811</v>
      </c>
      <c r="D5020" s="428" t="s">
        <v>20</v>
      </c>
    </row>
    <row r="5021" spans="1:4" ht="12.75">
      <c r="A5021" s="428" t="s">
        <v>3545</v>
      </c>
      <c r="B5021" s="431" t="s">
        <v>1116</v>
      </c>
      <c r="C5021" s="428" t="s">
        <v>16812</v>
      </c>
      <c r="D5021" s="428" t="s">
        <v>19</v>
      </c>
    </row>
    <row r="5022" spans="1:4" ht="12.75">
      <c r="A5022" s="428" t="s">
        <v>3566</v>
      </c>
      <c r="B5022" s="431" t="s">
        <v>10489</v>
      </c>
      <c r="C5022" s="428" t="s">
        <v>16813</v>
      </c>
      <c r="D5022" s="428" t="s">
        <v>19</v>
      </c>
    </row>
    <row r="5023" spans="1:4" ht="12.75">
      <c r="A5023" s="428" t="s">
        <v>3568</v>
      </c>
      <c r="B5023" s="431" t="s">
        <v>10267</v>
      </c>
      <c r="C5023" s="428" t="s">
        <v>16814</v>
      </c>
      <c r="D5023" s="428" t="s">
        <v>18</v>
      </c>
    </row>
    <row r="5024" spans="1:4" ht="12.75">
      <c r="A5024" s="428" t="s">
        <v>3572</v>
      </c>
      <c r="B5024" s="431">
        <v>160205</v>
      </c>
      <c r="C5024" s="428" t="s">
        <v>16815</v>
      </c>
      <c r="D5024" s="428" t="s">
        <v>19</v>
      </c>
    </row>
    <row r="5025" spans="1:4" ht="12.75">
      <c r="A5025" s="428" t="s">
        <v>4232</v>
      </c>
      <c r="B5025" s="431">
        <v>150142</v>
      </c>
      <c r="C5025" s="428" t="s">
        <v>16816</v>
      </c>
      <c r="D5025" s="428" t="s">
        <v>20</v>
      </c>
    </row>
    <row r="5026" spans="1:4" ht="12.75">
      <c r="A5026" s="428" t="s">
        <v>3694</v>
      </c>
      <c r="B5026" s="431">
        <v>120202</v>
      </c>
      <c r="C5026" s="428" t="s">
        <v>16817</v>
      </c>
      <c r="D5026" s="428" t="s">
        <v>19</v>
      </c>
    </row>
    <row r="5027" spans="1:4" ht="12.75">
      <c r="A5027" s="428" t="s">
        <v>3761</v>
      </c>
      <c r="B5027" s="431" t="s">
        <v>484</v>
      </c>
      <c r="C5027" s="428" t="s">
        <v>16818</v>
      </c>
      <c r="D5027" s="428" t="s">
        <v>19</v>
      </c>
    </row>
    <row r="5028" spans="1:4" ht="12.75">
      <c r="A5028" s="428" t="s">
        <v>3789</v>
      </c>
      <c r="B5028" s="431">
        <v>120701</v>
      </c>
      <c r="C5028" s="428" t="s">
        <v>16819</v>
      </c>
      <c r="D5028" s="428" t="s">
        <v>19</v>
      </c>
    </row>
    <row r="5029" spans="1:4" ht="12.75">
      <c r="A5029" s="428" t="s">
        <v>3797</v>
      </c>
      <c r="B5029" s="431" t="s">
        <v>1924</v>
      </c>
      <c r="C5029" s="428" t="s">
        <v>13357</v>
      </c>
      <c r="D5029" s="428" t="s">
        <v>19</v>
      </c>
    </row>
    <row r="5030" spans="1:4" ht="12.75">
      <c r="A5030" s="428" t="s">
        <v>5058</v>
      </c>
      <c r="B5030" s="431" t="s">
        <v>1939</v>
      </c>
      <c r="C5030" s="428" t="s">
        <v>16820</v>
      </c>
      <c r="D5030" s="428" t="s">
        <v>19</v>
      </c>
    </row>
    <row r="5031" spans="1:4" ht="12.75">
      <c r="A5031" s="428" t="s">
        <v>3850</v>
      </c>
      <c r="B5031" s="431">
        <v>120504</v>
      </c>
      <c r="C5031" s="428" t="s">
        <v>16821</v>
      </c>
      <c r="D5031" s="428" t="s">
        <v>19</v>
      </c>
    </row>
    <row r="5032" spans="1:4" ht="12.75">
      <c r="A5032" s="428" t="s">
        <v>3898</v>
      </c>
      <c r="B5032" s="431">
        <v>200114</v>
      </c>
      <c r="C5032" s="428" t="s">
        <v>16822</v>
      </c>
      <c r="D5032" s="428" t="s">
        <v>19</v>
      </c>
    </row>
    <row r="5033" spans="1:4" ht="12.75">
      <c r="A5033" s="428" t="s">
        <v>3900</v>
      </c>
      <c r="B5033" s="431">
        <v>200114</v>
      </c>
      <c r="C5033" s="428" t="s">
        <v>16823</v>
      </c>
      <c r="D5033" s="428" t="s">
        <v>19</v>
      </c>
    </row>
    <row r="5034" spans="1:4" ht="12.75">
      <c r="A5034" s="428" t="s">
        <v>3906</v>
      </c>
      <c r="B5034" s="431">
        <v>150726</v>
      </c>
      <c r="C5034" s="428" t="s">
        <v>16824</v>
      </c>
      <c r="D5034" s="428" t="s">
        <v>19</v>
      </c>
    </row>
    <row r="5035" spans="1:4" ht="12.75">
      <c r="A5035" s="428" t="s">
        <v>3926</v>
      </c>
      <c r="B5035" s="431" t="s">
        <v>9935</v>
      </c>
      <c r="C5035" s="428" t="s">
        <v>16825</v>
      </c>
      <c r="D5035" s="428" t="s">
        <v>19</v>
      </c>
    </row>
    <row r="5036" spans="1:4" ht="12.75">
      <c r="A5036" s="428" t="s">
        <v>3987</v>
      </c>
      <c r="B5036" s="431" t="s">
        <v>512</v>
      </c>
      <c r="C5036" s="428" t="s">
        <v>16826</v>
      </c>
      <c r="D5036" s="428" t="s">
        <v>19</v>
      </c>
    </row>
    <row r="5037" spans="1:4" ht="12.75">
      <c r="A5037" s="428" t="s">
        <v>4066</v>
      </c>
      <c r="B5037" s="431" t="s">
        <v>10154</v>
      </c>
      <c r="C5037" s="428" t="s">
        <v>16827</v>
      </c>
      <c r="D5037" s="428" t="s">
        <v>19</v>
      </c>
    </row>
    <row r="5038" spans="1:4" ht="12.75">
      <c r="A5038" s="428" t="s">
        <v>4079</v>
      </c>
      <c r="B5038" s="431" t="s">
        <v>10258</v>
      </c>
      <c r="C5038" s="428" t="s">
        <v>16828</v>
      </c>
      <c r="D5038" s="428" t="s">
        <v>20</v>
      </c>
    </row>
    <row r="5039" spans="1:4" ht="12.75">
      <c r="A5039" s="428" t="s">
        <v>4082</v>
      </c>
      <c r="B5039" s="431" t="s">
        <v>10776</v>
      </c>
      <c r="C5039" s="428" t="s">
        <v>16829</v>
      </c>
      <c r="D5039" s="428" t="s">
        <v>19</v>
      </c>
    </row>
    <row r="5040" spans="1:4" ht="12.75">
      <c r="A5040" s="428" t="s">
        <v>4141</v>
      </c>
      <c r="B5040" s="431">
        <v>120302</v>
      </c>
      <c r="C5040" s="428" t="s">
        <v>16830</v>
      </c>
      <c r="D5040" s="428" t="s">
        <v>19</v>
      </c>
    </row>
    <row r="5041" spans="1:4" ht="12.75">
      <c r="A5041" s="428" t="s">
        <v>4145</v>
      </c>
      <c r="B5041" s="431">
        <v>210901</v>
      </c>
      <c r="C5041" s="428" t="s">
        <v>16831</v>
      </c>
      <c r="D5041" s="428" t="s">
        <v>19</v>
      </c>
    </row>
    <row r="5042" spans="1:4" ht="12.75">
      <c r="A5042" s="428" t="s">
        <v>4192</v>
      </c>
      <c r="B5042" s="431">
        <v>190305</v>
      </c>
      <c r="C5042" s="428" t="s">
        <v>16832</v>
      </c>
      <c r="D5042" s="428" t="s">
        <v>19</v>
      </c>
    </row>
    <row r="5043" spans="1:4" ht="12.75">
      <c r="A5043" s="428" t="s">
        <v>3712</v>
      </c>
      <c r="B5043" s="431">
        <v>210407</v>
      </c>
      <c r="C5043" s="428" t="s">
        <v>16833</v>
      </c>
      <c r="D5043" s="428" t="s">
        <v>19</v>
      </c>
    </row>
    <row r="5044" spans="1:4" ht="12.75">
      <c r="A5044" s="428" t="s">
        <v>4363</v>
      </c>
      <c r="B5044" s="431" t="s">
        <v>9724</v>
      </c>
      <c r="C5044" s="428" t="s">
        <v>16834</v>
      </c>
      <c r="D5044" s="428" t="s">
        <v>19</v>
      </c>
    </row>
    <row r="5045" spans="1:4" ht="12.75">
      <c r="A5045" s="428" t="s">
        <v>4372</v>
      </c>
      <c r="B5045" s="431">
        <v>120122</v>
      </c>
      <c r="C5045" s="428" t="s">
        <v>16835</v>
      </c>
      <c r="D5045" s="428" t="s">
        <v>20</v>
      </c>
    </row>
    <row r="5046" spans="1:4" ht="12.75">
      <c r="A5046" s="428" t="s">
        <v>5207</v>
      </c>
      <c r="B5046" s="431">
        <v>120701</v>
      </c>
      <c r="C5046" s="428" t="s">
        <v>16836</v>
      </c>
      <c r="D5046" s="428" t="s">
        <v>19</v>
      </c>
    </row>
    <row r="5047" spans="1:4" ht="12.75">
      <c r="A5047" s="428" t="s">
        <v>4416</v>
      </c>
      <c r="B5047" s="431" t="s">
        <v>9932</v>
      </c>
      <c r="C5047" s="428" t="s">
        <v>16837</v>
      </c>
      <c r="D5047" s="428" t="s">
        <v>19</v>
      </c>
    </row>
    <row r="5048" spans="1:4" ht="12.75">
      <c r="A5048" s="428" t="s">
        <v>4501</v>
      </c>
      <c r="B5048" s="431" t="s">
        <v>10113</v>
      </c>
      <c r="C5048" s="428" t="s">
        <v>16838</v>
      </c>
      <c r="D5048" s="428" t="s">
        <v>19</v>
      </c>
    </row>
    <row r="5049" spans="1:4" ht="12.75">
      <c r="A5049" s="428" t="s">
        <v>4542</v>
      </c>
      <c r="B5049" s="431" t="s">
        <v>890</v>
      </c>
      <c r="C5049" s="428" t="s">
        <v>16839</v>
      </c>
      <c r="D5049" s="428" t="s">
        <v>19</v>
      </c>
    </row>
    <row r="5050" spans="1:4" ht="12.75">
      <c r="A5050" s="428" t="s">
        <v>4549</v>
      </c>
      <c r="B5050" s="431">
        <v>150112</v>
      </c>
      <c r="C5050" s="428" t="s">
        <v>16840</v>
      </c>
      <c r="D5050" s="428" t="s">
        <v>18</v>
      </c>
    </row>
    <row r="5051" spans="1:4" ht="12.75">
      <c r="A5051" s="428" t="s">
        <v>4555</v>
      </c>
      <c r="B5051" s="431">
        <v>110401</v>
      </c>
      <c r="C5051" s="428" t="s">
        <v>13350</v>
      </c>
      <c r="D5051" s="428" t="s">
        <v>19</v>
      </c>
    </row>
    <row r="5052" spans="1:4" ht="12.75">
      <c r="A5052" s="428" t="s">
        <v>4600</v>
      </c>
      <c r="B5052" s="431" t="s">
        <v>10160</v>
      </c>
      <c r="C5052" s="428" t="s">
        <v>16841</v>
      </c>
      <c r="D5052" s="428" t="s">
        <v>19</v>
      </c>
    </row>
    <row r="5053" spans="1:4" ht="12.75">
      <c r="A5053" s="428" t="s">
        <v>4619</v>
      </c>
      <c r="B5053" s="431" t="s">
        <v>4620</v>
      </c>
      <c r="C5053" s="428" t="s">
        <v>16842</v>
      </c>
      <c r="D5053" s="428" t="s">
        <v>18</v>
      </c>
    </row>
    <row r="5054" spans="1:4" ht="12.75">
      <c r="A5054" s="428" t="s">
        <v>4622</v>
      </c>
      <c r="B5054" s="431">
        <v>220601</v>
      </c>
      <c r="C5054" s="428" t="s">
        <v>16843</v>
      </c>
      <c r="D5054" s="428" t="s">
        <v>19</v>
      </c>
    </row>
    <row r="5055" spans="1:4" ht="12.75">
      <c r="A5055" s="428" t="s">
        <v>4633</v>
      </c>
      <c r="B5055" s="431">
        <v>130606</v>
      </c>
      <c r="C5055" s="428" t="s">
        <v>16844</v>
      </c>
      <c r="D5055" s="428" t="s">
        <v>20</v>
      </c>
    </row>
    <row r="5056" spans="1:4" ht="12.75">
      <c r="A5056" s="428" t="s">
        <v>1734</v>
      </c>
      <c r="B5056" s="431" t="s">
        <v>10484</v>
      </c>
      <c r="C5056" s="428" t="s">
        <v>16845</v>
      </c>
      <c r="D5056" s="428" t="s">
        <v>19</v>
      </c>
    </row>
    <row r="5057" spans="1:4" ht="12.75">
      <c r="A5057" s="428" t="s">
        <v>4677</v>
      </c>
      <c r="B5057" s="431">
        <v>240101</v>
      </c>
      <c r="C5057" s="428" t="s">
        <v>16846</v>
      </c>
      <c r="D5057" s="428" t="s">
        <v>18</v>
      </c>
    </row>
    <row r="5058" spans="1:4" ht="12.75">
      <c r="A5058" s="428" t="s">
        <v>4697</v>
      </c>
      <c r="B5058" s="431">
        <v>170203</v>
      </c>
      <c r="C5058" s="428" t="s">
        <v>16847</v>
      </c>
      <c r="D5058" s="428" t="s">
        <v>20</v>
      </c>
    </row>
    <row r="5059" spans="1:4" ht="12.75">
      <c r="A5059" s="428" t="s">
        <v>11860</v>
      </c>
      <c r="B5059" s="431">
        <v>150132</v>
      </c>
      <c r="C5059" s="428" t="s">
        <v>16848</v>
      </c>
      <c r="D5059" s="428" t="s">
        <v>18</v>
      </c>
    </row>
    <row r="5060" spans="1:4" ht="12.75">
      <c r="A5060" s="428" t="s">
        <v>4754</v>
      </c>
      <c r="B5060" s="431">
        <v>120129</v>
      </c>
      <c r="C5060" s="428" t="s">
        <v>16849</v>
      </c>
      <c r="D5060" s="428" t="s">
        <v>18</v>
      </c>
    </row>
    <row r="5061" spans="1:4" ht="12.75">
      <c r="A5061" s="428" t="s">
        <v>1009</v>
      </c>
      <c r="B5061" s="431" t="s">
        <v>844</v>
      </c>
      <c r="C5061" s="428" t="s">
        <v>16850</v>
      </c>
      <c r="D5061" s="428" t="s">
        <v>19</v>
      </c>
    </row>
    <row r="5062" spans="1:4" ht="12.75">
      <c r="A5062" s="428" t="s">
        <v>4773</v>
      </c>
      <c r="B5062" s="431" t="s">
        <v>1202</v>
      </c>
      <c r="C5062" s="428" t="s">
        <v>16851</v>
      </c>
      <c r="D5062" s="428" t="s">
        <v>19</v>
      </c>
    </row>
    <row r="5063" spans="1:4" ht="12.75">
      <c r="A5063" s="428" t="s">
        <v>4789</v>
      </c>
      <c r="B5063" s="431" t="s">
        <v>517</v>
      </c>
      <c r="C5063" s="428" t="s">
        <v>16852</v>
      </c>
      <c r="D5063" s="428" t="s">
        <v>19</v>
      </c>
    </row>
    <row r="5064" spans="1:4" ht="12.75">
      <c r="A5064" s="428" t="s">
        <v>4804</v>
      </c>
      <c r="B5064" s="431">
        <v>220704</v>
      </c>
      <c r="C5064" s="428" t="s">
        <v>16853</v>
      </c>
      <c r="D5064" s="428" t="s">
        <v>19</v>
      </c>
    </row>
    <row r="5065" spans="1:4" ht="12.75">
      <c r="A5065" s="428" t="s">
        <v>4833</v>
      </c>
      <c r="B5065" s="431">
        <v>130102</v>
      </c>
      <c r="C5065" s="428" t="s">
        <v>16854</v>
      </c>
      <c r="D5065" s="428" t="s">
        <v>20</v>
      </c>
    </row>
    <row r="5066" spans="1:4" ht="12.75">
      <c r="A5066" s="428" t="s">
        <v>4866</v>
      </c>
      <c r="B5066" s="431" t="s">
        <v>9747</v>
      </c>
      <c r="C5066" s="428" t="s">
        <v>16855</v>
      </c>
      <c r="D5066" s="428" t="s">
        <v>19</v>
      </c>
    </row>
    <row r="5067" spans="1:4" ht="12.75">
      <c r="A5067" s="428" t="s">
        <v>4938</v>
      </c>
      <c r="B5067" s="431">
        <v>150507</v>
      </c>
      <c r="C5067" s="428" t="s">
        <v>16856</v>
      </c>
      <c r="D5067" s="428" t="s">
        <v>20</v>
      </c>
    </row>
    <row r="5068" spans="1:4" ht="12.75">
      <c r="A5068" s="428" t="s">
        <v>3136</v>
      </c>
      <c r="B5068" s="431">
        <v>100505</v>
      </c>
      <c r="C5068" s="428" t="s">
        <v>16857</v>
      </c>
      <c r="D5068" s="428" t="s">
        <v>20</v>
      </c>
    </row>
    <row r="5069" spans="1:4" ht="12.75">
      <c r="A5069" s="428" t="s">
        <v>11861</v>
      </c>
      <c r="B5069" s="431" t="s">
        <v>9726</v>
      </c>
      <c r="C5069" s="428" t="s">
        <v>16758</v>
      </c>
      <c r="D5069" s="428" t="s">
        <v>20</v>
      </c>
    </row>
    <row r="5070" spans="1:4" ht="12.75">
      <c r="A5070" s="428" t="s">
        <v>4984</v>
      </c>
      <c r="B5070" s="431">
        <v>250101</v>
      </c>
      <c r="C5070" s="428" t="s">
        <v>16858</v>
      </c>
      <c r="D5070" s="428" t="s">
        <v>19</v>
      </c>
    </row>
    <row r="5071" spans="1:4" ht="12.75">
      <c r="A5071" s="428" t="s">
        <v>4994</v>
      </c>
      <c r="B5071" s="431">
        <v>150110</v>
      </c>
      <c r="C5071" s="428" t="s">
        <v>16859</v>
      </c>
      <c r="D5071" s="428" t="s">
        <v>18</v>
      </c>
    </row>
    <row r="5072" spans="1:4" ht="12.75">
      <c r="A5072" s="428" t="s">
        <v>4998</v>
      </c>
      <c r="B5072" s="431" t="s">
        <v>10260</v>
      </c>
      <c r="C5072" s="428" t="s">
        <v>13882</v>
      </c>
      <c r="D5072" s="428" t="s">
        <v>18</v>
      </c>
    </row>
    <row r="5073" spans="1:4" ht="12.75">
      <c r="A5073" s="428" t="s">
        <v>5048</v>
      </c>
      <c r="B5073" s="431" t="s">
        <v>5049</v>
      </c>
      <c r="C5073" s="428" t="s">
        <v>16860</v>
      </c>
      <c r="D5073" s="428" t="s">
        <v>20</v>
      </c>
    </row>
    <row r="5074" spans="1:4" ht="12.75">
      <c r="A5074" s="428" t="s">
        <v>5062</v>
      </c>
      <c r="B5074" s="431" t="s">
        <v>1274</v>
      </c>
      <c r="C5074" s="428" t="s">
        <v>16861</v>
      </c>
      <c r="D5074" s="428" t="s">
        <v>19</v>
      </c>
    </row>
    <row r="5075" spans="1:4" ht="12.75">
      <c r="A5075" s="428" t="s">
        <v>5064</v>
      </c>
      <c r="B5075" s="431">
        <v>160502</v>
      </c>
      <c r="C5075" s="428" t="s">
        <v>16862</v>
      </c>
      <c r="D5075" s="428" t="s">
        <v>19</v>
      </c>
    </row>
    <row r="5076" spans="1:4" ht="12.75">
      <c r="A5076" s="428" t="s">
        <v>5069</v>
      </c>
      <c r="B5076" s="431">
        <v>120424</v>
      </c>
      <c r="C5076" s="428" t="s">
        <v>16863</v>
      </c>
      <c r="D5076" s="428" t="s">
        <v>19</v>
      </c>
    </row>
    <row r="5077" spans="1:4" ht="12.75">
      <c r="A5077" s="428" t="s">
        <v>1101</v>
      </c>
      <c r="B5077" s="431">
        <v>200601</v>
      </c>
      <c r="C5077" s="428" t="s">
        <v>16864</v>
      </c>
      <c r="D5077" s="428" t="s">
        <v>18</v>
      </c>
    </row>
    <row r="5078" spans="1:4" ht="12.75">
      <c r="A5078" s="428" t="s">
        <v>5130</v>
      </c>
      <c r="B5078" s="431">
        <v>240101</v>
      </c>
      <c r="C5078" s="428" t="s">
        <v>12413</v>
      </c>
      <c r="D5078" s="428" t="s">
        <v>20</v>
      </c>
    </row>
    <row r="5079" spans="1:4" ht="12.75">
      <c r="A5079" s="428" t="s">
        <v>5136</v>
      </c>
      <c r="B5079" s="431">
        <v>180102</v>
      </c>
      <c r="C5079" s="428" t="s">
        <v>16865</v>
      </c>
      <c r="D5079" s="428" t="s">
        <v>18</v>
      </c>
    </row>
    <row r="5080" spans="1:4" ht="12.75">
      <c r="A5080" s="428" t="s">
        <v>5161</v>
      </c>
      <c r="B5080" s="431">
        <v>120504</v>
      </c>
      <c r="C5080" s="428" t="s">
        <v>16866</v>
      </c>
      <c r="D5080" s="428" t="s">
        <v>19</v>
      </c>
    </row>
    <row r="5081" spans="1:4" ht="12.75">
      <c r="A5081" s="428" t="s">
        <v>5171</v>
      </c>
      <c r="B5081" s="431">
        <v>150722</v>
      </c>
      <c r="C5081" s="428" t="s">
        <v>16867</v>
      </c>
      <c r="D5081" s="428" t="s">
        <v>19</v>
      </c>
    </row>
    <row r="5082" spans="1:4" ht="12.75">
      <c r="A5082" s="428" t="s">
        <v>5178</v>
      </c>
      <c r="B5082" s="431" t="s">
        <v>2481</v>
      </c>
      <c r="C5082" s="428" t="s">
        <v>16868</v>
      </c>
      <c r="D5082" s="428" t="s">
        <v>18</v>
      </c>
    </row>
    <row r="5083" spans="1:4" ht="12.75">
      <c r="A5083" s="428" t="s">
        <v>5179</v>
      </c>
      <c r="B5083" s="431">
        <v>230101</v>
      </c>
      <c r="C5083" s="428" t="s">
        <v>16869</v>
      </c>
      <c r="D5083" s="428" t="s">
        <v>20</v>
      </c>
    </row>
    <row r="5084" spans="1:4" ht="12.75">
      <c r="A5084" s="428" t="s">
        <v>5195</v>
      </c>
      <c r="B5084" s="431">
        <v>150708</v>
      </c>
      <c r="C5084" s="428" t="s">
        <v>16870</v>
      </c>
      <c r="D5084" s="428" t="s">
        <v>19</v>
      </c>
    </row>
    <row r="5085" spans="1:4" ht="12.75">
      <c r="A5085" s="428" t="s">
        <v>5237</v>
      </c>
      <c r="B5085" s="431">
        <v>120101</v>
      </c>
      <c r="C5085" s="428" t="s">
        <v>16871</v>
      </c>
      <c r="D5085" s="428" t="s">
        <v>20</v>
      </c>
    </row>
    <row r="5086" spans="1:4" ht="12.75">
      <c r="A5086" s="428" t="s">
        <v>6215</v>
      </c>
      <c r="B5086" s="431">
        <v>120126</v>
      </c>
      <c r="C5086" s="428" t="s">
        <v>16872</v>
      </c>
      <c r="D5086" s="428" t="s">
        <v>19</v>
      </c>
    </row>
    <row r="5087" spans="1:4" ht="12.75">
      <c r="A5087" s="428" t="s">
        <v>5281</v>
      </c>
      <c r="B5087" s="431">
        <v>150811</v>
      </c>
      <c r="C5087" s="428" t="s">
        <v>13693</v>
      </c>
      <c r="D5087" s="428" t="s">
        <v>18</v>
      </c>
    </row>
    <row r="5088" spans="1:4" ht="12.75">
      <c r="A5088" s="428" t="s">
        <v>5306</v>
      </c>
      <c r="B5088" s="431">
        <v>120503</v>
      </c>
      <c r="C5088" s="428" t="s">
        <v>16873</v>
      </c>
      <c r="D5088" s="428" t="s">
        <v>19</v>
      </c>
    </row>
    <row r="5089" spans="1:4" ht="12.75">
      <c r="A5089" s="428" t="s">
        <v>5316</v>
      </c>
      <c r="B5089" s="431">
        <v>140305</v>
      </c>
      <c r="C5089" s="428" t="s">
        <v>16874</v>
      </c>
      <c r="D5089" s="428" t="s">
        <v>18</v>
      </c>
    </row>
    <row r="5090" spans="1:4" ht="12.75">
      <c r="A5090" s="428" t="s">
        <v>5319</v>
      </c>
      <c r="B5090" s="431">
        <v>151022</v>
      </c>
      <c r="C5090" s="428" t="s">
        <v>16875</v>
      </c>
      <c r="D5090" s="428" t="s">
        <v>20</v>
      </c>
    </row>
    <row r="5091" spans="1:4" ht="12.75">
      <c r="A5091" s="428" t="s">
        <v>11862</v>
      </c>
      <c r="B5091" s="431">
        <v>130902</v>
      </c>
      <c r="C5091" s="428" t="s">
        <v>16876</v>
      </c>
      <c r="D5091" s="428" t="s">
        <v>19</v>
      </c>
    </row>
    <row r="5092" spans="1:4" ht="12.75">
      <c r="A5092" s="428" t="s">
        <v>11863</v>
      </c>
      <c r="B5092" s="431">
        <v>110304</v>
      </c>
      <c r="C5092" s="428" t="s">
        <v>16877</v>
      </c>
      <c r="D5092" s="428" t="s">
        <v>18</v>
      </c>
    </row>
    <row r="5093" spans="1:4" ht="12.75">
      <c r="A5093" s="428" t="s">
        <v>11864</v>
      </c>
      <c r="B5093" s="431" t="s">
        <v>9707</v>
      </c>
      <c r="C5093" s="428" t="s">
        <v>16878</v>
      </c>
      <c r="D5093" s="428" t="s">
        <v>20</v>
      </c>
    </row>
    <row r="5094" spans="1:4" ht="12.75">
      <c r="A5094" s="428" t="s">
        <v>5557</v>
      </c>
      <c r="B5094" s="431">
        <v>150510</v>
      </c>
      <c r="C5094" s="428" t="s">
        <v>13409</v>
      </c>
      <c r="D5094" s="428" t="s">
        <v>20</v>
      </c>
    </row>
    <row r="5095" spans="1:4" ht="12.75">
      <c r="A5095" s="428" t="s">
        <v>11865</v>
      </c>
      <c r="B5095" s="431">
        <v>120501</v>
      </c>
      <c r="C5095" s="428" t="s">
        <v>16879</v>
      </c>
      <c r="D5095" s="428" t="s">
        <v>20</v>
      </c>
    </row>
    <row r="5096" spans="1:4" ht="12.75">
      <c r="A5096" s="428" t="s">
        <v>5621</v>
      </c>
      <c r="B5096" s="431">
        <v>220503</v>
      </c>
      <c r="C5096" s="428" t="s">
        <v>12601</v>
      </c>
      <c r="D5096" s="428" t="s">
        <v>19</v>
      </c>
    </row>
    <row r="5097" spans="1:4" ht="12.75">
      <c r="A5097" s="428" t="s">
        <v>11866</v>
      </c>
      <c r="B5097" s="431">
        <v>150605</v>
      </c>
      <c r="C5097" s="428" t="s">
        <v>16880</v>
      </c>
      <c r="D5097" s="428" t="s">
        <v>18</v>
      </c>
    </row>
    <row r="5098" spans="1:4" ht="12.75">
      <c r="A5098" s="428" t="s">
        <v>3113</v>
      </c>
      <c r="B5098" s="431">
        <v>160201</v>
      </c>
      <c r="C5098" s="428" t="s">
        <v>16881</v>
      </c>
      <c r="D5098" s="428" t="s">
        <v>19</v>
      </c>
    </row>
    <row r="5099" spans="1:4" ht="12.75">
      <c r="A5099" s="428" t="s">
        <v>5803</v>
      </c>
      <c r="B5099" s="431" t="s">
        <v>10342</v>
      </c>
      <c r="C5099" s="428" t="s">
        <v>16882</v>
      </c>
      <c r="D5099" s="428" t="s">
        <v>20</v>
      </c>
    </row>
    <row r="5100" spans="1:4" ht="12.75">
      <c r="A5100" s="428" t="s">
        <v>5806</v>
      </c>
      <c r="B5100" s="431">
        <v>120419</v>
      </c>
      <c r="C5100" s="428" t="s">
        <v>16883</v>
      </c>
      <c r="D5100" s="428" t="s">
        <v>19</v>
      </c>
    </row>
    <row r="5101" spans="1:4" ht="12.75">
      <c r="A5101" s="428" t="s">
        <v>5863</v>
      </c>
      <c r="B5101" s="431" t="s">
        <v>9838</v>
      </c>
      <c r="C5101" s="428" t="s">
        <v>16884</v>
      </c>
      <c r="D5101" s="428" t="s">
        <v>19</v>
      </c>
    </row>
    <row r="5102" spans="1:4" ht="12.75">
      <c r="A5102" s="428" t="s">
        <v>5774</v>
      </c>
      <c r="B5102" s="431">
        <v>160201</v>
      </c>
      <c r="C5102" s="428" t="s">
        <v>16885</v>
      </c>
      <c r="D5102" s="428" t="s">
        <v>19</v>
      </c>
    </row>
    <row r="5103" spans="1:4" ht="12.75">
      <c r="A5103" s="428" t="s">
        <v>5941</v>
      </c>
      <c r="B5103" s="431">
        <v>160305</v>
      </c>
      <c r="C5103" s="428" t="s">
        <v>16886</v>
      </c>
      <c r="D5103" s="428" t="s">
        <v>19</v>
      </c>
    </row>
    <row r="5104" spans="1:4" ht="12.75">
      <c r="A5104" s="428" t="s">
        <v>5961</v>
      </c>
      <c r="B5104" s="431">
        <v>130105</v>
      </c>
      <c r="C5104" s="428" t="s">
        <v>16887</v>
      </c>
      <c r="D5104" s="428" t="s">
        <v>20</v>
      </c>
    </row>
    <row r="5105" spans="1:4" ht="12.75">
      <c r="A5105" s="428" t="s">
        <v>6005</v>
      </c>
      <c r="B5105" s="431">
        <v>140312</v>
      </c>
      <c r="C5105" s="428" t="s">
        <v>16888</v>
      </c>
      <c r="D5105" s="428" t="s">
        <v>19</v>
      </c>
    </row>
    <row r="5106" spans="1:4" ht="12.75">
      <c r="A5106" s="428" t="s">
        <v>6006</v>
      </c>
      <c r="B5106" s="431">
        <v>130101</v>
      </c>
      <c r="C5106" s="428" t="s">
        <v>16889</v>
      </c>
      <c r="D5106" s="428" t="s">
        <v>20</v>
      </c>
    </row>
    <row r="5107" spans="1:4" ht="12.75">
      <c r="A5107" s="428" t="s">
        <v>6013</v>
      </c>
      <c r="B5107" s="431">
        <v>190107</v>
      </c>
      <c r="C5107" s="428" t="s">
        <v>16890</v>
      </c>
      <c r="D5107" s="428" t="s">
        <v>20</v>
      </c>
    </row>
    <row r="5108" spans="1:4" ht="12.75">
      <c r="A5108" s="428" t="s">
        <v>6014</v>
      </c>
      <c r="B5108" s="431" t="s">
        <v>10786</v>
      </c>
      <c r="C5108" s="428" t="s">
        <v>16891</v>
      </c>
      <c r="D5108" s="428" t="s">
        <v>18</v>
      </c>
    </row>
    <row r="5109" spans="1:4" ht="12.75">
      <c r="A5109" s="428" t="s">
        <v>6026</v>
      </c>
      <c r="B5109" s="431">
        <v>250202</v>
      </c>
      <c r="C5109" s="428" t="s">
        <v>16892</v>
      </c>
      <c r="D5109" s="428" t="s">
        <v>19</v>
      </c>
    </row>
    <row r="5110" spans="1:4" ht="12.75">
      <c r="A5110" s="428" t="s">
        <v>6054</v>
      </c>
      <c r="B5110" s="431">
        <v>250103</v>
      </c>
      <c r="C5110" s="428" t="s">
        <v>16893</v>
      </c>
      <c r="D5110" s="428" t="s">
        <v>18</v>
      </c>
    </row>
    <row r="5111" spans="1:4" ht="12.75">
      <c r="A5111" s="428" t="s">
        <v>2150</v>
      </c>
      <c r="B5111" s="431" t="s">
        <v>1395</v>
      </c>
      <c r="C5111" s="428" t="s">
        <v>16894</v>
      </c>
      <c r="D5111" s="428" t="s">
        <v>19</v>
      </c>
    </row>
    <row r="5112" spans="1:4" ht="12.75">
      <c r="A5112" s="428" t="s">
        <v>6076</v>
      </c>
      <c r="B5112" s="431">
        <v>210703</v>
      </c>
      <c r="C5112" s="428" t="s">
        <v>16895</v>
      </c>
      <c r="D5112" s="428" t="s">
        <v>20</v>
      </c>
    </row>
    <row r="5113" spans="1:4" ht="12.75">
      <c r="A5113" s="428" t="s">
        <v>6081</v>
      </c>
      <c r="B5113" s="431" t="s">
        <v>10170</v>
      </c>
      <c r="C5113" s="428" t="s">
        <v>16896</v>
      </c>
      <c r="D5113" s="428" t="s">
        <v>19</v>
      </c>
    </row>
    <row r="5114" spans="1:4" ht="12.75">
      <c r="A5114" s="428" t="s">
        <v>6087</v>
      </c>
      <c r="B5114" s="431" t="s">
        <v>9905</v>
      </c>
      <c r="C5114" s="428" t="s">
        <v>16897</v>
      </c>
      <c r="D5114" s="428" t="s">
        <v>19</v>
      </c>
    </row>
    <row r="5115" spans="1:4" ht="12.75">
      <c r="A5115" s="428" t="s">
        <v>6088</v>
      </c>
      <c r="B5115" s="431">
        <v>130613</v>
      </c>
      <c r="C5115" s="428" t="s">
        <v>16898</v>
      </c>
      <c r="D5115" s="428" t="s">
        <v>20</v>
      </c>
    </row>
    <row r="5116" spans="1:4" ht="12.75">
      <c r="A5116" s="428" t="s">
        <v>6118</v>
      </c>
      <c r="B5116" s="431">
        <v>100113</v>
      </c>
      <c r="C5116" s="428" t="s">
        <v>13085</v>
      </c>
      <c r="D5116" s="428" t="s">
        <v>19</v>
      </c>
    </row>
    <row r="5117" spans="1:4" ht="12.75">
      <c r="A5117" s="428" t="s">
        <v>6129</v>
      </c>
      <c r="B5117" s="431">
        <v>120303</v>
      </c>
      <c r="C5117" s="428" t="s">
        <v>16899</v>
      </c>
      <c r="D5117" s="428" t="s">
        <v>19</v>
      </c>
    </row>
    <row r="5118" spans="1:4" ht="12.75">
      <c r="A5118" s="428" t="s">
        <v>6145</v>
      </c>
      <c r="B5118" s="431">
        <v>120426</v>
      </c>
      <c r="C5118" s="428" t="s">
        <v>16900</v>
      </c>
      <c r="D5118" s="428" t="s">
        <v>19</v>
      </c>
    </row>
    <row r="5119" spans="1:4" ht="12.75">
      <c r="A5119" s="428" t="s">
        <v>6170</v>
      </c>
      <c r="B5119" s="431">
        <v>230406</v>
      </c>
      <c r="C5119" s="428" t="s">
        <v>16901</v>
      </c>
      <c r="D5119" s="428" t="s">
        <v>20</v>
      </c>
    </row>
    <row r="5120" spans="1:4" ht="12.75">
      <c r="A5120" s="428" t="s">
        <v>6180</v>
      </c>
      <c r="B5120" s="431">
        <v>140203</v>
      </c>
      <c r="C5120" s="428" t="s">
        <v>13406</v>
      </c>
      <c r="D5120" s="428" t="s">
        <v>19</v>
      </c>
    </row>
    <row r="5121" spans="1:4" ht="12.75">
      <c r="A5121" s="428" t="s">
        <v>524</v>
      </c>
      <c r="B5121" s="431">
        <v>150103</v>
      </c>
      <c r="C5121" s="428" t="s">
        <v>12307</v>
      </c>
      <c r="D5121" s="428" t="s">
        <v>20</v>
      </c>
    </row>
    <row r="5122" spans="1:4" ht="12.75">
      <c r="A5122" s="428" t="s">
        <v>6312</v>
      </c>
      <c r="B5122" s="431" t="s">
        <v>10759</v>
      </c>
      <c r="C5122" s="428" t="s">
        <v>16902</v>
      </c>
      <c r="D5122" s="428" t="s">
        <v>19</v>
      </c>
    </row>
    <row r="5123" spans="1:4" ht="12.75">
      <c r="A5123" s="428" t="s">
        <v>11867</v>
      </c>
      <c r="B5123" s="431">
        <v>160113</v>
      </c>
      <c r="C5123" s="428" t="s">
        <v>16903</v>
      </c>
      <c r="D5123" s="428" t="s">
        <v>18</v>
      </c>
    </row>
    <row r="5124" spans="1:4" ht="12.75">
      <c r="A5124" s="428" t="s">
        <v>4285</v>
      </c>
      <c r="B5124" s="431" t="s">
        <v>10766</v>
      </c>
      <c r="C5124" s="428" t="s">
        <v>16904</v>
      </c>
      <c r="D5124" s="428" t="s">
        <v>19</v>
      </c>
    </row>
    <row r="5125" spans="1:4" ht="12.75">
      <c r="A5125" s="428" t="s">
        <v>8131</v>
      </c>
      <c r="B5125" s="431">
        <v>170302</v>
      </c>
      <c r="C5125" s="428" t="s">
        <v>16905</v>
      </c>
      <c r="D5125" s="428" t="s">
        <v>18</v>
      </c>
    </row>
    <row r="5126" spans="1:4" ht="12.75">
      <c r="A5126" s="428" t="s">
        <v>2757</v>
      </c>
      <c r="B5126" s="431">
        <v>150140</v>
      </c>
      <c r="C5126" s="428" t="s">
        <v>16906</v>
      </c>
      <c r="D5126" s="428" t="s">
        <v>19</v>
      </c>
    </row>
    <row r="5127" spans="1:4" ht="12.75">
      <c r="A5127" s="428" t="s">
        <v>6324</v>
      </c>
      <c r="B5127" s="431">
        <v>100113</v>
      </c>
      <c r="C5127" s="428" t="s">
        <v>16907</v>
      </c>
      <c r="D5127" s="428" t="s">
        <v>19</v>
      </c>
    </row>
    <row r="5128" spans="1:4" ht="12.75">
      <c r="A5128" s="428" t="s">
        <v>6352</v>
      </c>
      <c r="B5128" s="431">
        <v>150605</v>
      </c>
      <c r="C5128" s="428" t="s">
        <v>16908</v>
      </c>
      <c r="D5128" s="428" t="s">
        <v>20</v>
      </c>
    </row>
    <row r="5129" spans="1:4" ht="12.75">
      <c r="A5129" s="428" t="s">
        <v>6362</v>
      </c>
      <c r="B5129" s="431">
        <v>220910</v>
      </c>
      <c r="C5129" s="428" t="s">
        <v>16909</v>
      </c>
      <c r="D5129" s="428" t="s">
        <v>459</v>
      </c>
    </row>
    <row r="5130" spans="1:4" ht="12.75">
      <c r="A5130" s="428" t="s">
        <v>3681</v>
      </c>
      <c r="B5130" s="431">
        <v>100606</v>
      </c>
      <c r="C5130" s="428" t="s">
        <v>16910</v>
      </c>
      <c r="D5130" s="428" t="s">
        <v>20</v>
      </c>
    </row>
    <row r="5131" spans="1:4" ht="12.75">
      <c r="A5131" s="428" t="s">
        <v>6407</v>
      </c>
      <c r="B5131" s="431">
        <v>100902</v>
      </c>
      <c r="C5131" s="428" t="s">
        <v>16911</v>
      </c>
      <c r="D5131" s="428" t="s">
        <v>19</v>
      </c>
    </row>
    <row r="5132" spans="1:4" ht="12.75">
      <c r="A5132" s="428" t="s">
        <v>1430</v>
      </c>
      <c r="B5132" s="431">
        <v>220205</v>
      </c>
      <c r="C5132" s="428" t="s">
        <v>16912</v>
      </c>
      <c r="D5132" s="428" t="s">
        <v>18</v>
      </c>
    </row>
    <row r="5133" spans="1:4" ht="12.75">
      <c r="A5133" s="428" t="s">
        <v>6440</v>
      </c>
      <c r="B5133" s="431">
        <v>220909</v>
      </c>
      <c r="C5133" s="428" t="s">
        <v>12988</v>
      </c>
      <c r="D5133" s="428" t="s">
        <v>19</v>
      </c>
    </row>
    <row r="5134" spans="1:4" ht="12.75">
      <c r="A5134" s="428" t="s">
        <v>6317</v>
      </c>
      <c r="B5134" s="431">
        <v>150103</v>
      </c>
      <c r="C5134" s="428" t="s">
        <v>12947</v>
      </c>
      <c r="D5134" s="428" t="s">
        <v>18</v>
      </c>
    </row>
    <row r="5135" spans="1:4" ht="12.75">
      <c r="A5135" s="428" t="s">
        <v>5236</v>
      </c>
      <c r="B5135" s="431">
        <v>120114</v>
      </c>
      <c r="C5135" s="428" t="s">
        <v>16913</v>
      </c>
      <c r="D5135" s="428" t="s">
        <v>19</v>
      </c>
    </row>
    <row r="5136" spans="1:4" ht="12.75">
      <c r="A5136" s="428" t="s">
        <v>6519</v>
      </c>
      <c r="B5136" s="431">
        <v>220404</v>
      </c>
      <c r="C5136" s="428" t="s">
        <v>16914</v>
      </c>
      <c r="D5136" s="428" t="s">
        <v>20</v>
      </c>
    </row>
    <row r="5137" spans="1:4" ht="12.75">
      <c r="A5137" s="428" t="s">
        <v>11868</v>
      </c>
      <c r="B5137" s="431">
        <v>230101</v>
      </c>
      <c r="C5137" s="428" t="s">
        <v>16915</v>
      </c>
      <c r="D5137" s="428" t="s">
        <v>20</v>
      </c>
    </row>
    <row r="5138" spans="1:4" ht="12.75">
      <c r="A5138" s="428" t="s">
        <v>6559</v>
      </c>
      <c r="B5138" s="431">
        <v>100902</v>
      </c>
      <c r="C5138" s="428" t="s">
        <v>12609</v>
      </c>
      <c r="D5138" s="428" t="s">
        <v>19</v>
      </c>
    </row>
    <row r="5139" spans="1:4" ht="12.75">
      <c r="A5139" s="428" t="s">
        <v>6626</v>
      </c>
      <c r="B5139" s="431">
        <v>150103</v>
      </c>
      <c r="C5139" s="428" t="s">
        <v>16916</v>
      </c>
      <c r="D5139" s="428" t="s">
        <v>18</v>
      </c>
    </row>
    <row r="5140" spans="1:4" ht="12.75">
      <c r="A5140" s="428" t="s">
        <v>1450</v>
      </c>
      <c r="B5140" s="431">
        <v>160202</v>
      </c>
      <c r="C5140" s="428" t="s">
        <v>16917</v>
      </c>
      <c r="D5140" s="428" t="s">
        <v>19</v>
      </c>
    </row>
    <row r="5141" spans="1:4" ht="12.75">
      <c r="A5141" s="428" t="s">
        <v>6654</v>
      </c>
      <c r="B5141" s="431" t="s">
        <v>10875</v>
      </c>
      <c r="C5141" s="428" t="s">
        <v>16918</v>
      </c>
      <c r="D5141" s="428" t="s">
        <v>19</v>
      </c>
    </row>
    <row r="5142" spans="1:4" ht="12.75">
      <c r="A5142" s="428" t="s">
        <v>6665</v>
      </c>
      <c r="B5142" s="431">
        <v>100404</v>
      </c>
      <c r="C5142" s="428" t="s">
        <v>16919</v>
      </c>
      <c r="D5142" s="428" t="s">
        <v>20</v>
      </c>
    </row>
    <row r="5143" spans="1:4" ht="12.75">
      <c r="A5143" s="428" t="s">
        <v>6666</v>
      </c>
      <c r="B5143" s="431" t="s">
        <v>9795</v>
      </c>
      <c r="C5143" s="428" t="s">
        <v>16920</v>
      </c>
      <c r="D5143" s="428" t="s">
        <v>19</v>
      </c>
    </row>
    <row r="5144" spans="1:4" ht="12.75">
      <c r="A5144" s="428" t="s">
        <v>6697</v>
      </c>
      <c r="B5144" s="431" t="s">
        <v>672</v>
      </c>
      <c r="C5144" s="428" t="s">
        <v>14185</v>
      </c>
      <c r="D5144" s="428" t="s">
        <v>459</v>
      </c>
    </row>
    <row r="5145" spans="1:4" ht="12.75">
      <c r="A5145" s="428" t="s">
        <v>6699</v>
      </c>
      <c r="B5145" s="431">
        <v>230109</v>
      </c>
      <c r="C5145" s="428" t="s">
        <v>16921</v>
      </c>
      <c r="D5145" s="428" t="s">
        <v>20</v>
      </c>
    </row>
    <row r="5146" spans="1:4" ht="12.75">
      <c r="A5146" s="428" t="s">
        <v>6704</v>
      </c>
      <c r="B5146" s="431" t="s">
        <v>9835</v>
      </c>
      <c r="C5146" s="428" t="s">
        <v>16137</v>
      </c>
      <c r="D5146" s="428" t="s">
        <v>18</v>
      </c>
    </row>
    <row r="5147" spans="1:4" ht="12.75">
      <c r="A5147" s="428" t="s">
        <v>6731</v>
      </c>
      <c r="B5147" s="431">
        <v>130605</v>
      </c>
      <c r="C5147" s="428" t="s">
        <v>16922</v>
      </c>
      <c r="D5147" s="428" t="s">
        <v>20</v>
      </c>
    </row>
    <row r="5148" spans="1:4" ht="12.75">
      <c r="A5148" s="428" t="s">
        <v>6762</v>
      </c>
      <c r="B5148" s="431" t="s">
        <v>9885</v>
      </c>
      <c r="C5148" s="428" t="s">
        <v>16923</v>
      </c>
      <c r="D5148" s="428" t="s">
        <v>19</v>
      </c>
    </row>
    <row r="5149" spans="1:4" ht="12.75">
      <c r="A5149" s="428" t="s">
        <v>11869</v>
      </c>
      <c r="B5149" s="431">
        <v>110207</v>
      </c>
      <c r="C5149" s="428" t="s">
        <v>16924</v>
      </c>
      <c r="D5149" s="428" t="s">
        <v>18</v>
      </c>
    </row>
    <row r="5150" spans="1:4" ht="12.75">
      <c r="A5150" s="428" t="s">
        <v>6782</v>
      </c>
      <c r="B5150" s="431" t="s">
        <v>10050</v>
      </c>
      <c r="C5150" s="428" t="s">
        <v>12578</v>
      </c>
      <c r="D5150" s="428" t="s">
        <v>19</v>
      </c>
    </row>
    <row r="5151" spans="1:4" ht="12.75">
      <c r="A5151" s="428" t="s">
        <v>6783</v>
      </c>
      <c r="B5151" s="431">
        <v>130601</v>
      </c>
      <c r="C5151" s="428" t="s">
        <v>16925</v>
      </c>
      <c r="D5151" s="428" t="s">
        <v>19</v>
      </c>
    </row>
    <row r="5152" spans="1:4" ht="12.75">
      <c r="A5152" s="428" t="s">
        <v>6789</v>
      </c>
      <c r="B5152" s="431">
        <v>130808</v>
      </c>
      <c r="C5152" s="428" t="s">
        <v>16926</v>
      </c>
      <c r="D5152" s="428" t="s">
        <v>20</v>
      </c>
    </row>
    <row r="5153" spans="1:4" ht="12.75">
      <c r="A5153" s="428" t="s">
        <v>6816</v>
      </c>
      <c r="B5153" s="431" t="s">
        <v>20022</v>
      </c>
      <c r="C5153" s="428" t="s">
        <v>16927</v>
      </c>
      <c r="D5153" s="428" t="s">
        <v>19</v>
      </c>
    </row>
    <row r="5154" spans="1:4" ht="12.75">
      <c r="A5154" s="428" t="s">
        <v>6856</v>
      </c>
      <c r="B5154" s="431" t="s">
        <v>10077</v>
      </c>
      <c r="C5154" s="428" t="s">
        <v>16928</v>
      </c>
      <c r="D5154" s="428" t="s">
        <v>19</v>
      </c>
    </row>
    <row r="5155" spans="1:4" ht="12.75">
      <c r="A5155" s="428" t="s">
        <v>6858</v>
      </c>
      <c r="B5155" s="431" t="s">
        <v>10059</v>
      </c>
      <c r="C5155" s="428" t="s">
        <v>16929</v>
      </c>
      <c r="D5155" s="428" t="s">
        <v>20</v>
      </c>
    </row>
    <row r="5156" spans="1:4" ht="12.75">
      <c r="A5156" s="428" t="s">
        <v>6860</v>
      </c>
      <c r="B5156" s="431" t="s">
        <v>1820</v>
      </c>
      <c r="C5156" s="428" t="s">
        <v>16930</v>
      </c>
      <c r="D5156" s="428" t="s">
        <v>19</v>
      </c>
    </row>
    <row r="5157" spans="1:4" ht="12.75">
      <c r="A5157" s="428" t="s">
        <v>6881</v>
      </c>
      <c r="B5157" s="431" t="s">
        <v>10000</v>
      </c>
      <c r="C5157" s="428" t="s">
        <v>16931</v>
      </c>
      <c r="D5157" s="428" t="s">
        <v>19</v>
      </c>
    </row>
    <row r="5158" spans="1:4" ht="12.75">
      <c r="A5158" s="428" t="s">
        <v>11870</v>
      </c>
      <c r="B5158" s="431" t="s">
        <v>10143</v>
      </c>
      <c r="C5158" s="428" t="s">
        <v>16932</v>
      </c>
      <c r="D5158" s="428" t="s">
        <v>19</v>
      </c>
    </row>
    <row r="5159" spans="1:4" ht="12.75">
      <c r="A5159" s="428" t="s">
        <v>5233</v>
      </c>
      <c r="B5159" s="431">
        <v>120206</v>
      </c>
      <c r="C5159" s="428" t="s">
        <v>16933</v>
      </c>
      <c r="D5159" s="428" t="s">
        <v>18</v>
      </c>
    </row>
    <row r="5160" spans="1:4" ht="12.75">
      <c r="A5160" s="428" t="s">
        <v>6917</v>
      </c>
      <c r="B5160" s="431">
        <v>130602</v>
      </c>
      <c r="C5160" s="428" t="s">
        <v>16934</v>
      </c>
      <c r="D5160" s="428" t="s">
        <v>19</v>
      </c>
    </row>
    <row r="5161" spans="1:4" ht="12.75">
      <c r="A5161" s="428" t="s">
        <v>6942</v>
      </c>
      <c r="B5161" s="431">
        <v>190108</v>
      </c>
      <c r="C5161" s="428" t="s">
        <v>16935</v>
      </c>
      <c r="D5161" s="428" t="s">
        <v>19</v>
      </c>
    </row>
    <row r="5162" spans="1:4" ht="12.75">
      <c r="A5162" s="428" t="s">
        <v>6951</v>
      </c>
      <c r="B5162" s="431" t="s">
        <v>9923</v>
      </c>
      <c r="C5162" s="428" t="s">
        <v>16936</v>
      </c>
      <c r="D5162" s="428" t="s">
        <v>19</v>
      </c>
    </row>
    <row r="5163" spans="1:4" ht="12.75">
      <c r="A5163" s="428" t="s">
        <v>7384</v>
      </c>
      <c r="B5163" s="431">
        <v>240105</v>
      </c>
      <c r="C5163" s="428" t="s">
        <v>16937</v>
      </c>
      <c r="D5163" s="428" t="s">
        <v>20</v>
      </c>
    </row>
    <row r="5164" spans="1:4" ht="12.75">
      <c r="A5164" s="428" t="s">
        <v>6965</v>
      </c>
      <c r="B5164" s="431" t="s">
        <v>10027</v>
      </c>
      <c r="C5164" s="428" t="s">
        <v>16837</v>
      </c>
      <c r="D5164" s="428" t="s">
        <v>20</v>
      </c>
    </row>
    <row r="5165" spans="1:4" ht="12.75">
      <c r="A5165" s="428" t="s">
        <v>7009</v>
      </c>
      <c r="B5165" s="431" t="s">
        <v>9979</v>
      </c>
      <c r="C5165" s="428" t="s">
        <v>16938</v>
      </c>
      <c r="D5165" s="428" t="s">
        <v>20</v>
      </c>
    </row>
    <row r="5166" spans="1:4" ht="12.75">
      <c r="A5166" s="428" t="s">
        <v>4226</v>
      </c>
      <c r="B5166" s="431">
        <v>130602</v>
      </c>
      <c r="C5166" s="428" t="s">
        <v>13516</v>
      </c>
      <c r="D5166" s="428" t="s">
        <v>19</v>
      </c>
    </row>
    <row r="5167" spans="1:4" ht="12.75">
      <c r="A5167" s="428" t="s">
        <v>7026</v>
      </c>
      <c r="B5167" s="431" t="s">
        <v>9881</v>
      </c>
      <c r="C5167" s="428" t="s">
        <v>16939</v>
      </c>
      <c r="D5167" s="428" t="s">
        <v>19</v>
      </c>
    </row>
    <row r="5168" spans="1:4" ht="12.75">
      <c r="A5168" s="428" t="s">
        <v>7172</v>
      </c>
      <c r="B5168" s="431" t="s">
        <v>9852</v>
      </c>
      <c r="C5168" s="428" t="s">
        <v>16940</v>
      </c>
      <c r="D5168" s="428" t="s">
        <v>19</v>
      </c>
    </row>
    <row r="5169" spans="1:4" ht="12.75">
      <c r="A5169" s="428" t="s">
        <v>7086</v>
      </c>
      <c r="B5169" s="431" t="s">
        <v>10000</v>
      </c>
      <c r="C5169" s="428" t="s">
        <v>16941</v>
      </c>
      <c r="D5169" s="428" t="s">
        <v>19</v>
      </c>
    </row>
    <row r="5170" spans="1:4" ht="12.75">
      <c r="A5170" s="428" t="s">
        <v>7142</v>
      </c>
      <c r="B5170" s="431" t="s">
        <v>9926</v>
      </c>
      <c r="C5170" s="428" t="s">
        <v>16942</v>
      </c>
      <c r="D5170" s="428" t="s">
        <v>19</v>
      </c>
    </row>
    <row r="5171" spans="1:4" ht="12.75">
      <c r="A5171" s="428" t="s">
        <v>7147</v>
      </c>
      <c r="B5171" s="431" t="s">
        <v>10011</v>
      </c>
      <c r="C5171" s="428" t="s">
        <v>16943</v>
      </c>
      <c r="D5171" s="428" t="s">
        <v>19</v>
      </c>
    </row>
    <row r="5172" spans="1:4" ht="12.75">
      <c r="A5172" s="428" t="s">
        <v>7155</v>
      </c>
      <c r="B5172" s="431" t="s">
        <v>9747</v>
      </c>
      <c r="C5172" s="428" t="s">
        <v>16944</v>
      </c>
      <c r="D5172" s="428" t="s">
        <v>19</v>
      </c>
    </row>
    <row r="5173" spans="1:4" ht="12.75">
      <c r="A5173" s="428" t="s">
        <v>7159</v>
      </c>
      <c r="B5173" s="431">
        <v>150724</v>
      </c>
      <c r="C5173" s="428" t="s">
        <v>16945</v>
      </c>
      <c r="D5173" s="428" t="s">
        <v>20</v>
      </c>
    </row>
    <row r="5174" spans="1:4" ht="12.75">
      <c r="A5174" s="428" t="s">
        <v>7169</v>
      </c>
      <c r="B5174" s="431">
        <v>130902</v>
      </c>
      <c r="C5174" s="428" t="s">
        <v>16946</v>
      </c>
      <c r="D5174" s="428" t="s">
        <v>20</v>
      </c>
    </row>
    <row r="5175" spans="1:4" ht="12.75">
      <c r="A5175" s="428" t="s">
        <v>6456</v>
      </c>
      <c r="B5175" s="431">
        <v>100606</v>
      </c>
      <c r="C5175" s="428" t="s">
        <v>16947</v>
      </c>
      <c r="D5175" s="428" t="s">
        <v>20</v>
      </c>
    </row>
    <row r="5176" spans="1:4" ht="12.75">
      <c r="A5176" s="428" t="s">
        <v>7297</v>
      </c>
      <c r="B5176" s="431">
        <v>130811</v>
      </c>
      <c r="C5176" s="428" t="s">
        <v>16948</v>
      </c>
      <c r="D5176" s="428" t="s">
        <v>20</v>
      </c>
    </row>
    <row r="5177" spans="1:4" ht="12.75">
      <c r="A5177" s="428" t="s">
        <v>7321</v>
      </c>
      <c r="B5177" s="431">
        <v>130305</v>
      </c>
      <c r="C5177" s="428" t="s">
        <v>16778</v>
      </c>
      <c r="D5177" s="428" t="s">
        <v>19</v>
      </c>
    </row>
    <row r="5178" spans="1:4" ht="12.75">
      <c r="A5178" s="428" t="s">
        <v>7343</v>
      </c>
      <c r="B5178" s="431" t="s">
        <v>9883</v>
      </c>
      <c r="C5178" s="428" t="s">
        <v>16949</v>
      </c>
      <c r="D5178" s="428" t="s">
        <v>19</v>
      </c>
    </row>
    <row r="5179" spans="1:4" ht="12.75">
      <c r="A5179" s="428" t="s">
        <v>4597</v>
      </c>
      <c r="B5179" s="431">
        <v>170203</v>
      </c>
      <c r="C5179" s="428" t="s">
        <v>16950</v>
      </c>
      <c r="D5179" s="428" t="s">
        <v>19</v>
      </c>
    </row>
    <row r="5180" spans="1:4" ht="12.75">
      <c r="A5180" s="428" t="s">
        <v>7378</v>
      </c>
      <c r="B5180" s="431">
        <v>100702</v>
      </c>
      <c r="C5180" s="428" t="s">
        <v>16951</v>
      </c>
      <c r="D5180" s="428" t="s">
        <v>20</v>
      </c>
    </row>
    <row r="5181" spans="1:4" ht="12.75">
      <c r="A5181" s="428" t="s">
        <v>7203</v>
      </c>
      <c r="B5181" s="431">
        <v>120135</v>
      </c>
      <c r="C5181" s="428" t="s">
        <v>16952</v>
      </c>
      <c r="D5181" s="428" t="s">
        <v>20</v>
      </c>
    </row>
    <row r="5182" spans="1:4" ht="12.75">
      <c r="A5182" s="428" t="s">
        <v>7419</v>
      </c>
      <c r="B5182" s="431">
        <v>100313</v>
      </c>
      <c r="C5182" s="428" t="s">
        <v>12403</v>
      </c>
      <c r="D5182" s="428" t="s">
        <v>19</v>
      </c>
    </row>
    <row r="5183" spans="1:4" ht="12.75">
      <c r="A5183" s="428" t="s">
        <v>7443</v>
      </c>
      <c r="B5183" s="431">
        <v>200108</v>
      </c>
      <c r="C5183" s="428" t="s">
        <v>16953</v>
      </c>
      <c r="D5183" s="428" t="s">
        <v>20</v>
      </c>
    </row>
    <row r="5184" spans="1:4" ht="12.75">
      <c r="A5184" s="428" t="s">
        <v>7860</v>
      </c>
      <c r="B5184" s="431">
        <v>200607</v>
      </c>
      <c r="C5184" s="428" t="s">
        <v>12414</v>
      </c>
      <c r="D5184" s="428" t="s">
        <v>20</v>
      </c>
    </row>
    <row r="5185" spans="1:4" ht="12.75">
      <c r="A5185" s="428" t="s">
        <v>7559</v>
      </c>
      <c r="B5185" s="431">
        <v>190304</v>
      </c>
      <c r="C5185" s="428" t="s">
        <v>16954</v>
      </c>
      <c r="D5185" s="428" t="s">
        <v>19</v>
      </c>
    </row>
    <row r="5186" spans="1:4" ht="12.75">
      <c r="A5186" s="428" t="s">
        <v>7829</v>
      </c>
      <c r="B5186" s="431">
        <v>100113</v>
      </c>
      <c r="C5186" s="428" t="s">
        <v>16955</v>
      </c>
      <c r="D5186" s="428" t="s">
        <v>20</v>
      </c>
    </row>
    <row r="5187" spans="1:4" ht="12.75">
      <c r="A5187" s="428" t="s">
        <v>5579</v>
      </c>
      <c r="B5187" s="431" t="s">
        <v>2155</v>
      </c>
      <c r="C5187" s="428" t="s">
        <v>16956</v>
      </c>
      <c r="D5187" s="428" t="s">
        <v>19</v>
      </c>
    </row>
    <row r="5188" spans="1:4" ht="12.75">
      <c r="A5188" s="428" t="s">
        <v>7467</v>
      </c>
      <c r="B5188" s="431" t="s">
        <v>10865</v>
      </c>
      <c r="C5188" s="428" t="s">
        <v>16957</v>
      </c>
      <c r="D5188" s="428" t="s">
        <v>19</v>
      </c>
    </row>
    <row r="5189" spans="1:4" ht="12.75">
      <c r="A5189" s="428" t="s">
        <v>7633</v>
      </c>
      <c r="B5189" s="431">
        <v>190308</v>
      </c>
      <c r="C5189" s="428" t="s">
        <v>16958</v>
      </c>
      <c r="D5189" s="428" t="s">
        <v>19</v>
      </c>
    </row>
    <row r="5190" spans="1:4" ht="12.75">
      <c r="A5190" s="428" t="s">
        <v>7641</v>
      </c>
      <c r="B5190" s="431" t="s">
        <v>716</v>
      </c>
      <c r="C5190" s="428" t="s">
        <v>16959</v>
      </c>
      <c r="D5190" s="428" t="s">
        <v>19</v>
      </c>
    </row>
    <row r="5191" spans="1:4" ht="12.75">
      <c r="A5191" s="428" t="s">
        <v>3596</v>
      </c>
      <c r="B5191" s="431" t="s">
        <v>10287</v>
      </c>
      <c r="C5191" s="428" t="s">
        <v>16960</v>
      </c>
      <c r="D5191" s="428" t="s">
        <v>18</v>
      </c>
    </row>
    <row r="5192" spans="1:4" ht="12.75">
      <c r="A5192" s="428" t="s">
        <v>7763</v>
      </c>
      <c r="B5192" s="431">
        <v>250201</v>
      </c>
      <c r="C5192" s="428" t="s">
        <v>16961</v>
      </c>
      <c r="D5192" s="428" t="s">
        <v>19</v>
      </c>
    </row>
    <row r="5193" spans="1:4" ht="12.75">
      <c r="A5193" s="428" t="s">
        <v>7832</v>
      </c>
      <c r="B5193" s="431">
        <v>101106</v>
      </c>
      <c r="C5193" s="428" t="s">
        <v>16962</v>
      </c>
      <c r="D5193" s="428" t="s">
        <v>19</v>
      </c>
    </row>
    <row r="5194" spans="1:4" ht="12.75">
      <c r="A5194" s="428" t="s">
        <v>2949</v>
      </c>
      <c r="B5194" s="431">
        <v>140105</v>
      </c>
      <c r="C5194" s="428" t="s">
        <v>16963</v>
      </c>
      <c r="D5194" s="428" t="s">
        <v>18</v>
      </c>
    </row>
    <row r="5195" spans="1:4" ht="12.75">
      <c r="A5195" s="428" t="s">
        <v>4674</v>
      </c>
      <c r="B5195" s="431">
        <v>150806</v>
      </c>
      <c r="C5195" s="428" t="s">
        <v>16964</v>
      </c>
      <c r="D5195" s="428" t="s">
        <v>20</v>
      </c>
    </row>
    <row r="5196" spans="1:4" ht="12.75">
      <c r="A5196" s="428" t="s">
        <v>3882</v>
      </c>
      <c r="B5196" s="431">
        <v>100901</v>
      </c>
      <c r="C5196" s="428" t="s">
        <v>16965</v>
      </c>
      <c r="D5196" s="428" t="s">
        <v>19</v>
      </c>
    </row>
    <row r="5197" spans="1:4" ht="12.75">
      <c r="A5197" s="428" t="s">
        <v>7891</v>
      </c>
      <c r="B5197" s="431">
        <v>190105</v>
      </c>
      <c r="C5197" s="428" t="s">
        <v>15070</v>
      </c>
      <c r="D5197" s="428" t="s">
        <v>19</v>
      </c>
    </row>
    <row r="5198" spans="1:4" ht="12.75">
      <c r="A5198" s="428" t="s">
        <v>7456</v>
      </c>
      <c r="B5198" s="431" t="s">
        <v>890</v>
      </c>
      <c r="C5198" s="428" t="s">
        <v>16966</v>
      </c>
      <c r="D5198" s="428" t="s">
        <v>18</v>
      </c>
    </row>
    <row r="5199" spans="1:4" ht="12.75">
      <c r="A5199" s="428" t="s">
        <v>7924</v>
      </c>
      <c r="B5199" s="431">
        <v>101106</v>
      </c>
      <c r="C5199" s="428" t="s">
        <v>16967</v>
      </c>
      <c r="D5199" s="428" t="s">
        <v>19</v>
      </c>
    </row>
    <row r="5200" spans="1:4" ht="12.75">
      <c r="A5200" s="428" t="s">
        <v>8048</v>
      </c>
      <c r="B5200" s="431" t="s">
        <v>506</v>
      </c>
      <c r="C5200" s="428" t="s">
        <v>16968</v>
      </c>
      <c r="D5200" s="428" t="s">
        <v>20</v>
      </c>
    </row>
    <row r="5201" spans="1:4" ht="12.75">
      <c r="A5201" s="428" t="s">
        <v>3870</v>
      </c>
      <c r="B5201" s="431">
        <v>150133</v>
      </c>
      <c r="C5201" s="428" t="s">
        <v>16969</v>
      </c>
      <c r="D5201" s="428" t="s">
        <v>18</v>
      </c>
    </row>
    <row r="5202" spans="1:4" ht="12.75">
      <c r="A5202" s="428" t="s">
        <v>3341</v>
      </c>
      <c r="B5202" s="431">
        <v>101102</v>
      </c>
      <c r="C5202" s="428" t="s">
        <v>16970</v>
      </c>
      <c r="D5202" s="428" t="s">
        <v>20</v>
      </c>
    </row>
    <row r="5203" spans="1:4" ht="12.75">
      <c r="A5203" s="428" t="s">
        <v>11871</v>
      </c>
      <c r="B5203" s="431">
        <v>131101</v>
      </c>
      <c r="C5203" s="428" t="s">
        <v>16971</v>
      </c>
      <c r="D5203" s="428" t="s">
        <v>20</v>
      </c>
    </row>
    <row r="5204" spans="1:4" ht="12.75">
      <c r="A5204" s="428" t="s">
        <v>8211</v>
      </c>
      <c r="B5204" s="431">
        <v>200201</v>
      </c>
      <c r="C5204" s="428" t="s">
        <v>16972</v>
      </c>
      <c r="D5204" s="428" t="s">
        <v>459</v>
      </c>
    </row>
    <row r="5205" spans="1:4" ht="12.75">
      <c r="A5205" s="428" t="s">
        <v>8090</v>
      </c>
      <c r="B5205" s="431" t="s">
        <v>2977</v>
      </c>
      <c r="C5205" s="428" t="s">
        <v>13228</v>
      </c>
      <c r="D5205" s="428" t="s">
        <v>19</v>
      </c>
    </row>
    <row r="5206" spans="1:4" ht="12.75">
      <c r="A5206" s="428" t="s">
        <v>8047</v>
      </c>
      <c r="B5206" s="431" t="s">
        <v>10279</v>
      </c>
      <c r="C5206" s="428" t="s">
        <v>16973</v>
      </c>
      <c r="D5206" s="428" t="s">
        <v>19</v>
      </c>
    </row>
    <row r="5207" spans="1:4" ht="12.75">
      <c r="A5207" s="428" t="s">
        <v>3512</v>
      </c>
      <c r="B5207" s="431" t="s">
        <v>10123</v>
      </c>
      <c r="C5207" s="428" t="s">
        <v>16974</v>
      </c>
      <c r="D5207" s="428" t="s">
        <v>18</v>
      </c>
    </row>
    <row r="5208" spans="1:4" ht="12.75">
      <c r="A5208" s="428" t="s">
        <v>2279</v>
      </c>
      <c r="B5208" s="431">
        <v>110101</v>
      </c>
      <c r="C5208" s="428" t="s">
        <v>16975</v>
      </c>
      <c r="D5208" s="428" t="s">
        <v>18</v>
      </c>
    </row>
    <row r="5209" spans="1:4" ht="12.75">
      <c r="A5209" s="428" t="s">
        <v>8137</v>
      </c>
      <c r="B5209" s="431" t="s">
        <v>560</v>
      </c>
      <c r="C5209" s="428" t="s">
        <v>16976</v>
      </c>
      <c r="D5209" s="428" t="s">
        <v>19</v>
      </c>
    </row>
    <row r="5210" spans="1:4" ht="12.75">
      <c r="A5210" s="428" t="s">
        <v>11872</v>
      </c>
      <c r="B5210" s="431">
        <v>150111</v>
      </c>
      <c r="C5210" s="428" t="s">
        <v>16977</v>
      </c>
      <c r="D5210" s="428" t="s">
        <v>20</v>
      </c>
    </row>
    <row r="5211" spans="1:4" ht="12.75">
      <c r="A5211" s="428" t="s">
        <v>8193</v>
      </c>
      <c r="B5211" s="431">
        <v>110104</v>
      </c>
      <c r="C5211" s="428" t="s">
        <v>16978</v>
      </c>
      <c r="D5211" s="428" t="s">
        <v>20</v>
      </c>
    </row>
    <row r="5212" spans="1:4" ht="12.75">
      <c r="A5212" s="428" t="s">
        <v>610</v>
      </c>
      <c r="B5212" s="431">
        <v>250105</v>
      </c>
      <c r="C5212" s="428" t="s">
        <v>16979</v>
      </c>
      <c r="D5212" s="428" t="s">
        <v>19</v>
      </c>
    </row>
    <row r="5213" spans="1:4" ht="12.75">
      <c r="A5213" s="428" t="s">
        <v>6052</v>
      </c>
      <c r="B5213" s="431" t="s">
        <v>10264</v>
      </c>
      <c r="C5213" s="428" t="s">
        <v>16980</v>
      </c>
      <c r="D5213" s="428" t="s">
        <v>459</v>
      </c>
    </row>
    <row r="5214" spans="1:4" ht="12.75">
      <c r="A5214" s="428" t="s">
        <v>8214</v>
      </c>
      <c r="B5214" s="431">
        <v>100311</v>
      </c>
      <c r="C5214" s="428" t="s">
        <v>16981</v>
      </c>
      <c r="D5214" s="428" t="s">
        <v>19</v>
      </c>
    </row>
    <row r="5215" spans="1:4" ht="12.75">
      <c r="A5215" s="428" t="s">
        <v>4295</v>
      </c>
      <c r="B5215" s="431" t="s">
        <v>10178</v>
      </c>
      <c r="C5215" s="428" t="s">
        <v>16982</v>
      </c>
      <c r="D5215" s="428" t="s">
        <v>20</v>
      </c>
    </row>
    <row r="5216" spans="1:4" ht="12.75">
      <c r="A5216" s="428" t="s">
        <v>2171</v>
      </c>
      <c r="B5216" s="431">
        <v>140306</v>
      </c>
      <c r="C5216" s="428" t="s">
        <v>16983</v>
      </c>
      <c r="D5216" s="428" t="s">
        <v>20</v>
      </c>
    </row>
    <row r="5217" spans="1:4" ht="12.75">
      <c r="A5217" s="428" t="s">
        <v>2189</v>
      </c>
      <c r="B5217" s="431">
        <v>120704</v>
      </c>
      <c r="C5217" s="428" t="s">
        <v>16984</v>
      </c>
      <c r="D5217" s="428" t="s">
        <v>459</v>
      </c>
    </row>
    <row r="5218" spans="1:4" ht="12.75">
      <c r="A5218" s="428" t="s">
        <v>8235</v>
      </c>
      <c r="B5218" s="431" t="s">
        <v>506</v>
      </c>
      <c r="C5218" s="428" t="s">
        <v>12609</v>
      </c>
      <c r="D5218" s="428" t="s">
        <v>19</v>
      </c>
    </row>
    <row r="5219" spans="1:4" ht="12.75">
      <c r="A5219" s="428" t="s">
        <v>8236</v>
      </c>
      <c r="B5219" s="431">
        <v>200210</v>
      </c>
      <c r="C5219" s="428" t="s">
        <v>16985</v>
      </c>
      <c r="D5219" s="428" t="s">
        <v>19</v>
      </c>
    </row>
    <row r="5220" spans="1:4" ht="12.75">
      <c r="A5220" s="428" t="s">
        <v>1815</v>
      </c>
      <c r="B5220" s="431" t="s">
        <v>9858</v>
      </c>
      <c r="C5220" s="428" t="s">
        <v>16986</v>
      </c>
      <c r="D5220" s="428" t="s">
        <v>18</v>
      </c>
    </row>
    <row r="5221" spans="1:4" ht="12.75">
      <c r="A5221" s="428" t="s">
        <v>3316</v>
      </c>
      <c r="B5221" s="431" t="s">
        <v>10220</v>
      </c>
      <c r="C5221" s="428" t="s">
        <v>16987</v>
      </c>
      <c r="D5221" s="428" t="s">
        <v>459</v>
      </c>
    </row>
    <row r="5222" spans="1:4" ht="12.75">
      <c r="A5222" s="428" t="s">
        <v>11873</v>
      </c>
      <c r="B5222" s="431" t="s">
        <v>10543</v>
      </c>
      <c r="C5222" s="428" t="s">
        <v>16988</v>
      </c>
      <c r="D5222" s="428" t="s">
        <v>19</v>
      </c>
    </row>
    <row r="5223" spans="1:4" ht="12.75">
      <c r="A5223" s="428" t="s">
        <v>8262</v>
      </c>
      <c r="B5223" s="431">
        <v>100403</v>
      </c>
      <c r="C5223" s="428" t="s">
        <v>16989</v>
      </c>
      <c r="D5223" s="428" t="s">
        <v>19</v>
      </c>
    </row>
    <row r="5224" spans="1:4" ht="12.75">
      <c r="A5224" s="428" t="s">
        <v>2401</v>
      </c>
      <c r="B5224" s="431" t="s">
        <v>10240</v>
      </c>
      <c r="C5224" s="428" t="s">
        <v>15064</v>
      </c>
      <c r="D5224" s="428" t="s">
        <v>459</v>
      </c>
    </row>
    <row r="5225" spans="1:4" ht="12.75">
      <c r="A5225" s="428" t="s">
        <v>11874</v>
      </c>
      <c r="B5225" s="431">
        <v>150901</v>
      </c>
      <c r="C5225" s="428" t="s">
        <v>16990</v>
      </c>
      <c r="D5225" s="428" t="s">
        <v>20</v>
      </c>
    </row>
    <row r="5226" spans="1:4" ht="12.75">
      <c r="A5226" s="428" t="s">
        <v>3431</v>
      </c>
      <c r="B5226" s="431">
        <v>150108</v>
      </c>
      <c r="C5226" s="428" t="s">
        <v>16991</v>
      </c>
      <c r="D5226" s="428" t="s">
        <v>20</v>
      </c>
    </row>
    <row r="5227" spans="1:4" ht="12.75">
      <c r="A5227" s="428" t="s">
        <v>7618</v>
      </c>
      <c r="B5227" s="431" t="s">
        <v>801</v>
      </c>
      <c r="C5227" s="428" t="s">
        <v>15015</v>
      </c>
      <c r="D5227" s="428" t="s">
        <v>19</v>
      </c>
    </row>
    <row r="5228" spans="1:4" ht="12.75">
      <c r="A5228" s="428" t="s">
        <v>8317</v>
      </c>
      <c r="B5228" s="431" t="s">
        <v>10027</v>
      </c>
      <c r="C5228" s="428" t="s">
        <v>16992</v>
      </c>
      <c r="D5228" s="428" t="s">
        <v>19</v>
      </c>
    </row>
    <row r="5229" spans="1:4" ht="12.75">
      <c r="A5229" s="428" t="s">
        <v>8318</v>
      </c>
      <c r="B5229" s="431">
        <v>190107</v>
      </c>
      <c r="C5229" s="428" t="s">
        <v>16993</v>
      </c>
      <c r="D5229" s="428" t="s">
        <v>19</v>
      </c>
    </row>
    <row r="5230" spans="1:4" ht="12.75">
      <c r="A5230" s="428" t="s">
        <v>4008</v>
      </c>
      <c r="B5230" s="431">
        <v>150140</v>
      </c>
      <c r="C5230" s="428" t="s">
        <v>9563</v>
      </c>
      <c r="D5230" s="428" t="s">
        <v>20</v>
      </c>
    </row>
    <row r="5231" spans="1:4" ht="12.75">
      <c r="A5231" s="428" t="s">
        <v>8328</v>
      </c>
      <c r="B5231" s="431" t="s">
        <v>890</v>
      </c>
      <c r="C5231" s="428" t="s">
        <v>16994</v>
      </c>
      <c r="D5231" s="428" t="s">
        <v>19</v>
      </c>
    </row>
    <row r="5232" spans="1:4" ht="12.75">
      <c r="A5232" s="428" t="s">
        <v>8332</v>
      </c>
      <c r="B5232" s="431">
        <v>220301</v>
      </c>
      <c r="C5232" s="428" t="s">
        <v>12414</v>
      </c>
      <c r="D5232" s="428" t="s">
        <v>19</v>
      </c>
    </row>
    <row r="5233" spans="1:4" ht="12.75">
      <c r="A5233" s="428" t="s">
        <v>8336</v>
      </c>
      <c r="B5233" s="431">
        <v>190202</v>
      </c>
      <c r="C5233" s="428" t="s">
        <v>16995</v>
      </c>
      <c r="D5233" s="428" t="s">
        <v>19</v>
      </c>
    </row>
    <row r="5234" spans="1:4" ht="12.75">
      <c r="A5234" s="428" t="s">
        <v>1000</v>
      </c>
      <c r="B5234" s="431" t="s">
        <v>801</v>
      </c>
      <c r="C5234" s="428" t="s">
        <v>16996</v>
      </c>
      <c r="D5234" s="428" t="s">
        <v>18</v>
      </c>
    </row>
    <row r="5235" spans="1:4" ht="12.75">
      <c r="A5235" s="428" t="s">
        <v>8346</v>
      </c>
      <c r="B5235" s="431" t="s">
        <v>890</v>
      </c>
      <c r="C5235" s="428" t="s">
        <v>16997</v>
      </c>
      <c r="D5235" s="428" t="s">
        <v>19</v>
      </c>
    </row>
    <row r="5236" spans="1:4" ht="12.75">
      <c r="A5236" s="428" t="s">
        <v>1305</v>
      </c>
      <c r="B5236" s="431" t="s">
        <v>10148</v>
      </c>
      <c r="C5236" s="428" t="s">
        <v>16998</v>
      </c>
      <c r="D5236" s="428" t="s">
        <v>18</v>
      </c>
    </row>
    <row r="5237" spans="1:4" ht="12.75">
      <c r="A5237" s="428" t="s">
        <v>1194</v>
      </c>
      <c r="B5237" s="431" t="s">
        <v>1195</v>
      </c>
      <c r="C5237" s="428" t="s">
        <v>16999</v>
      </c>
      <c r="D5237" s="428" t="s">
        <v>18</v>
      </c>
    </row>
    <row r="5238" spans="1:4" ht="12.75">
      <c r="A5238" s="428" t="s">
        <v>8373</v>
      </c>
      <c r="B5238" s="431">
        <v>150610</v>
      </c>
      <c r="C5238" s="428" t="s">
        <v>14896</v>
      </c>
      <c r="D5238" s="428" t="s">
        <v>19</v>
      </c>
    </row>
    <row r="5239" spans="1:4" ht="12.75">
      <c r="A5239" s="428" t="s">
        <v>8377</v>
      </c>
      <c r="B5239" s="431">
        <v>200303</v>
      </c>
      <c r="C5239" s="428" t="s">
        <v>17000</v>
      </c>
      <c r="D5239" s="428" t="s">
        <v>20</v>
      </c>
    </row>
    <row r="5240" spans="1:4" ht="12.75">
      <c r="A5240" s="428" t="s">
        <v>2066</v>
      </c>
      <c r="B5240" s="431">
        <v>210406</v>
      </c>
      <c r="C5240" s="428" t="s">
        <v>17001</v>
      </c>
      <c r="D5240" s="428" t="s">
        <v>19</v>
      </c>
    </row>
    <row r="5241" spans="1:4" ht="12.75">
      <c r="A5241" s="428" t="s">
        <v>8399</v>
      </c>
      <c r="B5241" s="431">
        <v>190207</v>
      </c>
      <c r="C5241" s="428" t="s">
        <v>17002</v>
      </c>
      <c r="D5241" s="428" t="s">
        <v>18</v>
      </c>
    </row>
    <row r="5242" spans="1:4" ht="12.75">
      <c r="A5242" s="428" t="s">
        <v>8403</v>
      </c>
      <c r="B5242" s="431">
        <v>170204</v>
      </c>
      <c r="C5242" s="428" t="s">
        <v>17003</v>
      </c>
      <c r="D5242" s="428" t="s">
        <v>19</v>
      </c>
    </row>
    <row r="5243" spans="1:4" ht="12.75">
      <c r="A5243" s="428" t="s">
        <v>8409</v>
      </c>
      <c r="B5243" s="431">
        <v>190206</v>
      </c>
      <c r="C5243" s="428" t="s">
        <v>17004</v>
      </c>
      <c r="D5243" s="428" t="s">
        <v>19</v>
      </c>
    </row>
    <row r="5244" spans="1:4" ht="12.75">
      <c r="A5244" s="428" t="s">
        <v>8416</v>
      </c>
      <c r="B5244" s="431">
        <v>200307</v>
      </c>
      <c r="C5244" s="428" t="s">
        <v>17005</v>
      </c>
      <c r="D5244" s="428" t="s">
        <v>20</v>
      </c>
    </row>
    <row r="5245" spans="1:4" ht="12.75">
      <c r="A5245" s="428" t="s">
        <v>582</v>
      </c>
      <c r="B5245" s="431" t="s">
        <v>452</v>
      </c>
      <c r="C5245" s="428" t="s">
        <v>17006</v>
      </c>
      <c r="D5245" s="428" t="s">
        <v>18</v>
      </c>
    </row>
    <row r="5246" spans="1:4" ht="12.75">
      <c r="A5246" s="428" t="s">
        <v>5691</v>
      </c>
      <c r="B5246" s="431">
        <v>100802</v>
      </c>
      <c r="C5246" s="428" t="s">
        <v>17007</v>
      </c>
      <c r="D5246" s="428" t="s">
        <v>18</v>
      </c>
    </row>
    <row r="5247" spans="1:4" ht="12.75">
      <c r="A5247" s="428" t="s">
        <v>8499</v>
      </c>
      <c r="B5247" s="431" t="s">
        <v>904</v>
      </c>
      <c r="C5247" s="428" t="s">
        <v>16226</v>
      </c>
      <c r="D5247" s="428" t="s">
        <v>19</v>
      </c>
    </row>
    <row r="5248" spans="1:4" ht="12.75">
      <c r="A5248" s="428" t="s">
        <v>8486</v>
      </c>
      <c r="B5248" s="431">
        <v>200306</v>
      </c>
      <c r="C5248" s="428" t="s">
        <v>17008</v>
      </c>
      <c r="D5248" s="428" t="s">
        <v>19</v>
      </c>
    </row>
    <row r="5249" spans="1:4" ht="12.75">
      <c r="A5249" s="428" t="s">
        <v>8497</v>
      </c>
      <c r="B5249" s="431">
        <v>120302</v>
      </c>
      <c r="C5249" s="428" t="s">
        <v>17009</v>
      </c>
      <c r="D5249" s="428" t="s">
        <v>19</v>
      </c>
    </row>
    <row r="5250" spans="1:4" ht="12.75">
      <c r="A5250" s="428" t="s">
        <v>8523</v>
      </c>
      <c r="B5250" s="431">
        <v>200304</v>
      </c>
      <c r="C5250" s="428" t="s">
        <v>17010</v>
      </c>
      <c r="D5250" s="428" t="s">
        <v>19</v>
      </c>
    </row>
    <row r="5251" spans="1:4" ht="12.75">
      <c r="A5251" s="428" t="s">
        <v>8524</v>
      </c>
      <c r="B5251" s="431">
        <v>200304</v>
      </c>
      <c r="C5251" s="428" t="s">
        <v>17011</v>
      </c>
      <c r="D5251" s="428" t="s">
        <v>19</v>
      </c>
    </row>
    <row r="5252" spans="1:4" ht="12.75">
      <c r="A5252" s="428" t="s">
        <v>6405</v>
      </c>
      <c r="B5252" s="431">
        <v>170101</v>
      </c>
      <c r="C5252" s="428" t="s">
        <v>14625</v>
      </c>
      <c r="D5252" s="428" t="s">
        <v>19</v>
      </c>
    </row>
    <row r="5253" spans="1:4" ht="12.75">
      <c r="A5253" s="428" t="s">
        <v>5228</v>
      </c>
      <c r="B5253" s="431">
        <v>151029</v>
      </c>
      <c r="C5253" s="428" t="s">
        <v>12293</v>
      </c>
      <c r="D5253" s="428" t="s">
        <v>19</v>
      </c>
    </row>
    <row r="5254" spans="1:4" ht="12.75">
      <c r="A5254" s="428" t="s">
        <v>3158</v>
      </c>
      <c r="B5254" s="431" t="s">
        <v>452</v>
      </c>
      <c r="C5254" s="428" t="s">
        <v>17012</v>
      </c>
      <c r="D5254" s="428" t="s">
        <v>19</v>
      </c>
    </row>
    <row r="5255" spans="1:4" ht="12.75">
      <c r="A5255" s="428" t="s">
        <v>5715</v>
      </c>
      <c r="B5255" s="431" t="s">
        <v>10372</v>
      </c>
      <c r="C5255" s="428" t="s">
        <v>17013</v>
      </c>
      <c r="D5255" s="428" t="s">
        <v>20</v>
      </c>
    </row>
    <row r="5256" spans="1:4" ht="12.75">
      <c r="A5256" s="428" t="s">
        <v>8581</v>
      </c>
      <c r="B5256" s="431">
        <v>200303</v>
      </c>
      <c r="C5256" s="428" t="s">
        <v>17014</v>
      </c>
      <c r="D5256" s="428" t="s">
        <v>20</v>
      </c>
    </row>
    <row r="5257" spans="1:4" ht="12.75">
      <c r="A5257" s="428" t="s">
        <v>5720</v>
      </c>
      <c r="B5257" s="431" t="s">
        <v>10386</v>
      </c>
      <c r="C5257" s="428" t="s">
        <v>17015</v>
      </c>
      <c r="D5257" s="428" t="s">
        <v>20</v>
      </c>
    </row>
    <row r="5258" spans="1:4" ht="12.75">
      <c r="A5258" s="428" t="s">
        <v>11875</v>
      </c>
      <c r="B5258" s="431">
        <v>240304</v>
      </c>
      <c r="C5258" s="428" t="s">
        <v>17016</v>
      </c>
      <c r="D5258" s="428" t="s">
        <v>19</v>
      </c>
    </row>
    <row r="5259" spans="1:4" ht="12.75">
      <c r="A5259" s="428" t="s">
        <v>8603</v>
      </c>
      <c r="B5259" s="431">
        <v>250105</v>
      </c>
      <c r="C5259" s="428" t="s">
        <v>17017</v>
      </c>
      <c r="D5259" s="428" t="s">
        <v>19</v>
      </c>
    </row>
    <row r="5260" spans="1:4" ht="12.75">
      <c r="A5260" s="428" t="s">
        <v>8604</v>
      </c>
      <c r="B5260" s="431">
        <v>100509</v>
      </c>
      <c r="C5260" s="428" t="s">
        <v>13776</v>
      </c>
      <c r="D5260" s="428" t="s">
        <v>19</v>
      </c>
    </row>
    <row r="5261" spans="1:4" ht="12.75">
      <c r="A5261" s="428" t="s">
        <v>4569</v>
      </c>
      <c r="B5261" s="431" t="s">
        <v>904</v>
      </c>
      <c r="C5261" s="428" t="s">
        <v>17018</v>
      </c>
      <c r="D5261" s="428" t="s">
        <v>19</v>
      </c>
    </row>
    <row r="5262" spans="1:4" ht="12.75">
      <c r="A5262" s="428" t="s">
        <v>11876</v>
      </c>
      <c r="B5262" s="431">
        <v>200601</v>
      </c>
      <c r="C5262" s="428" t="s">
        <v>12616</v>
      </c>
      <c r="D5262" s="428" t="s">
        <v>18</v>
      </c>
    </row>
    <row r="5263" spans="1:4" ht="12.75">
      <c r="A5263" s="428" t="s">
        <v>8624</v>
      </c>
      <c r="B5263" s="431">
        <v>150607</v>
      </c>
      <c r="C5263" s="428" t="s">
        <v>17019</v>
      </c>
      <c r="D5263" s="428" t="s">
        <v>19</v>
      </c>
    </row>
    <row r="5264" spans="1:4" ht="12.75">
      <c r="A5264" s="428" t="s">
        <v>5189</v>
      </c>
      <c r="B5264" s="431">
        <v>110203</v>
      </c>
      <c r="C5264" s="428" t="s">
        <v>12498</v>
      </c>
      <c r="D5264" s="428" t="s">
        <v>20</v>
      </c>
    </row>
    <row r="5265" spans="1:4" ht="12.75">
      <c r="A5265" s="428" t="s">
        <v>5111</v>
      </c>
      <c r="B5265" s="431">
        <v>150731</v>
      </c>
      <c r="C5265" s="428" t="s">
        <v>17020</v>
      </c>
      <c r="D5265" s="428" t="s">
        <v>20</v>
      </c>
    </row>
    <row r="5266" spans="1:4" ht="12.75">
      <c r="A5266" s="428" t="s">
        <v>8630</v>
      </c>
      <c r="B5266" s="431">
        <v>100109</v>
      </c>
      <c r="C5266" s="428" t="s">
        <v>17021</v>
      </c>
      <c r="D5266" s="428" t="s">
        <v>20</v>
      </c>
    </row>
    <row r="5267" spans="1:4" ht="12.75">
      <c r="A5267" s="428" t="s">
        <v>3861</v>
      </c>
      <c r="B5267" s="431">
        <v>211201</v>
      </c>
      <c r="C5267" s="428" t="s">
        <v>17022</v>
      </c>
      <c r="D5267" s="428" t="s">
        <v>19</v>
      </c>
    </row>
    <row r="5268" spans="1:4" ht="12.75">
      <c r="A5268" s="428" t="s">
        <v>11877</v>
      </c>
      <c r="B5268" s="431">
        <v>160601</v>
      </c>
      <c r="C5268" s="428" t="s">
        <v>17023</v>
      </c>
      <c r="D5268" s="428" t="s">
        <v>19</v>
      </c>
    </row>
    <row r="5269" spans="1:4" ht="12.75">
      <c r="A5269" s="428" t="s">
        <v>11878</v>
      </c>
      <c r="B5269" s="431">
        <v>160606</v>
      </c>
      <c r="C5269" s="428" t="s">
        <v>17024</v>
      </c>
      <c r="D5269" s="428" t="s">
        <v>19</v>
      </c>
    </row>
    <row r="5270" spans="1:4" ht="12.75">
      <c r="A5270" s="428" t="s">
        <v>5257</v>
      </c>
      <c r="B5270" s="431">
        <v>151004</v>
      </c>
      <c r="C5270" s="428" t="s">
        <v>17025</v>
      </c>
      <c r="D5270" s="428" t="s">
        <v>20</v>
      </c>
    </row>
    <row r="5271" spans="1:4" ht="12.75">
      <c r="A5271" s="428" t="s">
        <v>2413</v>
      </c>
      <c r="B5271" s="431" t="s">
        <v>1260</v>
      </c>
      <c r="C5271" s="428" t="s">
        <v>17026</v>
      </c>
      <c r="D5271" s="428" t="s">
        <v>19</v>
      </c>
    </row>
    <row r="5272" spans="1:4" ht="12.75">
      <c r="A5272" s="428" t="s">
        <v>2338</v>
      </c>
      <c r="B5272" s="431">
        <v>200603</v>
      </c>
      <c r="C5272" s="428" t="s">
        <v>17027</v>
      </c>
      <c r="D5272" s="428" t="s">
        <v>19</v>
      </c>
    </row>
    <row r="5273" spans="1:4" ht="12.75">
      <c r="A5273" s="428" t="s">
        <v>5556</v>
      </c>
      <c r="B5273" s="431">
        <v>150512</v>
      </c>
      <c r="C5273" s="428" t="s">
        <v>17028</v>
      </c>
      <c r="D5273" s="428" t="s">
        <v>20</v>
      </c>
    </row>
    <row r="5274" spans="1:4" ht="12.75">
      <c r="A5274" s="428" t="s">
        <v>5071</v>
      </c>
      <c r="B5274" s="431">
        <v>151005</v>
      </c>
      <c r="C5274" s="428" t="s">
        <v>12967</v>
      </c>
      <c r="D5274" s="428" t="s">
        <v>20</v>
      </c>
    </row>
    <row r="5275" spans="1:4" ht="12.75">
      <c r="A5275" s="428" t="s">
        <v>8067</v>
      </c>
      <c r="B5275" s="431">
        <v>200203</v>
      </c>
      <c r="C5275" s="428" t="s">
        <v>17029</v>
      </c>
      <c r="D5275" s="428" t="s">
        <v>19</v>
      </c>
    </row>
    <row r="5276" spans="1:4" ht="12.75">
      <c r="A5276" s="428" t="s">
        <v>5382</v>
      </c>
      <c r="B5276" s="431" t="s">
        <v>10407</v>
      </c>
      <c r="C5276" s="428" t="s">
        <v>17030</v>
      </c>
      <c r="D5276" s="428" t="s">
        <v>20</v>
      </c>
    </row>
    <row r="5277" spans="1:4" ht="12.75">
      <c r="A5277" s="428" t="s">
        <v>5445</v>
      </c>
      <c r="B5277" s="431">
        <v>120205</v>
      </c>
      <c r="C5277" s="428" t="s">
        <v>12584</v>
      </c>
      <c r="D5277" s="428" t="s">
        <v>20</v>
      </c>
    </row>
    <row r="5278" spans="1:4" ht="12.75">
      <c r="A5278" s="428" t="s">
        <v>4361</v>
      </c>
      <c r="B5278" s="431">
        <v>100106</v>
      </c>
      <c r="C5278" s="428" t="s">
        <v>17031</v>
      </c>
      <c r="D5278" s="428" t="s">
        <v>20</v>
      </c>
    </row>
    <row r="5279" spans="1:4" ht="12.75">
      <c r="A5279" s="428" t="s">
        <v>4059</v>
      </c>
      <c r="B5279" s="431">
        <v>210111</v>
      </c>
      <c r="C5279" s="428" t="s">
        <v>17032</v>
      </c>
      <c r="D5279" s="428" t="s">
        <v>19</v>
      </c>
    </row>
    <row r="5280" spans="1:4" ht="12.75">
      <c r="A5280" s="428" t="s">
        <v>11879</v>
      </c>
      <c r="B5280" s="431" t="s">
        <v>10709</v>
      </c>
      <c r="C5280" s="428" t="s">
        <v>17033</v>
      </c>
      <c r="D5280" s="428" t="s">
        <v>20</v>
      </c>
    </row>
    <row r="5281" spans="1:4" ht="12.75">
      <c r="A5281" s="428" t="s">
        <v>3141</v>
      </c>
      <c r="B5281" s="431" t="s">
        <v>10672</v>
      </c>
      <c r="C5281" s="428" t="s">
        <v>17034</v>
      </c>
      <c r="D5281" s="428" t="s">
        <v>19</v>
      </c>
    </row>
    <row r="5282" spans="1:4" ht="12.75">
      <c r="A5282" s="428" t="s">
        <v>3232</v>
      </c>
      <c r="B5282" s="431">
        <v>210106</v>
      </c>
      <c r="C5282" s="428" t="s">
        <v>17035</v>
      </c>
      <c r="D5282" s="428" t="s">
        <v>19</v>
      </c>
    </row>
    <row r="5283" spans="1:4" ht="12.75">
      <c r="A5283" s="428" t="s">
        <v>6165</v>
      </c>
      <c r="B5283" s="431">
        <v>120402</v>
      </c>
      <c r="C5283" s="428" t="s">
        <v>17036</v>
      </c>
      <c r="D5283" s="428" t="s">
        <v>20</v>
      </c>
    </row>
    <row r="5284" spans="1:4" ht="12.75">
      <c r="A5284" s="428" t="s">
        <v>11880</v>
      </c>
      <c r="B5284" s="431">
        <v>150103</v>
      </c>
      <c r="C5284" s="428" t="s">
        <v>17037</v>
      </c>
      <c r="D5284" s="428" t="s">
        <v>18</v>
      </c>
    </row>
    <row r="5285" spans="1:4" ht="12.75">
      <c r="A5285" s="428" t="s">
        <v>5132</v>
      </c>
      <c r="B5285" s="431">
        <v>150811</v>
      </c>
      <c r="C5285" s="428" t="s">
        <v>17038</v>
      </c>
      <c r="D5285" s="428" t="s">
        <v>20</v>
      </c>
    </row>
    <row r="5286" spans="1:4" ht="12.75">
      <c r="A5286" s="428" t="s">
        <v>4688</v>
      </c>
      <c r="B5286" s="431">
        <v>220605</v>
      </c>
      <c r="C5286" s="428" t="s">
        <v>17039</v>
      </c>
      <c r="D5286" s="428" t="s">
        <v>19</v>
      </c>
    </row>
    <row r="5287" spans="1:4" ht="12.75">
      <c r="A5287" s="428" t="s">
        <v>792</v>
      </c>
      <c r="B5287" s="431">
        <v>200302</v>
      </c>
      <c r="C5287" s="428" t="s">
        <v>17040</v>
      </c>
      <c r="D5287" s="428" t="s">
        <v>19</v>
      </c>
    </row>
    <row r="5288" spans="1:4" ht="12.75">
      <c r="A5288" s="428" t="s">
        <v>568</v>
      </c>
      <c r="B5288" s="431">
        <v>150202</v>
      </c>
      <c r="C5288" s="428" t="s">
        <v>15295</v>
      </c>
      <c r="D5288" s="428" t="s">
        <v>20</v>
      </c>
    </row>
    <row r="5289" spans="1:4" ht="12.75">
      <c r="A5289" s="428" t="s">
        <v>6375</v>
      </c>
      <c r="B5289" s="431">
        <v>150110</v>
      </c>
      <c r="C5289" s="428" t="s">
        <v>17041</v>
      </c>
      <c r="D5289" s="428" t="s">
        <v>18</v>
      </c>
    </row>
    <row r="5290" spans="1:4" ht="12.75">
      <c r="A5290" s="428" t="s">
        <v>6075</v>
      </c>
      <c r="B5290" s="431" t="s">
        <v>10220</v>
      </c>
      <c r="C5290" s="428" t="s">
        <v>17042</v>
      </c>
      <c r="D5290" s="428" t="s">
        <v>20</v>
      </c>
    </row>
    <row r="5291" spans="1:4" ht="12.75">
      <c r="A5291" s="428" t="s">
        <v>4669</v>
      </c>
      <c r="B5291" s="431">
        <v>210503</v>
      </c>
      <c r="C5291" s="428" t="s">
        <v>17043</v>
      </c>
      <c r="D5291" s="428" t="s">
        <v>20</v>
      </c>
    </row>
    <row r="5292" spans="1:4" ht="12.75">
      <c r="A5292" s="428" t="s">
        <v>11881</v>
      </c>
      <c r="B5292" s="431">
        <v>140304</v>
      </c>
      <c r="C5292" s="428" t="s">
        <v>17044</v>
      </c>
      <c r="D5292" s="428" t="s">
        <v>20</v>
      </c>
    </row>
    <row r="5293" spans="1:4" ht="12.75">
      <c r="A5293" s="428" t="s">
        <v>5546</v>
      </c>
      <c r="B5293" s="431">
        <v>210102</v>
      </c>
      <c r="C5293" s="428" t="s">
        <v>17045</v>
      </c>
      <c r="D5293" s="428" t="s">
        <v>20</v>
      </c>
    </row>
    <row r="5294" spans="1:4" ht="12.75">
      <c r="A5294" s="428" t="s">
        <v>11882</v>
      </c>
      <c r="B5294" s="431">
        <v>150118</v>
      </c>
      <c r="C5294" s="428" t="s">
        <v>17046</v>
      </c>
      <c r="D5294" s="428" t="s">
        <v>20</v>
      </c>
    </row>
    <row r="5295" spans="1:4" ht="12.75">
      <c r="A5295" s="428" t="s">
        <v>1648</v>
      </c>
      <c r="B5295" s="431" t="s">
        <v>10111</v>
      </c>
      <c r="C5295" s="428" t="s">
        <v>17047</v>
      </c>
      <c r="D5295" s="428" t="s">
        <v>20</v>
      </c>
    </row>
    <row r="5296" spans="1:4" ht="12.75">
      <c r="A5296" s="428" t="s">
        <v>2720</v>
      </c>
      <c r="B5296" s="431">
        <v>100604</v>
      </c>
      <c r="C5296" s="428" t="s">
        <v>17048</v>
      </c>
      <c r="D5296" s="428" t="s">
        <v>459</v>
      </c>
    </row>
    <row r="5297" spans="1:4" ht="12.75">
      <c r="A5297" s="428" t="s">
        <v>3803</v>
      </c>
      <c r="B5297" s="431">
        <v>210201</v>
      </c>
      <c r="C5297" s="428" t="s">
        <v>17049</v>
      </c>
      <c r="D5297" s="428" t="s">
        <v>19</v>
      </c>
    </row>
    <row r="5298" spans="1:4" ht="12.75">
      <c r="A5298" s="428" t="s">
        <v>5050</v>
      </c>
      <c r="B5298" s="431">
        <v>200401</v>
      </c>
      <c r="C5298" s="428" t="s">
        <v>17050</v>
      </c>
      <c r="D5298" s="428" t="s">
        <v>19</v>
      </c>
    </row>
    <row r="5299" spans="1:4" ht="12.75">
      <c r="A5299" s="428" t="s">
        <v>3972</v>
      </c>
      <c r="B5299" s="431">
        <v>200507</v>
      </c>
      <c r="C5299" s="428" t="s">
        <v>17051</v>
      </c>
      <c r="D5299" s="428" t="s">
        <v>18</v>
      </c>
    </row>
    <row r="5300" spans="1:4" ht="12.75">
      <c r="A5300" s="428" t="s">
        <v>6849</v>
      </c>
      <c r="B5300" s="431" t="s">
        <v>2913</v>
      </c>
      <c r="C5300" s="428" t="s">
        <v>17052</v>
      </c>
      <c r="D5300" s="428" t="s">
        <v>19</v>
      </c>
    </row>
    <row r="5301" spans="1:4" ht="12.75">
      <c r="A5301" s="428" t="s">
        <v>3371</v>
      </c>
      <c r="B5301" s="431">
        <v>210502</v>
      </c>
      <c r="C5301" s="428" t="s">
        <v>17053</v>
      </c>
      <c r="D5301" s="428" t="s">
        <v>19</v>
      </c>
    </row>
    <row r="5302" spans="1:4" ht="12.75">
      <c r="A5302" s="428" t="s">
        <v>11883</v>
      </c>
      <c r="B5302" s="431" t="s">
        <v>448</v>
      </c>
      <c r="C5302" s="428" t="s">
        <v>17054</v>
      </c>
      <c r="D5302" s="428" t="s">
        <v>20</v>
      </c>
    </row>
    <row r="5303" spans="1:4" ht="12.75">
      <c r="A5303" s="428" t="s">
        <v>11884</v>
      </c>
      <c r="B5303" s="431" t="s">
        <v>10709</v>
      </c>
      <c r="C5303" s="428" t="s">
        <v>17055</v>
      </c>
      <c r="D5303" s="428" t="s">
        <v>20</v>
      </c>
    </row>
    <row r="5304" spans="1:4" ht="12.75">
      <c r="A5304" s="428" t="s">
        <v>6851</v>
      </c>
      <c r="B5304" s="431" t="s">
        <v>6852</v>
      </c>
      <c r="C5304" s="428" t="s">
        <v>17056</v>
      </c>
      <c r="D5304" s="428" t="s">
        <v>20</v>
      </c>
    </row>
    <row r="5305" spans="1:4" ht="12.75">
      <c r="A5305" s="428" t="s">
        <v>1461</v>
      </c>
      <c r="B5305" s="431">
        <v>210214</v>
      </c>
      <c r="C5305" s="428" t="s">
        <v>17057</v>
      </c>
      <c r="D5305" s="428" t="s">
        <v>19</v>
      </c>
    </row>
    <row r="5306" spans="1:4" ht="12.75">
      <c r="A5306" s="428" t="s">
        <v>11885</v>
      </c>
      <c r="B5306" s="431" t="s">
        <v>10834</v>
      </c>
      <c r="C5306" s="428" t="s">
        <v>17058</v>
      </c>
      <c r="D5306" s="428" t="s">
        <v>20</v>
      </c>
    </row>
    <row r="5307" spans="1:4" ht="12.75">
      <c r="A5307" s="428" t="s">
        <v>7449</v>
      </c>
      <c r="B5307" s="431" t="s">
        <v>6051</v>
      </c>
      <c r="C5307" s="428" t="s">
        <v>17059</v>
      </c>
      <c r="D5307" s="428" t="s">
        <v>20</v>
      </c>
    </row>
    <row r="5308" spans="1:4" ht="12.75">
      <c r="A5308" s="428" t="s">
        <v>7886</v>
      </c>
      <c r="B5308" s="431" t="s">
        <v>10893</v>
      </c>
      <c r="C5308" s="428" t="s">
        <v>17060</v>
      </c>
      <c r="D5308" s="428" t="s">
        <v>18</v>
      </c>
    </row>
    <row r="5309" spans="1:4" ht="12.75">
      <c r="A5309" s="428" t="s">
        <v>11886</v>
      </c>
      <c r="B5309" s="431">
        <v>150806</v>
      </c>
      <c r="C5309" s="428" t="s">
        <v>17061</v>
      </c>
      <c r="D5309" s="428" t="s">
        <v>20</v>
      </c>
    </row>
    <row r="5310" spans="1:4" ht="12.75">
      <c r="A5310" s="428" t="s">
        <v>1054</v>
      </c>
      <c r="B5310" s="431">
        <v>210807</v>
      </c>
      <c r="C5310" s="428" t="s">
        <v>17062</v>
      </c>
      <c r="D5310" s="428" t="s">
        <v>18</v>
      </c>
    </row>
    <row r="5311" spans="1:4" ht="12.75">
      <c r="A5311" s="428" t="s">
        <v>2303</v>
      </c>
      <c r="B5311" s="431" t="s">
        <v>10180</v>
      </c>
      <c r="C5311" s="428" t="s">
        <v>15496</v>
      </c>
      <c r="D5311" s="428" t="s">
        <v>20</v>
      </c>
    </row>
    <row r="5312" spans="1:4" ht="12.75">
      <c r="A5312" s="428" t="s">
        <v>5187</v>
      </c>
      <c r="B5312" s="431">
        <v>180105</v>
      </c>
      <c r="C5312" s="428" t="s">
        <v>17063</v>
      </c>
      <c r="D5312" s="428" t="s">
        <v>20</v>
      </c>
    </row>
    <row r="5313" spans="1:4" ht="12.75">
      <c r="A5313" s="428" t="s">
        <v>11887</v>
      </c>
      <c r="B5313" s="431">
        <v>210401</v>
      </c>
      <c r="C5313" s="428" t="s">
        <v>17064</v>
      </c>
      <c r="D5313" s="428" t="s">
        <v>18</v>
      </c>
    </row>
    <row r="5314" spans="1:4" ht="12.75">
      <c r="A5314" s="428" t="s">
        <v>7562</v>
      </c>
      <c r="B5314" s="431">
        <v>190304</v>
      </c>
      <c r="C5314" s="428" t="s">
        <v>17065</v>
      </c>
      <c r="D5314" s="428" t="s">
        <v>20</v>
      </c>
    </row>
    <row r="5315" spans="1:4" ht="12.75">
      <c r="A5315" s="428" t="s">
        <v>5787</v>
      </c>
      <c r="B5315" s="431" t="s">
        <v>10310</v>
      </c>
      <c r="C5315" s="428" t="s">
        <v>17066</v>
      </c>
      <c r="D5315" s="428" t="s">
        <v>18</v>
      </c>
    </row>
    <row r="5316" spans="1:4" ht="12.75">
      <c r="A5316" s="428" t="s">
        <v>5771</v>
      </c>
      <c r="B5316" s="431" t="s">
        <v>10504</v>
      </c>
      <c r="C5316" s="428" t="s">
        <v>17067</v>
      </c>
      <c r="D5316" s="428" t="s">
        <v>19</v>
      </c>
    </row>
    <row r="5317" spans="1:4" ht="12.75">
      <c r="A5317" s="428" t="s">
        <v>11888</v>
      </c>
      <c r="B5317" s="431" t="s">
        <v>10796</v>
      </c>
      <c r="C5317" s="428" t="s">
        <v>17068</v>
      </c>
      <c r="D5317" s="428" t="s">
        <v>20</v>
      </c>
    </row>
    <row r="5318" spans="1:4" ht="12.75">
      <c r="A5318" s="428" t="s">
        <v>7913</v>
      </c>
      <c r="B5318" s="431" t="s">
        <v>9708</v>
      </c>
      <c r="C5318" s="428" t="s">
        <v>17069</v>
      </c>
      <c r="D5318" s="428" t="s">
        <v>18</v>
      </c>
    </row>
    <row r="5319" spans="1:4" ht="12.75">
      <c r="A5319" s="428" t="s">
        <v>778</v>
      </c>
      <c r="B5319" s="431" t="s">
        <v>10092</v>
      </c>
      <c r="C5319" s="428" t="s">
        <v>17070</v>
      </c>
      <c r="D5319" s="428" t="s">
        <v>19</v>
      </c>
    </row>
    <row r="5320" spans="1:4" ht="12.75">
      <c r="A5320" s="428" t="s">
        <v>685</v>
      </c>
      <c r="B5320" s="431" t="s">
        <v>10681</v>
      </c>
      <c r="C5320" s="428" t="s">
        <v>17071</v>
      </c>
      <c r="D5320" s="428" t="s">
        <v>19</v>
      </c>
    </row>
    <row r="5321" spans="1:4" ht="12.75">
      <c r="A5321" s="428" t="s">
        <v>5594</v>
      </c>
      <c r="B5321" s="431" t="s">
        <v>543</v>
      </c>
      <c r="C5321" s="428" t="s">
        <v>17072</v>
      </c>
      <c r="D5321" s="428" t="s">
        <v>19</v>
      </c>
    </row>
    <row r="5322" spans="1:4" ht="12.75">
      <c r="A5322" s="428" t="s">
        <v>2823</v>
      </c>
      <c r="B5322" s="431" t="s">
        <v>1411</v>
      </c>
      <c r="C5322" s="428" t="s">
        <v>17073</v>
      </c>
      <c r="D5322" s="428" t="s">
        <v>19</v>
      </c>
    </row>
    <row r="5323" spans="1:4" ht="12.75">
      <c r="A5323" s="428" t="s">
        <v>3022</v>
      </c>
      <c r="B5323" s="431">
        <v>210310</v>
      </c>
      <c r="C5323" s="428" t="s">
        <v>17074</v>
      </c>
      <c r="D5323" s="428" t="s">
        <v>19</v>
      </c>
    </row>
    <row r="5324" spans="1:4" ht="12.75">
      <c r="A5324" s="428" t="s">
        <v>7664</v>
      </c>
      <c r="B5324" s="431">
        <v>190307</v>
      </c>
      <c r="C5324" s="428" t="s">
        <v>17075</v>
      </c>
      <c r="D5324" s="428" t="s">
        <v>19</v>
      </c>
    </row>
    <row r="5325" spans="1:4" ht="12.75">
      <c r="A5325" s="428" t="s">
        <v>1021</v>
      </c>
      <c r="B5325" s="431">
        <v>210601</v>
      </c>
      <c r="C5325" s="428" t="s">
        <v>17076</v>
      </c>
      <c r="D5325" s="428" t="s">
        <v>19</v>
      </c>
    </row>
    <row r="5326" spans="1:4" ht="12.75">
      <c r="A5326" s="428" t="s">
        <v>4060</v>
      </c>
      <c r="B5326" s="431" t="s">
        <v>10113</v>
      </c>
      <c r="C5326" s="428" t="s">
        <v>16289</v>
      </c>
      <c r="D5326" s="428" t="s">
        <v>19</v>
      </c>
    </row>
    <row r="5327" spans="1:4" ht="12.75">
      <c r="A5327" s="428" t="s">
        <v>7580</v>
      </c>
      <c r="B5327" s="431">
        <v>190307</v>
      </c>
      <c r="C5327" s="428" t="s">
        <v>17077</v>
      </c>
      <c r="D5327" s="428" t="s">
        <v>20</v>
      </c>
    </row>
    <row r="5328" spans="1:4" ht="12.75">
      <c r="A5328" s="428" t="s">
        <v>7579</v>
      </c>
      <c r="B5328" s="431">
        <v>190307</v>
      </c>
      <c r="C5328" s="428" t="s">
        <v>16039</v>
      </c>
      <c r="D5328" s="428" t="s">
        <v>20</v>
      </c>
    </row>
    <row r="5329" spans="1:4" ht="12.75">
      <c r="A5329" s="428" t="s">
        <v>5721</v>
      </c>
      <c r="B5329" s="431" t="s">
        <v>10386</v>
      </c>
      <c r="C5329" s="428" t="s">
        <v>17078</v>
      </c>
      <c r="D5329" s="428" t="s">
        <v>18</v>
      </c>
    </row>
    <row r="5330" spans="1:4" ht="12.75">
      <c r="A5330" s="428" t="s">
        <v>7634</v>
      </c>
      <c r="B5330" s="431">
        <v>190306</v>
      </c>
      <c r="C5330" s="428" t="s">
        <v>7635</v>
      </c>
      <c r="D5330" s="428" t="s">
        <v>19</v>
      </c>
    </row>
    <row r="5331" spans="1:4" ht="12.75">
      <c r="A5331" s="428" t="s">
        <v>11889</v>
      </c>
      <c r="B5331" s="431">
        <v>210402</v>
      </c>
      <c r="C5331" s="428" t="s">
        <v>17079</v>
      </c>
      <c r="D5331" s="428" t="s">
        <v>18</v>
      </c>
    </row>
    <row r="5332" spans="1:4" ht="12.75">
      <c r="A5332" s="428" t="s">
        <v>2017</v>
      </c>
      <c r="B5332" s="431" t="s">
        <v>1202</v>
      </c>
      <c r="C5332" s="428" t="s">
        <v>17080</v>
      </c>
      <c r="D5332" s="428" t="s">
        <v>19</v>
      </c>
    </row>
    <row r="5333" spans="1:4" ht="12.75">
      <c r="A5333" s="428" t="s">
        <v>4261</v>
      </c>
      <c r="B5333" s="431">
        <v>211005</v>
      </c>
      <c r="C5333" s="428" t="s">
        <v>17081</v>
      </c>
      <c r="D5333" s="428" t="s">
        <v>19</v>
      </c>
    </row>
    <row r="5334" spans="1:4" ht="12.75">
      <c r="A5334" s="428" t="s">
        <v>7776</v>
      </c>
      <c r="B5334" s="431">
        <v>170202</v>
      </c>
      <c r="C5334" s="428" t="s">
        <v>17082</v>
      </c>
      <c r="D5334" s="428" t="s">
        <v>19</v>
      </c>
    </row>
    <row r="5335" spans="1:4" ht="12.75">
      <c r="A5335" s="428" t="s">
        <v>623</v>
      </c>
      <c r="B5335" s="431">
        <v>211305</v>
      </c>
      <c r="C5335" s="428" t="s">
        <v>17083</v>
      </c>
      <c r="D5335" s="428" t="s">
        <v>18</v>
      </c>
    </row>
    <row r="5336" spans="1:4" ht="12.75">
      <c r="A5336" s="428" t="s">
        <v>7744</v>
      </c>
      <c r="B5336" s="431">
        <v>190306</v>
      </c>
      <c r="C5336" s="428" t="s">
        <v>17084</v>
      </c>
      <c r="D5336" s="428" t="s">
        <v>19</v>
      </c>
    </row>
    <row r="5337" spans="1:4" ht="12.75">
      <c r="A5337" s="428" t="s">
        <v>5707</v>
      </c>
      <c r="B5337" s="431" t="s">
        <v>10358</v>
      </c>
      <c r="C5337" s="428" t="s">
        <v>17085</v>
      </c>
      <c r="D5337" s="428" t="s">
        <v>19</v>
      </c>
    </row>
    <row r="5338" spans="1:4" ht="12.75">
      <c r="A5338" s="428" t="s">
        <v>4264</v>
      </c>
      <c r="B5338" s="431">
        <v>210501</v>
      </c>
      <c r="C5338" s="428" t="s">
        <v>17086</v>
      </c>
      <c r="D5338" s="428" t="s">
        <v>20</v>
      </c>
    </row>
    <row r="5339" spans="1:4" ht="12.75">
      <c r="A5339" s="428" t="s">
        <v>7661</v>
      </c>
      <c r="B5339" s="431">
        <v>190304</v>
      </c>
      <c r="C5339" s="428" t="s">
        <v>12275</v>
      </c>
      <c r="D5339" s="428" t="s">
        <v>20</v>
      </c>
    </row>
    <row r="5340" spans="1:4" ht="12.75">
      <c r="A5340" s="428" t="s">
        <v>7708</v>
      </c>
      <c r="B5340" s="431">
        <v>190305</v>
      </c>
      <c r="C5340" s="428" t="s">
        <v>17087</v>
      </c>
      <c r="D5340" s="428" t="s">
        <v>20</v>
      </c>
    </row>
    <row r="5341" spans="1:4" ht="12.75">
      <c r="A5341" s="428" t="s">
        <v>3856</v>
      </c>
      <c r="B5341" s="431" t="s">
        <v>10208</v>
      </c>
      <c r="C5341" s="428" t="s">
        <v>16804</v>
      </c>
      <c r="D5341" s="428" t="s">
        <v>459</v>
      </c>
    </row>
    <row r="5342" spans="1:4" ht="12.75">
      <c r="A5342" s="428" t="s">
        <v>1041</v>
      </c>
      <c r="B5342" s="431" t="s">
        <v>10160</v>
      </c>
      <c r="C5342" s="428" t="s">
        <v>17088</v>
      </c>
      <c r="D5342" s="428" t="s">
        <v>20</v>
      </c>
    </row>
    <row r="5343" spans="1:4" ht="12.75">
      <c r="A5343" s="428" t="s">
        <v>3138</v>
      </c>
      <c r="B5343" s="431" t="s">
        <v>10640</v>
      </c>
      <c r="C5343" s="428" t="s">
        <v>17089</v>
      </c>
      <c r="D5343" s="428" t="s">
        <v>19</v>
      </c>
    </row>
    <row r="5344" spans="1:4" ht="12.75">
      <c r="A5344" s="428" t="s">
        <v>2118</v>
      </c>
      <c r="B5344" s="431" t="s">
        <v>10188</v>
      </c>
      <c r="C5344" s="428" t="s">
        <v>17090</v>
      </c>
      <c r="D5344" s="428" t="s">
        <v>20</v>
      </c>
    </row>
    <row r="5345" spans="1:4" ht="12.75">
      <c r="A5345" s="428" t="s">
        <v>7322</v>
      </c>
      <c r="B5345" s="431" t="s">
        <v>9707</v>
      </c>
      <c r="C5345" s="428" t="s">
        <v>17091</v>
      </c>
      <c r="D5345" s="428" t="s">
        <v>19</v>
      </c>
    </row>
    <row r="5346" spans="1:4" ht="12.75">
      <c r="A5346" s="428" t="s">
        <v>1402</v>
      </c>
      <c r="B5346" s="431" t="s">
        <v>1403</v>
      </c>
      <c r="C5346" s="428" t="s">
        <v>13066</v>
      </c>
      <c r="D5346" s="428" t="s">
        <v>19</v>
      </c>
    </row>
    <row r="5347" spans="1:4" ht="12.75">
      <c r="A5347" s="428" t="s">
        <v>2449</v>
      </c>
      <c r="B5347" s="431" t="s">
        <v>2450</v>
      </c>
      <c r="C5347" s="428" t="s">
        <v>17092</v>
      </c>
      <c r="D5347" s="428" t="s">
        <v>19</v>
      </c>
    </row>
    <row r="5348" spans="1:4" ht="12.75">
      <c r="A5348" s="428" t="s">
        <v>6017</v>
      </c>
      <c r="B5348" s="431" t="s">
        <v>2130</v>
      </c>
      <c r="C5348" s="428" t="s">
        <v>17093</v>
      </c>
      <c r="D5348" s="428" t="s">
        <v>19</v>
      </c>
    </row>
    <row r="5349" spans="1:4" ht="12.75">
      <c r="A5349" s="428" t="s">
        <v>4543</v>
      </c>
      <c r="B5349" s="431">
        <v>211209</v>
      </c>
      <c r="C5349" s="428" t="s">
        <v>17094</v>
      </c>
      <c r="D5349" s="428" t="s">
        <v>19</v>
      </c>
    </row>
    <row r="5350" spans="1:4" ht="12.75">
      <c r="A5350" s="428" t="s">
        <v>1881</v>
      </c>
      <c r="B5350" s="431" t="s">
        <v>10599</v>
      </c>
      <c r="C5350" s="428" t="s">
        <v>17095</v>
      </c>
      <c r="D5350" s="428" t="s">
        <v>20</v>
      </c>
    </row>
    <row r="5351" spans="1:4" ht="12.75">
      <c r="A5351" s="428" t="s">
        <v>3988</v>
      </c>
      <c r="B5351" s="431" t="s">
        <v>10486</v>
      </c>
      <c r="C5351" s="428" t="s">
        <v>12902</v>
      </c>
      <c r="D5351" s="428" t="s">
        <v>18</v>
      </c>
    </row>
    <row r="5352" spans="1:4" ht="12.75">
      <c r="A5352" s="428" t="s">
        <v>2684</v>
      </c>
      <c r="B5352" s="431">
        <v>160701</v>
      </c>
      <c r="C5352" s="428" t="s">
        <v>17096</v>
      </c>
      <c r="D5352" s="428" t="s">
        <v>459</v>
      </c>
    </row>
    <row r="5353" spans="1:4" ht="12.75">
      <c r="A5353" s="428" t="s">
        <v>868</v>
      </c>
      <c r="B5353" s="431" t="s">
        <v>9019</v>
      </c>
      <c r="C5353" s="428" t="s">
        <v>17097</v>
      </c>
      <c r="D5353" s="428" t="s">
        <v>20</v>
      </c>
    </row>
    <row r="5354" spans="1:4" ht="12.75">
      <c r="A5354" s="428" t="s">
        <v>1266</v>
      </c>
      <c r="B5354" s="431">
        <v>160701</v>
      </c>
      <c r="C5354" s="428" t="s">
        <v>17098</v>
      </c>
      <c r="D5354" s="428" t="s">
        <v>19</v>
      </c>
    </row>
    <row r="5355" spans="1:4" ht="12.75">
      <c r="A5355" s="428" t="s">
        <v>1666</v>
      </c>
      <c r="B5355" s="431">
        <v>160702</v>
      </c>
      <c r="C5355" s="428" t="s">
        <v>17099</v>
      </c>
      <c r="D5355" s="428" t="s">
        <v>20</v>
      </c>
    </row>
    <row r="5356" spans="1:4" ht="12.75">
      <c r="A5356" s="428" t="s">
        <v>3227</v>
      </c>
      <c r="B5356" s="431">
        <v>160702</v>
      </c>
      <c r="C5356" s="428" t="s">
        <v>13614</v>
      </c>
      <c r="D5356" s="428" t="s">
        <v>19</v>
      </c>
    </row>
    <row r="5357" spans="1:4" ht="12.75">
      <c r="A5357" s="428" t="s">
        <v>2083</v>
      </c>
      <c r="B5357" s="431" t="s">
        <v>1189</v>
      </c>
      <c r="C5357" s="428" t="s">
        <v>17100</v>
      </c>
      <c r="D5357" s="428" t="s">
        <v>18</v>
      </c>
    </row>
    <row r="5358" spans="1:4" ht="12.75">
      <c r="A5358" s="428" t="s">
        <v>5903</v>
      </c>
      <c r="B5358" s="431" t="s">
        <v>10092</v>
      </c>
      <c r="C5358" s="428" t="s">
        <v>17101</v>
      </c>
      <c r="D5358" s="428" t="s">
        <v>20</v>
      </c>
    </row>
    <row r="5359" spans="1:4" ht="12.75">
      <c r="A5359" s="428" t="s">
        <v>5790</v>
      </c>
      <c r="B5359" s="431" t="s">
        <v>10313</v>
      </c>
      <c r="C5359" s="428" t="s">
        <v>17102</v>
      </c>
      <c r="D5359" s="428" t="s">
        <v>20</v>
      </c>
    </row>
    <row r="5360" spans="1:4" ht="12.75">
      <c r="A5360" s="428" t="s">
        <v>3116</v>
      </c>
      <c r="B5360" s="431">
        <v>220403</v>
      </c>
      <c r="C5360" s="428" t="s">
        <v>13743</v>
      </c>
      <c r="D5360" s="428" t="s">
        <v>19</v>
      </c>
    </row>
    <row r="5361" spans="1:4" ht="12.75">
      <c r="A5361" s="428" t="s">
        <v>5004</v>
      </c>
      <c r="B5361" s="431" t="s">
        <v>1690</v>
      </c>
      <c r="C5361" s="428" t="s">
        <v>17103</v>
      </c>
      <c r="D5361" s="428" t="s">
        <v>19</v>
      </c>
    </row>
    <row r="5362" spans="1:4" ht="12.75">
      <c r="A5362" s="428" t="s">
        <v>8539</v>
      </c>
      <c r="B5362" s="431" t="s">
        <v>372</v>
      </c>
      <c r="C5362" s="428" t="s">
        <v>17104</v>
      </c>
      <c r="D5362" s="428" t="s">
        <v>18</v>
      </c>
    </row>
    <row r="5363" spans="1:4" ht="12.75">
      <c r="A5363" s="428" t="s">
        <v>5795</v>
      </c>
      <c r="B5363" s="431" t="s">
        <v>10330</v>
      </c>
      <c r="C5363" s="428" t="s">
        <v>17105</v>
      </c>
      <c r="D5363" s="428" t="s">
        <v>20</v>
      </c>
    </row>
    <row r="5364" spans="1:4" ht="12.75">
      <c r="A5364" s="428" t="s">
        <v>4084</v>
      </c>
      <c r="B5364" s="431">
        <v>211207</v>
      </c>
      <c r="C5364" s="428" t="s">
        <v>12371</v>
      </c>
      <c r="D5364" s="428" t="s">
        <v>20</v>
      </c>
    </row>
    <row r="5365" spans="1:4" ht="12.75">
      <c r="A5365" s="428" t="s">
        <v>7036</v>
      </c>
      <c r="B5365" s="431" t="s">
        <v>7037</v>
      </c>
      <c r="C5365" s="428" t="s">
        <v>17106</v>
      </c>
      <c r="D5365" s="428" t="s">
        <v>20</v>
      </c>
    </row>
    <row r="5366" spans="1:4" ht="12.75">
      <c r="A5366" s="428" t="s">
        <v>4210</v>
      </c>
      <c r="B5366" s="431" t="s">
        <v>677</v>
      </c>
      <c r="C5366" s="428" t="s">
        <v>17107</v>
      </c>
      <c r="D5366" s="428" t="s">
        <v>19</v>
      </c>
    </row>
    <row r="5367" spans="1:4" ht="12.75">
      <c r="A5367" s="428" t="s">
        <v>1276</v>
      </c>
      <c r="B5367" s="431">
        <v>160504</v>
      </c>
      <c r="C5367" s="428" t="s">
        <v>17108</v>
      </c>
      <c r="D5367" s="428" t="s">
        <v>19</v>
      </c>
    </row>
    <row r="5368" spans="1:4" ht="12.75">
      <c r="A5368" s="428" t="s">
        <v>7229</v>
      </c>
      <c r="B5368" s="431" t="s">
        <v>7230</v>
      </c>
      <c r="C5368" s="428" t="s">
        <v>17109</v>
      </c>
      <c r="D5368" s="428" t="s">
        <v>18</v>
      </c>
    </row>
    <row r="5369" spans="1:4" ht="12.75">
      <c r="A5369" s="428" t="s">
        <v>2526</v>
      </c>
      <c r="B5369" s="431" t="s">
        <v>10197</v>
      </c>
      <c r="C5369" s="428" t="s">
        <v>17110</v>
      </c>
      <c r="D5369" s="428" t="s">
        <v>459</v>
      </c>
    </row>
    <row r="5370" spans="1:4" ht="12.75">
      <c r="A5370" s="428" t="s">
        <v>11890</v>
      </c>
      <c r="B5370" s="431">
        <v>150110</v>
      </c>
      <c r="C5370" s="428" t="s">
        <v>17111</v>
      </c>
      <c r="D5370" s="428" t="s">
        <v>18</v>
      </c>
    </row>
    <row r="5371" spans="1:4" ht="12.75">
      <c r="A5371" s="428" t="s">
        <v>7245</v>
      </c>
      <c r="B5371" s="431" t="s">
        <v>4125</v>
      </c>
      <c r="C5371" s="428" t="s">
        <v>17112</v>
      </c>
      <c r="D5371" s="428" t="s">
        <v>20</v>
      </c>
    </row>
    <row r="5372" spans="1:4" ht="12.75">
      <c r="A5372" s="428" t="s">
        <v>11891</v>
      </c>
      <c r="B5372" s="431">
        <v>160113</v>
      </c>
      <c r="C5372" s="428" t="s">
        <v>17113</v>
      </c>
      <c r="D5372" s="428" t="s">
        <v>18</v>
      </c>
    </row>
    <row r="5373" spans="1:4" ht="12.75">
      <c r="A5373" s="428" t="s">
        <v>5684</v>
      </c>
      <c r="B5373" s="431">
        <v>160704</v>
      </c>
      <c r="C5373" s="428" t="s">
        <v>17114</v>
      </c>
      <c r="D5373" s="428" t="s">
        <v>19</v>
      </c>
    </row>
    <row r="5374" spans="1:4" ht="12.75">
      <c r="A5374" s="428" t="s">
        <v>3252</v>
      </c>
      <c r="B5374" s="431">
        <v>160703</v>
      </c>
      <c r="C5374" s="428" t="s">
        <v>17115</v>
      </c>
      <c r="D5374" s="428" t="s">
        <v>19</v>
      </c>
    </row>
    <row r="5375" spans="1:4" ht="12.75">
      <c r="A5375" s="428" t="s">
        <v>4228</v>
      </c>
      <c r="B5375" s="431" t="s">
        <v>887</v>
      </c>
      <c r="C5375" s="428" t="s">
        <v>17116</v>
      </c>
      <c r="D5375" s="428" t="s">
        <v>19</v>
      </c>
    </row>
    <row r="5376" spans="1:4" ht="12.75">
      <c r="A5376" s="428" t="s">
        <v>8542</v>
      </c>
      <c r="B5376" s="431" t="s">
        <v>3177</v>
      </c>
      <c r="C5376" s="428" t="s">
        <v>17117</v>
      </c>
      <c r="D5376" s="428" t="s">
        <v>18</v>
      </c>
    </row>
    <row r="5377" spans="1:4" ht="12.75">
      <c r="A5377" s="428" t="s">
        <v>1791</v>
      </c>
      <c r="B5377" s="431" t="s">
        <v>588</v>
      </c>
      <c r="C5377" s="428" t="s">
        <v>17118</v>
      </c>
      <c r="D5377" s="428" t="s">
        <v>20</v>
      </c>
    </row>
    <row r="5378" spans="1:4" ht="12.75">
      <c r="A5378" s="428" t="s">
        <v>5973</v>
      </c>
      <c r="B5378" s="431" t="s">
        <v>1945</v>
      </c>
      <c r="C5378" s="428" t="s">
        <v>15305</v>
      </c>
      <c r="D5378" s="428" t="s">
        <v>19</v>
      </c>
    </row>
    <row r="5379" spans="1:4" ht="12.75">
      <c r="A5379" s="428" t="s">
        <v>4651</v>
      </c>
      <c r="B5379" s="431">
        <v>160206</v>
      </c>
      <c r="C5379" s="428" t="s">
        <v>17119</v>
      </c>
      <c r="D5379" s="428" t="s">
        <v>19</v>
      </c>
    </row>
    <row r="5380" spans="1:4" ht="12.75">
      <c r="A5380" s="428" t="s">
        <v>6447</v>
      </c>
      <c r="B5380" s="431">
        <v>180204</v>
      </c>
      <c r="C5380" s="428" t="s">
        <v>6448</v>
      </c>
      <c r="D5380" s="428" t="s">
        <v>18</v>
      </c>
    </row>
    <row r="5381" spans="1:4" ht="12.75">
      <c r="A5381" s="428" t="s">
        <v>781</v>
      </c>
      <c r="B5381" s="431">
        <v>160202</v>
      </c>
      <c r="C5381" s="428" t="s">
        <v>17120</v>
      </c>
      <c r="D5381" s="428" t="s">
        <v>19</v>
      </c>
    </row>
    <row r="5382" spans="1:4" ht="12.75">
      <c r="A5382" s="428" t="s">
        <v>11892</v>
      </c>
      <c r="B5382" s="431" t="s">
        <v>1390</v>
      </c>
      <c r="C5382" s="428" t="s">
        <v>17121</v>
      </c>
      <c r="D5382" s="428" t="s">
        <v>19</v>
      </c>
    </row>
    <row r="5383" spans="1:4" ht="12.75">
      <c r="A5383" s="428" t="s">
        <v>2348</v>
      </c>
      <c r="B5383" s="431" t="s">
        <v>1127</v>
      </c>
      <c r="C5383" s="428" t="s">
        <v>17122</v>
      </c>
      <c r="D5383" s="428" t="s">
        <v>19</v>
      </c>
    </row>
    <row r="5384" spans="1:4" ht="12.75">
      <c r="A5384" s="428" t="s">
        <v>545</v>
      </c>
      <c r="B5384" s="431" t="s">
        <v>546</v>
      </c>
      <c r="C5384" s="428" t="s">
        <v>17123</v>
      </c>
      <c r="D5384" s="428" t="s">
        <v>20</v>
      </c>
    </row>
    <row r="5385" spans="1:4" ht="12.75">
      <c r="A5385" s="428" t="s">
        <v>4380</v>
      </c>
      <c r="B5385" s="431" t="s">
        <v>9725</v>
      </c>
      <c r="C5385" s="428" t="s">
        <v>17124</v>
      </c>
      <c r="D5385" s="428" t="s">
        <v>20</v>
      </c>
    </row>
    <row r="5386" spans="1:4" ht="12.75">
      <c r="A5386" s="428" t="s">
        <v>3995</v>
      </c>
      <c r="B5386" s="431">
        <v>160605</v>
      </c>
      <c r="C5386" s="428" t="s">
        <v>17125</v>
      </c>
      <c r="D5386" s="428" t="s">
        <v>19</v>
      </c>
    </row>
    <row r="5387" spans="1:4" ht="12.75">
      <c r="A5387" s="428" t="s">
        <v>5858</v>
      </c>
      <c r="B5387" s="431" t="s">
        <v>690</v>
      </c>
      <c r="C5387" s="428" t="s">
        <v>13602</v>
      </c>
      <c r="D5387" s="428" t="s">
        <v>19</v>
      </c>
    </row>
    <row r="5388" spans="1:4" ht="12.75">
      <c r="A5388" s="428" t="s">
        <v>4772</v>
      </c>
      <c r="B5388" s="431" t="s">
        <v>844</v>
      </c>
      <c r="C5388" s="428" t="s">
        <v>17126</v>
      </c>
      <c r="D5388" s="428" t="s">
        <v>19</v>
      </c>
    </row>
    <row r="5389" spans="1:4" ht="12.75">
      <c r="A5389" s="428" t="s">
        <v>2034</v>
      </c>
      <c r="B5389" s="431" t="s">
        <v>10213</v>
      </c>
      <c r="C5389" s="428" t="s">
        <v>12275</v>
      </c>
      <c r="D5389" s="428" t="s">
        <v>19</v>
      </c>
    </row>
    <row r="5390" spans="1:4" ht="12.75">
      <c r="A5390" s="428" t="s">
        <v>7510</v>
      </c>
      <c r="B5390" s="431" t="s">
        <v>413</v>
      </c>
      <c r="C5390" s="428" t="s">
        <v>17127</v>
      </c>
      <c r="D5390" s="428" t="s">
        <v>19</v>
      </c>
    </row>
    <row r="5391" spans="1:4" ht="12.75">
      <c r="A5391" s="428" t="s">
        <v>2851</v>
      </c>
      <c r="B5391" s="431">
        <v>200111</v>
      </c>
      <c r="C5391" s="428" t="s">
        <v>17128</v>
      </c>
      <c r="D5391" s="428" t="s">
        <v>19</v>
      </c>
    </row>
    <row r="5392" spans="1:4" ht="12.75">
      <c r="A5392" s="428" t="s">
        <v>4746</v>
      </c>
      <c r="B5392" s="431" t="s">
        <v>10486</v>
      </c>
      <c r="C5392" s="428" t="s">
        <v>12696</v>
      </c>
      <c r="D5392" s="428" t="s">
        <v>18</v>
      </c>
    </row>
    <row r="5393" spans="1:4" ht="12.75">
      <c r="A5393" s="428" t="s">
        <v>11893</v>
      </c>
      <c r="B5393" s="431">
        <v>160603</v>
      </c>
      <c r="C5393" s="428" t="s">
        <v>17129</v>
      </c>
      <c r="D5393" s="428" t="s">
        <v>19</v>
      </c>
    </row>
    <row r="5394" spans="1:4" ht="12.75">
      <c r="A5394" s="428" t="s">
        <v>551</v>
      </c>
      <c r="B5394" s="431">
        <v>160601</v>
      </c>
      <c r="C5394" s="428" t="s">
        <v>17130</v>
      </c>
      <c r="D5394" s="428" t="s">
        <v>19</v>
      </c>
    </row>
    <row r="5395" spans="1:4" ht="12.75">
      <c r="A5395" s="428" t="s">
        <v>5966</v>
      </c>
      <c r="B5395" s="431" t="s">
        <v>9862</v>
      </c>
      <c r="C5395" s="428" t="s">
        <v>17131</v>
      </c>
      <c r="D5395" s="428" t="s">
        <v>19</v>
      </c>
    </row>
    <row r="5396" spans="1:4" ht="12.75">
      <c r="A5396" s="428" t="s">
        <v>5487</v>
      </c>
      <c r="B5396" s="431">
        <v>140203</v>
      </c>
      <c r="C5396" s="428" t="s">
        <v>17132</v>
      </c>
      <c r="D5396" s="428" t="s">
        <v>20</v>
      </c>
    </row>
    <row r="5397" spans="1:4" ht="12.75">
      <c r="A5397" s="428" t="s">
        <v>5307</v>
      </c>
      <c r="B5397" s="431">
        <v>140202</v>
      </c>
      <c r="C5397" s="428" t="s">
        <v>17133</v>
      </c>
      <c r="D5397" s="428" t="s">
        <v>20</v>
      </c>
    </row>
    <row r="5398" spans="1:4" ht="12.75">
      <c r="A5398" s="428" t="s">
        <v>11894</v>
      </c>
      <c r="B5398" s="431" t="s">
        <v>1274</v>
      </c>
      <c r="C5398" s="428" t="s">
        <v>17134</v>
      </c>
      <c r="D5398" s="428" t="s">
        <v>19</v>
      </c>
    </row>
    <row r="5399" spans="1:4" ht="12.75">
      <c r="A5399" s="428" t="s">
        <v>11895</v>
      </c>
      <c r="B5399" s="431">
        <v>250102</v>
      </c>
      <c r="C5399" s="428" t="s">
        <v>17135</v>
      </c>
      <c r="D5399" s="428" t="s">
        <v>19</v>
      </c>
    </row>
    <row r="5400" spans="1:4" ht="12.75">
      <c r="A5400" s="428" t="s">
        <v>8440</v>
      </c>
      <c r="B5400" s="431">
        <v>190202</v>
      </c>
      <c r="C5400" s="428" t="s">
        <v>17136</v>
      </c>
      <c r="D5400" s="428" t="s">
        <v>20</v>
      </c>
    </row>
    <row r="5401" spans="1:4" ht="12.75">
      <c r="A5401" s="428" t="s">
        <v>1366</v>
      </c>
      <c r="B5401" s="431" t="s">
        <v>989</v>
      </c>
      <c r="C5401" s="428" t="s">
        <v>17137</v>
      </c>
      <c r="D5401" s="428" t="s">
        <v>19</v>
      </c>
    </row>
    <row r="5402" spans="1:4" ht="12.75">
      <c r="A5402" s="428" t="s">
        <v>3927</v>
      </c>
      <c r="B5402" s="431" t="s">
        <v>1602</v>
      </c>
      <c r="C5402" s="428" t="s">
        <v>17138</v>
      </c>
      <c r="D5402" s="428" t="s">
        <v>18</v>
      </c>
    </row>
    <row r="5403" spans="1:4" ht="12.75">
      <c r="A5403" s="428" t="s">
        <v>11896</v>
      </c>
      <c r="B5403" s="431" t="s">
        <v>10549</v>
      </c>
      <c r="C5403" s="428" t="s">
        <v>17139</v>
      </c>
      <c r="D5403" s="428" t="s">
        <v>19</v>
      </c>
    </row>
    <row r="5404" spans="1:4" ht="12.75">
      <c r="A5404" s="428" t="s">
        <v>5084</v>
      </c>
      <c r="B5404" s="431">
        <v>140310</v>
      </c>
      <c r="C5404" s="428" t="s">
        <v>17140</v>
      </c>
      <c r="D5404" s="428" t="s">
        <v>20</v>
      </c>
    </row>
    <row r="5405" spans="1:4" ht="12.75">
      <c r="A5405" s="428" t="s">
        <v>8362</v>
      </c>
      <c r="B5405" s="431" t="s">
        <v>7791</v>
      </c>
      <c r="C5405" s="428" t="s">
        <v>17141</v>
      </c>
      <c r="D5405" s="428" t="s">
        <v>19</v>
      </c>
    </row>
    <row r="5406" spans="1:4" ht="12.75">
      <c r="A5406" s="428" t="s">
        <v>6810</v>
      </c>
      <c r="B5406" s="431" t="s">
        <v>9019</v>
      </c>
      <c r="C5406" s="428" t="s">
        <v>13516</v>
      </c>
      <c r="D5406" s="428" t="s">
        <v>20</v>
      </c>
    </row>
    <row r="5407" spans="1:4" ht="12.75">
      <c r="A5407" s="428" t="s">
        <v>417</v>
      </c>
      <c r="B5407" s="431" t="s">
        <v>418</v>
      </c>
      <c r="C5407" s="428" t="s">
        <v>17142</v>
      </c>
      <c r="D5407" s="428" t="s">
        <v>19</v>
      </c>
    </row>
    <row r="5408" spans="1:4" ht="12.75">
      <c r="A5408" s="428" t="s">
        <v>7181</v>
      </c>
      <c r="B5408" s="431">
        <v>200304</v>
      </c>
      <c r="C5408" s="428" t="s">
        <v>17143</v>
      </c>
      <c r="D5408" s="428" t="s">
        <v>20</v>
      </c>
    </row>
    <row r="5409" spans="1:4" ht="12.75">
      <c r="A5409" s="428" t="s">
        <v>11897</v>
      </c>
      <c r="B5409" s="431" t="s">
        <v>749</v>
      </c>
      <c r="C5409" s="428" t="s">
        <v>17144</v>
      </c>
      <c r="D5409" s="428" t="s">
        <v>18</v>
      </c>
    </row>
    <row r="5410" spans="1:4" ht="12.75">
      <c r="A5410" s="428" t="s">
        <v>1428</v>
      </c>
      <c r="B5410" s="431" t="s">
        <v>1113</v>
      </c>
      <c r="C5410" s="428" t="s">
        <v>17145</v>
      </c>
      <c r="D5410" s="428" t="s">
        <v>19</v>
      </c>
    </row>
    <row r="5411" spans="1:4" ht="12.75">
      <c r="A5411" s="428" t="s">
        <v>2654</v>
      </c>
      <c r="B5411" s="431" t="s">
        <v>2655</v>
      </c>
      <c r="C5411" s="428" t="s">
        <v>17146</v>
      </c>
      <c r="D5411" s="428" t="s">
        <v>19</v>
      </c>
    </row>
    <row r="5412" spans="1:4" ht="12.75">
      <c r="A5412" s="428" t="s">
        <v>11898</v>
      </c>
      <c r="B5412" s="431">
        <v>150140</v>
      </c>
      <c r="C5412" s="428" t="s">
        <v>17147</v>
      </c>
      <c r="D5412" s="428" t="s">
        <v>20</v>
      </c>
    </row>
    <row r="5413" spans="1:4" ht="12.75">
      <c r="A5413" s="428" t="s">
        <v>11899</v>
      </c>
      <c r="B5413" s="431">
        <v>230303</v>
      </c>
      <c r="C5413" s="428" t="s">
        <v>17148</v>
      </c>
      <c r="D5413" s="428" t="s">
        <v>20</v>
      </c>
    </row>
    <row r="5414" spans="1:4" ht="12.75">
      <c r="A5414" s="428" t="s">
        <v>6125</v>
      </c>
      <c r="B5414" s="431">
        <v>140205</v>
      </c>
      <c r="C5414" s="428" t="s">
        <v>17149</v>
      </c>
      <c r="D5414" s="428" t="s">
        <v>20</v>
      </c>
    </row>
    <row r="5415" spans="1:4" ht="12.75">
      <c r="A5415" s="428" t="s">
        <v>8495</v>
      </c>
      <c r="B5415" s="431" t="s">
        <v>7553</v>
      </c>
      <c r="C5415" s="428" t="s">
        <v>17150</v>
      </c>
      <c r="D5415" s="428" t="s">
        <v>19</v>
      </c>
    </row>
    <row r="5416" spans="1:4" ht="12.75">
      <c r="A5416" s="428" t="s">
        <v>5312</v>
      </c>
      <c r="B5416" s="431">
        <v>140302</v>
      </c>
      <c r="C5416" s="428" t="s">
        <v>17151</v>
      </c>
      <c r="D5416" s="428" t="s">
        <v>20</v>
      </c>
    </row>
    <row r="5417" spans="1:4" ht="12.75">
      <c r="A5417" s="428" t="s">
        <v>2211</v>
      </c>
      <c r="B5417" s="431">
        <v>150132</v>
      </c>
      <c r="C5417" s="428" t="s">
        <v>17152</v>
      </c>
      <c r="D5417" s="428" t="s">
        <v>20</v>
      </c>
    </row>
    <row r="5418" spans="1:4" ht="12.75">
      <c r="A5418" s="428" t="s">
        <v>2419</v>
      </c>
      <c r="B5418" s="431">
        <v>190201</v>
      </c>
      <c r="C5418" s="428" t="s">
        <v>17153</v>
      </c>
      <c r="D5418" s="428" t="s">
        <v>19</v>
      </c>
    </row>
    <row r="5419" spans="1:4" ht="12.75">
      <c r="A5419" s="428" t="s">
        <v>11900</v>
      </c>
      <c r="B5419" s="431" t="s">
        <v>10128</v>
      </c>
      <c r="C5419" s="428" t="s">
        <v>17154</v>
      </c>
      <c r="D5419" s="428" t="s">
        <v>20</v>
      </c>
    </row>
    <row r="5420" spans="1:4" ht="12.75">
      <c r="A5420" s="428" t="s">
        <v>734</v>
      </c>
      <c r="B5420" s="431" t="s">
        <v>10560</v>
      </c>
      <c r="C5420" s="428" t="s">
        <v>17155</v>
      </c>
      <c r="D5420" s="428" t="s">
        <v>19</v>
      </c>
    </row>
    <row r="5421" spans="1:4" ht="12.75">
      <c r="A5421" s="428" t="s">
        <v>6261</v>
      </c>
      <c r="B5421" s="431" t="s">
        <v>10899</v>
      </c>
      <c r="C5421" s="428" t="s">
        <v>17156</v>
      </c>
      <c r="D5421" s="428" t="s">
        <v>20</v>
      </c>
    </row>
    <row r="5422" spans="1:4" ht="12.75">
      <c r="A5422" s="428" t="s">
        <v>7508</v>
      </c>
      <c r="B5422" s="431" t="s">
        <v>10739</v>
      </c>
      <c r="C5422" s="428" t="s">
        <v>17157</v>
      </c>
      <c r="D5422" s="428" t="s">
        <v>20</v>
      </c>
    </row>
    <row r="5423" spans="1:4" ht="12.75">
      <c r="A5423" s="428" t="s">
        <v>6277</v>
      </c>
      <c r="B5423" s="431">
        <v>150111</v>
      </c>
      <c r="C5423" s="428" t="s">
        <v>17158</v>
      </c>
      <c r="D5423" s="428" t="s">
        <v>18</v>
      </c>
    </row>
    <row r="5424" spans="1:4" ht="12.75">
      <c r="A5424" s="428" t="s">
        <v>11901</v>
      </c>
      <c r="B5424" s="431">
        <v>150123</v>
      </c>
      <c r="C5424" s="428" t="s">
        <v>17159</v>
      </c>
      <c r="D5424" s="428" t="s">
        <v>18</v>
      </c>
    </row>
    <row r="5425" spans="1:4" ht="12.75">
      <c r="A5425" s="428" t="s">
        <v>4349</v>
      </c>
      <c r="B5425" s="431">
        <v>150142</v>
      </c>
      <c r="C5425" s="428" t="s">
        <v>17160</v>
      </c>
      <c r="D5425" s="428" t="s">
        <v>20</v>
      </c>
    </row>
    <row r="5426" spans="1:4" ht="12.75">
      <c r="A5426" s="428" t="s">
        <v>3262</v>
      </c>
      <c r="B5426" s="431">
        <v>150133</v>
      </c>
      <c r="C5426" s="428" t="s">
        <v>17161</v>
      </c>
      <c r="D5426" s="428" t="s">
        <v>20</v>
      </c>
    </row>
    <row r="5427" spans="1:4" ht="12.75">
      <c r="A5427" s="428" t="s">
        <v>4389</v>
      </c>
      <c r="B5427" s="431">
        <v>150142</v>
      </c>
      <c r="C5427" s="428" t="s">
        <v>17162</v>
      </c>
      <c r="D5427" s="428" t="s">
        <v>20</v>
      </c>
    </row>
    <row r="5428" spans="1:4" ht="12.75">
      <c r="A5428" s="428" t="s">
        <v>4133</v>
      </c>
      <c r="B5428" s="431">
        <v>150143</v>
      </c>
      <c r="C5428" s="428" t="s">
        <v>17163</v>
      </c>
      <c r="D5428" s="428" t="s">
        <v>459</v>
      </c>
    </row>
    <row r="5429" spans="1:4" ht="12.75">
      <c r="A5429" s="428" t="s">
        <v>6850</v>
      </c>
      <c r="B5429" s="431" t="s">
        <v>6682</v>
      </c>
      <c r="C5429" s="428" t="s">
        <v>17164</v>
      </c>
      <c r="D5429" s="428" t="s">
        <v>20</v>
      </c>
    </row>
    <row r="5430" spans="1:4" ht="12.75">
      <c r="A5430" s="428" t="s">
        <v>11902</v>
      </c>
      <c r="B5430" s="431">
        <v>150108</v>
      </c>
      <c r="C5430" s="428" t="s">
        <v>17165</v>
      </c>
      <c r="D5430" s="428" t="s">
        <v>19</v>
      </c>
    </row>
    <row r="5431" spans="1:4" ht="12.75">
      <c r="A5431" s="428" t="s">
        <v>2342</v>
      </c>
      <c r="B5431" s="431">
        <v>200201</v>
      </c>
      <c r="C5431" s="428" t="s">
        <v>17166</v>
      </c>
      <c r="D5431" s="428" t="s">
        <v>19</v>
      </c>
    </row>
    <row r="5432" spans="1:4" ht="12.75">
      <c r="A5432" s="428" t="s">
        <v>11903</v>
      </c>
      <c r="B5432" s="431">
        <v>160304</v>
      </c>
      <c r="C5432" s="428" t="s">
        <v>17167</v>
      </c>
      <c r="D5432" s="428" t="s">
        <v>19</v>
      </c>
    </row>
    <row r="5433" spans="1:4" ht="12.75">
      <c r="A5433" s="428" t="s">
        <v>8164</v>
      </c>
      <c r="B5433" s="431" t="s">
        <v>10772</v>
      </c>
      <c r="C5433" s="428" t="s">
        <v>17168</v>
      </c>
      <c r="D5433" s="428" t="s">
        <v>18</v>
      </c>
    </row>
    <row r="5434" spans="1:4" ht="12.75">
      <c r="A5434" s="428" t="s">
        <v>11904</v>
      </c>
      <c r="B5434" s="431" t="s">
        <v>10691</v>
      </c>
      <c r="C5434" s="428" t="s">
        <v>14376</v>
      </c>
      <c r="D5434" s="428" t="s">
        <v>20</v>
      </c>
    </row>
    <row r="5435" spans="1:4" ht="12.75">
      <c r="A5435" s="428" t="s">
        <v>6955</v>
      </c>
      <c r="B5435" s="431">
        <v>170102</v>
      </c>
      <c r="C5435" s="428" t="s">
        <v>17169</v>
      </c>
      <c r="D5435" s="428" t="s">
        <v>19</v>
      </c>
    </row>
    <row r="5436" spans="1:4" ht="12.75">
      <c r="A5436" s="428" t="s">
        <v>11905</v>
      </c>
      <c r="B5436" s="431" t="s">
        <v>1321</v>
      </c>
      <c r="C5436" s="428" t="s">
        <v>17170</v>
      </c>
      <c r="D5436" s="428" t="s">
        <v>18</v>
      </c>
    </row>
    <row r="5437" spans="1:4" ht="12.75">
      <c r="A5437" s="428" t="s">
        <v>7410</v>
      </c>
      <c r="B5437" s="431" t="s">
        <v>2536</v>
      </c>
      <c r="C5437" s="428" t="s">
        <v>17171</v>
      </c>
      <c r="D5437" s="428" t="s">
        <v>20</v>
      </c>
    </row>
    <row r="5438" spans="1:4" ht="12.75">
      <c r="A5438" s="428" t="s">
        <v>5456</v>
      </c>
      <c r="B5438" s="431" t="s">
        <v>1563</v>
      </c>
      <c r="C5438" s="428" t="s">
        <v>17172</v>
      </c>
      <c r="D5438" s="428" t="s">
        <v>18</v>
      </c>
    </row>
    <row r="5439" spans="1:4" ht="12.75">
      <c r="A5439" s="428" t="s">
        <v>4713</v>
      </c>
      <c r="B5439" s="431" t="s">
        <v>9725</v>
      </c>
      <c r="C5439" s="428" t="s">
        <v>17173</v>
      </c>
      <c r="D5439" s="428" t="s">
        <v>18</v>
      </c>
    </row>
    <row r="5440" spans="1:4" ht="12.75">
      <c r="A5440" s="428" t="s">
        <v>4039</v>
      </c>
      <c r="B5440" s="431" t="s">
        <v>10126</v>
      </c>
      <c r="C5440" s="428" t="s">
        <v>17174</v>
      </c>
      <c r="D5440" s="428" t="s">
        <v>459</v>
      </c>
    </row>
    <row r="5441" spans="1:4" ht="12.75">
      <c r="A5441" s="428" t="s">
        <v>7356</v>
      </c>
      <c r="B5441" s="431" t="s">
        <v>2536</v>
      </c>
      <c r="C5441" s="428" t="s">
        <v>17175</v>
      </c>
      <c r="D5441" s="428" t="s">
        <v>19</v>
      </c>
    </row>
    <row r="5442" spans="1:4" ht="12.75">
      <c r="A5442" s="428" t="s">
        <v>3156</v>
      </c>
      <c r="B5442" s="431" t="s">
        <v>10103</v>
      </c>
      <c r="C5442" s="428" t="s">
        <v>17176</v>
      </c>
      <c r="D5442" s="428" t="s">
        <v>20</v>
      </c>
    </row>
    <row r="5443" spans="1:4" ht="12.75">
      <c r="A5443" s="428" t="s">
        <v>5884</v>
      </c>
      <c r="B5443" s="431">
        <v>180202</v>
      </c>
      <c r="C5443" s="428" t="s">
        <v>5885</v>
      </c>
      <c r="D5443" s="428" t="s">
        <v>19</v>
      </c>
    </row>
    <row r="5444" spans="1:4" ht="12.75">
      <c r="A5444" s="428" t="s">
        <v>11906</v>
      </c>
      <c r="B5444" s="431" t="s">
        <v>1321</v>
      </c>
      <c r="C5444" s="428" t="s">
        <v>17177</v>
      </c>
      <c r="D5444" s="428" t="s">
        <v>20</v>
      </c>
    </row>
    <row r="5445" spans="1:4" ht="12.75">
      <c r="A5445" s="428" t="s">
        <v>3350</v>
      </c>
      <c r="B5445" s="431">
        <v>150142</v>
      </c>
      <c r="C5445" s="428" t="s">
        <v>17178</v>
      </c>
      <c r="D5445" s="428" t="s">
        <v>20</v>
      </c>
    </row>
    <row r="5446" spans="1:4" ht="12.75">
      <c r="A5446" s="428" t="s">
        <v>5052</v>
      </c>
      <c r="B5446" s="431">
        <v>240301</v>
      </c>
      <c r="C5446" s="428" t="s">
        <v>17179</v>
      </c>
      <c r="D5446" s="428" t="s">
        <v>459</v>
      </c>
    </row>
    <row r="5447" spans="1:4" ht="12.75">
      <c r="A5447" s="428" t="s">
        <v>11907</v>
      </c>
      <c r="B5447" s="431">
        <v>130808</v>
      </c>
      <c r="C5447" s="428" t="s">
        <v>17180</v>
      </c>
      <c r="D5447" s="428" t="s">
        <v>20</v>
      </c>
    </row>
    <row r="5448" spans="1:4" ht="12.75">
      <c r="A5448" s="428" t="s">
        <v>11908</v>
      </c>
      <c r="B5448" s="431">
        <v>160305</v>
      </c>
      <c r="C5448" s="428" t="s">
        <v>17181</v>
      </c>
      <c r="D5448" s="428" t="s">
        <v>20</v>
      </c>
    </row>
    <row r="5449" spans="1:4" ht="12.75">
      <c r="A5449" s="428" t="s">
        <v>7048</v>
      </c>
      <c r="B5449" s="431">
        <v>240105</v>
      </c>
      <c r="C5449" s="428" t="s">
        <v>17182</v>
      </c>
      <c r="D5449" s="428" t="s">
        <v>19</v>
      </c>
    </row>
    <row r="5450" spans="1:4" ht="12.75">
      <c r="A5450" s="428" t="s">
        <v>1427</v>
      </c>
      <c r="B5450" s="431" t="s">
        <v>1202</v>
      </c>
      <c r="C5450" s="428" t="s">
        <v>17183</v>
      </c>
      <c r="D5450" s="428" t="s">
        <v>19</v>
      </c>
    </row>
    <row r="5451" spans="1:4" ht="12.75">
      <c r="A5451" s="428" t="s">
        <v>11909</v>
      </c>
      <c r="B5451" s="431">
        <v>120606</v>
      </c>
      <c r="C5451" s="428" t="s">
        <v>17184</v>
      </c>
      <c r="D5451" s="428" t="s">
        <v>19</v>
      </c>
    </row>
    <row r="5452" spans="1:4" ht="12.75">
      <c r="A5452" s="428" t="s">
        <v>1561</v>
      </c>
      <c r="B5452" s="431" t="s">
        <v>10845</v>
      </c>
      <c r="C5452" s="428" t="s">
        <v>17185</v>
      </c>
      <c r="D5452" s="428" t="s">
        <v>19</v>
      </c>
    </row>
    <row r="5453" spans="1:4" ht="12.75">
      <c r="A5453" s="428" t="s">
        <v>3421</v>
      </c>
      <c r="B5453" s="431" t="s">
        <v>1202</v>
      </c>
      <c r="C5453" s="428" t="s">
        <v>17186</v>
      </c>
      <c r="D5453" s="428" t="s">
        <v>20</v>
      </c>
    </row>
    <row r="5454" spans="1:4" ht="12.75">
      <c r="A5454" s="428" t="s">
        <v>6587</v>
      </c>
      <c r="B5454" s="431">
        <v>200109</v>
      </c>
      <c r="C5454" s="428" t="s">
        <v>17187</v>
      </c>
      <c r="D5454" s="428" t="s">
        <v>20</v>
      </c>
    </row>
    <row r="5455" spans="1:4" ht="12.75">
      <c r="A5455" s="428" t="s">
        <v>5824</v>
      </c>
      <c r="B5455" s="431" t="s">
        <v>10401</v>
      </c>
      <c r="C5455" s="428" t="s">
        <v>17188</v>
      </c>
      <c r="D5455" s="428" t="s">
        <v>19</v>
      </c>
    </row>
    <row r="5456" spans="1:4" ht="12.75">
      <c r="A5456" s="428" t="s">
        <v>4062</v>
      </c>
      <c r="B5456" s="431" t="s">
        <v>10132</v>
      </c>
      <c r="C5456" s="428" t="s">
        <v>17189</v>
      </c>
      <c r="D5456" s="428" t="s">
        <v>19</v>
      </c>
    </row>
    <row r="5457" spans="1:4" ht="12.75">
      <c r="A5457" s="428" t="s">
        <v>656</v>
      </c>
      <c r="B5457" s="431">
        <v>120606</v>
      </c>
      <c r="C5457" s="428" t="s">
        <v>17190</v>
      </c>
      <c r="D5457" s="428" t="s">
        <v>20</v>
      </c>
    </row>
    <row r="5458" spans="1:4" ht="12.75">
      <c r="A5458" s="428" t="s">
        <v>7833</v>
      </c>
      <c r="B5458" s="431">
        <v>120603</v>
      </c>
      <c r="C5458" s="428" t="s">
        <v>17191</v>
      </c>
      <c r="D5458" s="428" t="s">
        <v>20</v>
      </c>
    </row>
    <row r="5459" spans="1:4" ht="12.75">
      <c r="A5459" s="428" t="s">
        <v>6182</v>
      </c>
      <c r="B5459" s="431" t="s">
        <v>10853</v>
      </c>
      <c r="C5459" s="428" t="s">
        <v>17192</v>
      </c>
      <c r="D5459" s="428" t="s">
        <v>19</v>
      </c>
    </row>
    <row r="5460" spans="1:4" ht="12.75">
      <c r="A5460" s="428" t="s">
        <v>6981</v>
      </c>
      <c r="B5460" s="431" t="s">
        <v>9891</v>
      </c>
      <c r="C5460" s="428" t="s">
        <v>17193</v>
      </c>
      <c r="D5460" s="428" t="s">
        <v>20</v>
      </c>
    </row>
    <row r="5461" spans="1:4" ht="12.75">
      <c r="A5461" s="428" t="s">
        <v>7893</v>
      </c>
      <c r="B5461" s="431">
        <v>100803</v>
      </c>
      <c r="C5461" s="428" t="s">
        <v>17194</v>
      </c>
      <c r="D5461" s="428" t="s">
        <v>20</v>
      </c>
    </row>
    <row r="5462" spans="1:4" ht="12.75">
      <c r="A5462" s="428" t="s">
        <v>3604</v>
      </c>
      <c r="B5462" s="431" t="s">
        <v>697</v>
      </c>
      <c r="C5462" s="428" t="s">
        <v>17195</v>
      </c>
      <c r="D5462" s="428" t="s">
        <v>19</v>
      </c>
    </row>
    <row r="5463" spans="1:4" ht="12.75">
      <c r="A5463" s="428" t="s">
        <v>7599</v>
      </c>
      <c r="B5463" s="431" t="s">
        <v>3360</v>
      </c>
      <c r="C5463" s="428" t="s">
        <v>12819</v>
      </c>
      <c r="D5463" s="428" t="s">
        <v>19</v>
      </c>
    </row>
    <row r="5464" spans="1:4" ht="12.75">
      <c r="A5464" s="428" t="s">
        <v>2748</v>
      </c>
      <c r="B5464" s="431">
        <v>150105</v>
      </c>
      <c r="C5464" s="428" t="s">
        <v>17196</v>
      </c>
      <c r="D5464" s="428" t="s">
        <v>18</v>
      </c>
    </row>
    <row r="5465" spans="1:4" ht="12.75">
      <c r="A5465" s="428" t="s">
        <v>8299</v>
      </c>
      <c r="B5465" s="431">
        <v>120607</v>
      </c>
      <c r="C5465" s="428" t="s">
        <v>17197</v>
      </c>
      <c r="D5465" s="428" t="s">
        <v>20</v>
      </c>
    </row>
    <row r="5466" spans="1:4" ht="12.75">
      <c r="A5466" s="428" t="s">
        <v>8290</v>
      </c>
      <c r="B5466" s="431">
        <v>120601</v>
      </c>
      <c r="C5466" s="428" t="s">
        <v>17198</v>
      </c>
      <c r="D5466" s="428" t="s">
        <v>20</v>
      </c>
    </row>
    <row r="5467" spans="1:4" ht="12.75">
      <c r="A5467" s="428" t="s">
        <v>1418</v>
      </c>
      <c r="B5467" s="431">
        <v>160108</v>
      </c>
      <c r="C5467" s="428" t="s">
        <v>17199</v>
      </c>
      <c r="D5467" s="428" t="s">
        <v>19</v>
      </c>
    </row>
    <row r="5468" spans="1:4" ht="12.75">
      <c r="A5468" s="428" t="s">
        <v>2440</v>
      </c>
      <c r="B5468" s="431">
        <v>250304</v>
      </c>
      <c r="C5468" s="428" t="s">
        <v>16854</v>
      </c>
      <c r="D5468" s="428" t="s">
        <v>19</v>
      </c>
    </row>
    <row r="5469" spans="1:4" ht="12.75">
      <c r="A5469" s="428" t="s">
        <v>7910</v>
      </c>
      <c r="B5469" s="431">
        <v>120608</v>
      </c>
      <c r="C5469" s="428" t="s">
        <v>17200</v>
      </c>
      <c r="D5469" s="428" t="s">
        <v>20</v>
      </c>
    </row>
    <row r="5470" spans="1:4" ht="12.75">
      <c r="A5470" s="428" t="s">
        <v>7652</v>
      </c>
      <c r="B5470" s="431" t="s">
        <v>697</v>
      </c>
      <c r="C5470" s="428" t="s">
        <v>13557</v>
      </c>
      <c r="D5470" s="428" t="s">
        <v>20</v>
      </c>
    </row>
    <row r="5471" spans="1:4" ht="12.75">
      <c r="A5471" s="428" t="s">
        <v>4457</v>
      </c>
      <c r="B5471" s="431">
        <v>160304</v>
      </c>
      <c r="C5471" s="428" t="s">
        <v>17201</v>
      </c>
      <c r="D5471" s="428" t="s">
        <v>19</v>
      </c>
    </row>
    <row r="5472" spans="1:4" ht="12.75">
      <c r="A5472" s="428" t="s">
        <v>8554</v>
      </c>
      <c r="B5472" s="431">
        <v>250102</v>
      </c>
      <c r="C5472" s="428" t="s">
        <v>14986</v>
      </c>
      <c r="D5472" s="428" t="s">
        <v>19</v>
      </c>
    </row>
    <row r="5473" spans="1:4" ht="12.75">
      <c r="A5473" s="428" t="s">
        <v>1576</v>
      </c>
      <c r="B5473" s="431">
        <v>160110</v>
      </c>
      <c r="C5473" s="428" t="s">
        <v>17202</v>
      </c>
      <c r="D5473" s="428" t="s">
        <v>20</v>
      </c>
    </row>
    <row r="5474" spans="1:4" ht="12.75">
      <c r="A5474" s="428" t="s">
        <v>7512</v>
      </c>
      <c r="B5474" s="431" t="s">
        <v>1195</v>
      </c>
      <c r="C5474" s="428" t="s">
        <v>17203</v>
      </c>
      <c r="D5474" s="428" t="s">
        <v>20</v>
      </c>
    </row>
    <row r="5475" spans="1:4" ht="12.75">
      <c r="A5475" s="428" t="s">
        <v>729</v>
      </c>
      <c r="B5475" s="431" t="s">
        <v>618</v>
      </c>
      <c r="C5475" s="428" t="s">
        <v>17204</v>
      </c>
      <c r="D5475" s="428" t="s">
        <v>18</v>
      </c>
    </row>
    <row r="5476" spans="1:4" ht="12.75">
      <c r="A5476" s="428" t="s">
        <v>7849</v>
      </c>
      <c r="B5476" s="431" t="s">
        <v>10807</v>
      </c>
      <c r="C5476" s="428" t="s">
        <v>17205</v>
      </c>
      <c r="D5476" s="428" t="s">
        <v>19</v>
      </c>
    </row>
    <row r="5477" spans="1:4" ht="12.75">
      <c r="A5477" s="428" t="s">
        <v>11910</v>
      </c>
      <c r="B5477" s="431">
        <v>150128</v>
      </c>
      <c r="C5477" s="428" t="s">
        <v>17206</v>
      </c>
      <c r="D5477" s="428" t="s">
        <v>20</v>
      </c>
    </row>
    <row r="5478" spans="1:4" ht="12.75">
      <c r="A5478" s="428" t="s">
        <v>2897</v>
      </c>
      <c r="B5478" s="431" t="s">
        <v>2726</v>
      </c>
      <c r="C5478" s="428" t="s">
        <v>17207</v>
      </c>
      <c r="D5478" s="428" t="s">
        <v>20</v>
      </c>
    </row>
    <row r="5479" spans="1:4" ht="12.75">
      <c r="A5479" s="428" t="s">
        <v>7999</v>
      </c>
      <c r="B5479" s="431" t="s">
        <v>10788</v>
      </c>
      <c r="C5479" s="428" t="s">
        <v>17208</v>
      </c>
      <c r="D5479" s="428" t="s">
        <v>19</v>
      </c>
    </row>
    <row r="5480" spans="1:4" ht="12.75">
      <c r="A5480" s="428" t="s">
        <v>5613</v>
      </c>
      <c r="B5480" s="431" t="s">
        <v>10751</v>
      </c>
      <c r="C5480" s="428" t="s">
        <v>17209</v>
      </c>
      <c r="D5480" s="428" t="s">
        <v>20</v>
      </c>
    </row>
    <row r="5481" spans="1:4" ht="12.75">
      <c r="A5481" s="428" t="s">
        <v>7482</v>
      </c>
      <c r="B5481" s="431" t="s">
        <v>10799</v>
      </c>
      <c r="C5481" s="428" t="s">
        <v>13535</v>
      </c>
      <c r="D5481" s="428" t="s">
        <v>19</v>
      </c>
    </row>
    <row r="5482" spans="1:4" ht="12.75">
      <c r="A5482" s="428" t="s">
        <v>7898</v>
      </c>
      <c r="B5482" s="431">
        <v>100803</v>
      </c>
      <c r="C5482" s="428" t="s">
        <v>17210</v>
      </c>
      <c r="D5482" s="428" t="s">
        <v>19</v>
      </c>
    </row>
    <row r="5483" spans="1:4" ht="12.75">
      <c r="A5483" s="428" t="s">
        <v>4899</v>
      </c>
      <c r="B5483" s="431">
        <v>100801</v>
      </c>
      <c r="C5483" s="428" t="s">
        <v>17211</v>
      </c>
      <c r="D5483" s="428" t="s">
        <v>19</v>
      </c>
    </row>
    <row r="5484" spans="1:4" ht="12.75">
      <c r="A5484" s="428" t="s">
        <v>8228</v>
      </c>
      <c r="B5484" s="431">
        <v>250106</v>
      </c>
      <c r="C5484" s="428" t="s">
        <v>14243</v>
      </c>
      <c r="D5484" s="428" t="s">
        <v>19</v>
      </c>
    </row>
    <row r="5485" spans="1:4" ht="12.75">
      <c r="A5485" s="428" t="s">
        <v>3563</v>
      </c>
      <c r="B5485" s="431">
        <v>160101</v>
      </c>
      <c r="C5485" s="428" t="s">
        <v>17212</v>
      </c>
      <c r="D5485" s="428" t="s">
        <v>459</v>
      </c>
    </row>
    <row r="5486" spans="1:4" ht="12.75">
      <c r="A5486" s="428" t="s">
        <v>7692</v>
      </c>
      <c r="B5486" s="431" t="s">
        <v>760</v>
      </c>
      <c r="C5486" s="428" t="s">
        <v>17213</v>
      </c>
      <c r="D5486" s="428" t="s">
        <v>20</v>
      </c>
    </row>
    <row r="5487" spans="1:4" ht="12.75">
      <c r="A5487" s="428" t="s">
        <v>374</v>
      </c>
      <c r="B5487" s="431">
        <v>120701</v>
      </c>
      <c r="C5487" s="428" t="s">
        <v>17214</v>
      </c>
      <c r="D5487" s="428" t="s">
        <v>20</v>
      </c>
    </row>
    <row r="5488" spans="1:4" ht="12.75">
      <c r="A5488" s="428" t="s">
        <v>432</v>
      </c>
      <c r="B5488" s="431">
        <v>220201</v>
      </c>
      <c r="C5488" s="428" t="s">
        <v>17215</v>
      </c>
      <c r="D5488" s="428" t="s">
        <v>19</v>
      </c>
    </row>
    <row r="5489" spans="1:4" ht="12.75">
      <c r="A5489" s="428" t="s">
        <v>3463</v>
      </c>
      <c r="B5489" s="431" t="s">
        <v>10123</v>
      </c>
      <c r="C5489" s="428" t="s">
        <v>17216</v>
      </c>
      <c r="D5489" s="428" t="s">
        <v>19</v>
      </c>
    </row>
    <row r="5490" spans="1:4" ht="12.75">
      <c r="A5490" s="428" t="s">
        <v>11911</v>
      </c>
      <c r="B5490" s="431">
        <v>150134</v>
      </c>
      <c r="C5490" s="428" t="s">
        <v>12756</v>
      </c>
      <c r="D5490" s="428" t="s">
        <v>18</v>
      </c>
    </row>
    <row r="5491" spans="1:4" ht="12.75">
      <c r="A5491" s="428" t="s">
        <v>572</v>
      </c>
      <c r="B5491" s="431">
        <v>220104</v>
      </c>
      <c r="C5491" s="428" t="s">
        <v>17217</v>
      </c>
      <c r="D5491" s="428" t="s">
        <v>19</v>
      </c>
    </row>
    <row r="5492" spans="1:4" ht="12.75">
      <c r="A5492" s="428" t="s">
        <v>4309</v>
      </c>
      <c r="B5492" s="431" t="s">
        <v>512</v>
      </c>
      <c r="C5492" s="428" t="s">
        <v>12907</v>
      </c>
      <c r="D5492" s="428" t="s">
        <v>20</v>
      </c>
    </row>
    <row r="5493" spans="1:4" ht="12.75">
      <c r="A5493" s="428" t="s">
        <v>665</v>
      </c>
      <c r="B5493" s="431">
        <v>140301</v>
      </c>
      <c r="C5493" s="428" t="s">
        <v>17218</v>
      </c>
      <c r="D5493" s="428" t="s">
        <v>19</v>
      </c>
    </row>
    <row r="5494" spans="1:4" ht="12.75">
      <c r="A5494" s="428" t="s">
        <v>698</v>
      </c>
      <c r="B5494" s="431">
        <v>240304</v>
      </c>
      <c r="C5494" s="428" t="s">
        <v>17219</v>
      </c>
      <c r="D5494" s="428" t="s">
        <v>19</v>
      </c>
    </row>
    <row r="5495" spans="1:4" ht="12.75">
      <c r="A5495" s="428" t="s">
        <v>730</v>
      </c>
      <c r="B5495" s="431">
        <v>100601</v>
      </c>
      <c r="C5495" s="428" t="s">
        <v>13923</v>
      </c>
      <c r="D5495" s="428" t="s">
        <v>19</v>
      </c>
    </row>
    <row r="5496" spans="1:4" ht="12.75">
      <c r="A5496" s="428" t="s">
        <v>739</v>
      </c>
      <c r="B5496" s="431" t="s">
        <v>10600</v>
      </c>
      <c r="C5496" s="428" t="s">
        <v>17220</v>
      </c>
      <c r="D5496" s="428" t="s">
        <v>19</v>
      </c>
    </row>
    <row r="5497" spans="1:4" ht="12.75">
      <c r="A5497" s="428" t="s">
        <v>8184</v>
      </c>
      <c r="B5497" s="431">
        <v>200201</v>
      </c>
      <c r="C5497" s="428" t="s">
        <v>17221</v>
      </c>
      <c r="D5497" s="428" t="s">
        <v>19</v>
      </c>
    </row>
    <row r="5498" spans="1:4" ht="12.75">
      <c r="A5498" s="428" t="s">
        <v>794</v>
      </c>
      <c r="B5498" s="431">
        <v>130502</v>
      </c>
      <c r="C5498" s="428" t="s">
        <v>17222</v>
      </c>
      <c r="D5498" s="428" t="s">
        <v>19</v>
      </c>
    </row>
    <row r="5499" spans="1:4" ht="12.75">
      <c r="A5499" s="428" t="s">
        <v>834</v>
      </c>
      <c r="B5499" s="431" t="s">
        <v>835</v>
      </c>
      <c r="C5499" s="428" t="s">
        <v>17223</v>
      </c>
      <c r="D5499" s="428" t="s">
        <v>20</v>
      </c>
    </row>
    <row r="5500" spans="1:4" ht="12.75">
      <c r="A5500" s="428" t="s">
        <v>840</v>
      </c>
      <c r="B5500" s="431">
        <v>160605</v>
      </c>
      <c r="C5500" s="428" t="s">
        <v>17224</v>
      </c>
      <c r="D5500" s="428" t="s">
        <v>19</v>
      </c>
    </row>
    <row r="5501" spans="1:4" ht="12.75">
      <c r="A5501" s="428" t="s">
        <v>865</v>
      </c>
      <c r="B5501" s="431">
        <v>120407</v>
      </c>
      <c r="C5501" s="428" t="s">
        <v>17225</v>
      </c>
      <c r="D5501" s="428" t="s">
        <v>19</v>
      </c>
    </row>
    <row r="5502" spans="1:4" ht="12.75">
      <c r="A5502" s="428" t="s">
        <v>909</v>
      </c>
      <c r="B5502" s="431" t="s">
        <v>413</v>
      </c>
      <c r="C5502" s="428" t="s">
        <v>17226</v>
      </c>
      <c r="D5502" s="428" t="s">
        <v>19</v>
      </c>
    </row>
    <row r="5503" spans="1:4" ht="12.75">
      <c r="A5503" s="428" t="s">
        <v>715</v>
      </c>
      <c r="B5503" s="431" t="s">
        <v>716</v>
      </c>
      <c r="C5503" s="428" t="s">
        <v>17227</v>
      </c>
      <c r="D5503" s="428" t="s">
        <v>18</v>
      </c>
    </row>
    <row r="5504" spans="1:4" ht="12.75">
      <c r="A5504" s="428" t="s">
        <v>964</v>
      </c>
      <c r="B5504" s="431" t="s">
        <v>9941</v>
      </c>
      <c r="C5504" s="428" t="s">
        <v>17228</v>
      </c>
      <c r="D5504" s="428" t="s">
        <v>19</v>
      </c>
    </row>
    <row r="5505" spans="1:4" ht="12.75">
      <c r="A5505" s="428" t="s">
        <v>986</v>
      </c>
      <c r="B5505" s="431">
        <v>200114</v>
      </c>
      <c r="C5505" s="428" t="s">
        <v>13882</v>
      </c>
      <c r="D5505" s="428" t="s">
        <v>18</v>
      </c>
    </row>
    <row r="5506" spans="1:4" ht="12.75">
      <c r="A5506" s="428" t="s">
        <v>1032</v>
      </c>
      <c r="B5506" s="431" t="s">
        <v>10763</v>
      </c>
      <c r="C5506" s="428" t="s">
        <v>17229</v>
      </c>
      <c r="D5506" s="428" t="s">
        <v>19</v>
      </c>
    </row>
    <row r="5507" spans="1:4" ht="12.75">
      <c r="A5507" s="428" t="s">
        <v>2983</v>
      </c>
      <c r="B5507" s="431">
        <v>150116</v>
      </c>
      <c r="C5507" s="428" t="s">
        <v>17230</v>
      </c>
      <c r="D5507" s="428" t="s">
        <v>18</v>
      </c>
    </row>
    <row r="5508" spans="1:4" ht="12.75">
      <c r="A5508" s="428" t="s">
        <v>1110</v>
      </c>
      <c r="B5508" s="431">
        <v>150117</v>
      </c>
      <c r="C5508" s="428" t="s">
        <v>17231</v>
      </c>
      <c r="D5508" s="428" t="s">
        <v>18</v>
      </c>
    </row>
    <row r="5509" spans="1:4" ht="12.75">
      <c r="A5509" s="428" t="s">
        <v>1126</v>
      </c>
      <c r="B5509" s="431" t="s">
        <v>1127</v>
      </c>
      <c r="C5509" s="428" t="s">
        <v>17232</v>
      </c>
      <c r="D5509" s="428" t="s">
        <v>19</v>
      </c>
    </row>
    <row r="5510" spans="1:4" ht="12.75">
      <c r="A5510" s="428" t="s">
        <v>1134</v>
      </c>
      <c r="B5510" s="431">
        <v>210109</v>
      </c>
      <c r="C5510" s="428" t="s">
        <v>17233</v>
      </c>
      <c r="D5510" s="428" t="s">
        <v>19</v>
      </c>
    </row>
    <row r="5511" spans="1:4" ht="12.75">
      <c r="A5511" s="428" t="s">
        <v>1187</v>
      </c>
      <c r="B5511" s="431">
        <v>150140</v>
      </c>
      <c r="C5511" s="428" t="s">
        <v>17234</v>
      </c>
      <c r="D5511" s="428" t="s">
        <v>20</v>
      </c>
    </row>
    <row r="5512" spans="1:4" ht="12.75">
      <c r="A5512" s="428" t="s">
        <v>1289</v>
      </c>
      <c r="B5512" s="431">
        <v>190206</v>
      </c>
      <c r="C5512" s="428" t="s">
        <v>17235</v>
      </c>
      <c r="D5512" s="428" t="s">
        <v>19</v>
      </c>
    </row>
    <row r="5513" spans="1:4" ht="12.75">
      <c r="A5513" s="428" t="s">
        <v>1332</v>
      </c>
      <c r="B5513" s="431">
        <v>220104</v>
      </c>
      <c r="C5513" s="428" t="s">
        <v>17236</v>
      </c>
      <c r="D5513" s="428" t="s">
        <v>20</v>
      </c>
    </row>
    <row r="5514" spans="1:4" ht="12.75">
      <c r="A5514" s="428" t="s">
        <v>5571</v>
      </c>
      <c r="B5514" s="431">
        <v>150142</v>
      </c>
      <c r="C5514" s="428" t="s">
        <v>17237</v>
      </c>
      <c r="D5514" s="428" t="s">
        <v>20</v>
      </c>
    </row>
    <row r="5515" spans="1:4" ht="12.75">
      <c r="A5515" s="428" t="s">
        <v>1392</v>
      </c>
      <c r="B5515" s="431">
        <v>120907</v>
      </c>
      <c r="C5515" s="428" t="s">
        <v>17238</v>
      </c>
      <c r="D5515" s="428" t="s">
        <v>19</v>
      </c>
    </row>
    <row r="5516" spans="1:4" ht="12.75">
      <c r="A5516" s="428" t="s">
        <v>1464</v>
      </c>
      <c r="B5516" s="431">
        <v>160803</v>
      </c>
      <c r="C5516" s="428" t="s">
        <v>17239</v>
      </c>
      <c r="D5516" s="428" t="s">
        <v>19</v>
      </c>
    </row>
    <row r="5517" spans="1:4" ht="12.75">
      <c r="A5517" s="428" t="s">
        <v>1470</v>
      </c>
      <c r="B5517" s="431">
        <v>120704</v>
      </c>
      <c r="C5517" s="428" t="s">
        <v>17240</v>
      </c>
      <c r="D5517" s="428" t="s">
        <v>19</v>
      </c>
    </row>
    <row r="5518" spans="1:4" ht="12.75">
      <c r="A5518" s="428" t="s">
        <v>5984</v>
      </c>
      <c r="B5518" s="431" t="s">
        <v>1739</v>
      </c>
      <c r="C5518" s="428" t="s">
        <v>17241</v>
      </c>
      <c r="D5518" s="428" t="s">
        <v>19</v>
      </c>
    </row>
    <row r="5519" spans="1:4" ht="12.75">
      <c r="A5519" s="428" t="s">
        <v>1503</v>
      </c>
      <c r="B5519" s="431">
        <v>200305</v>
      </c>
      <c r="C5519" s="428" t="s">
        <v>17242</v>
      </c>
      <c r="D5519" s="428" t="s">
        <v>20</v>
      </c>
    </row>
    <row r="5520" spans="1:4" ht="12.75">
      <c r="A5520" s="428" t="s">
        <v>1505</v>
      </c>
      <c r="B5520" s="431">
        <v>211210</v>
      </c>
      <c r="C5520" s="428" t="s">
        <v>17243</v>
      </c>
      <c r="D5520" s="428" t="s">
        <v>19</v>
      </c>
    </row>
    <row r="5521" spans="1:4" ht="12.75">
      <c r="A5521" s="428" t="s">
        <v>1526</v>
      </c>
      <c r="B5521" s="431">
        <v>120210</v>
      </c>
      <c r="C5521" s="428" t="s">
        <v>17244</v>
      </c>
      <c r="D5521" s="428" t="s">
        <v>19</v>
      </c>
    </row>
    <row r="5522" spans="1:4" ht="12.75">
      <c r="A5522" s="428" t="s">
        <v>1562</v>
      </c>
      <c r="B5522" s="431" t="s">
        <v>1563</v>
      </c>
      <c r="C5522" s="428" t="s">
        <v>17245</v>
      </c>
      <c r="D5522" s="428" t="s">
        <v>18</v>
      </c>
    </row>
    <row r="5523" spans="1:4" ht="12.75">
      <c r="A5523" s="428" t="s">
        <v>6846</v>
      </c>
      <c r="B5523" s="431" t="s">
        <v>10039</v>
      </c>
      <c r="C5523" s="428" t="s">
        <v>17246</v>
      </c>
      <c r="D5523" s="428" t="s">
        <v>19</v>
      </c>
    </row>
    <row r="5524" spans="1:4" ht="12.75">
      <c r="A5524" s="428" t="s">
        <v>1725</v>
      </c>
      <c r="B5524" s="431">
        <v>200604</v>
      </c>
      <c r="C5524" s="428" t="s">
        <v>17247</v>
      </c>
      <c r="D5524" s="428" t="s">
        <v>19</v>
      </c>
    </row>
    <row r="5525" spans="1:4" ht="12.75">
      <c r="A5525" s="428" t="s">
        <v>1726</v>
      </c>
      <c r="B5525" s="431">
        <v>160603</v>
      </c>
      <c r="C5525" s="428" t="s">
        <v>17248</v>
      </c>
      <c r="D5525" s="428" t="s">
        <v>19</v>
      </c>
    </row>
    <row r="5526" spans="1:4" ht="12.75">
      <c r="A5526" s="428" t="s">
        <v>1782</v>
      </c>
      <c r="B5526" s="431">
        <v>130501</v>
      </c>
      <c r="C5526" s="428" t="s">
        <v>17249</v>
      </c>
      <c r="D5526" s="428" t="s">
        <v>20</v>
      </c>
    </row>
    <row r="5527" spans="1:4" ht="12.75">
      <c r="A5527" s="428" t="s">
        <v>1810</v>
      </c>
      <c r="B5527" s="431">
        <v>150510</v>
      </c>
      <c r="C5527" s="428" t="s">
        <v>17250</v>
      </c>
      <c r="D5527" s="428" t="s">
        <v>20</v>
      </c>
    </row>
    <row r="5528" spans="1:4" ht="12.75">
      <c r="A5528" s="428" t="s">
        <v>1862</v>
      </c>
      <c r="B5528" s="431" t="s">
        <v>596</v>
      </c>
      <c r="C5528" s="428" t="s">
        <v>17251</v>
      </c>
      <c r="D5528" s="428" t="s">
        <v>19</v>
      </c>
    </row>
    <row r="5529" spans="1:4" ht="12.75">
      <c r="A5529" s="428" t="s">
        <v>1885</v>
      </c>
      <c r="B5529" s="431">
        <v>200702</v>
      </c>
      <c r="C5529" s="428" t="s">
        <v>17252</v>
      </c>
      <c r="D5529" s="428" t="s">
        <v>20</v>
      </c>
    </row>
    <row r="5530" spans="1:4" ht="12.75">
      <c r="A5530" s="428" t="s">
        <v>11912</v>
      </c>
      <c r="B5530" s="431" t="s">
        <v>403</v>
      </c>
      <c r="C5530" s="428" t="s">
        <v>13047</v>
      </c>
      <c r="D5530" s="428" t="s">
        <v>20</v>
      </c>
    </row>
    <row r="5531" spans="1:4" ht="12.75">
      <c r="A5531" s="428" t="s">
        <v>11913</v>
      </c>
      <c r="B5531" s="431">
        <v>100602</v>
      </c>
      <c r="C5531" s="428" t="s">
        <v>17253</v>
      </c>
      <c r="D5531" s="428" t="s">
        <v>20</v>
      </c>
    </row>
    <row r="5532" spans="1:4" ht="12.75">
      <c r="A5532" s="428" t="s">
        <v>1925</v>
      </c>
      <c r="B5532" s="431">
        <v>120303</v>
      </c>
      <c r="C5532" s="428" t="s">
        <v>13464</v>
      </c>
      <c r="D5532" s="428" t="s">
        <v>20</v>
      </c>
    </row>
    <row r="5533" spans="1:4" ht="12.75">
      <c r="A5533" s="428" t="s">
        <v>1932</v>
      </c>
      <c r="B5533" s="431">
        <v>120302</v>
      </c>
      <c r="C5533" s="428" t="s">
        <v>17254</v>
      </c>
      <c r="D5533" s="428" t="s">
        <v>19</v>
      </c>
    </row>
    <row r="5534" spans="1:4" ht="12.75">
      <c r="A5534" s="428" t="s">
        <v>1967</v>
      </c>
      <c r="B5534" s="431">
        <v>250301</v>
      </c>
      <c r="C5534" s="428" t="s">
        <v>17255</v>
      </c>
      <c r="D5534" s="428" t="s">
        <v>20</v>
      </c>
    </row>
    <row r="5535" spans="1:4" ht="12.75">
      <c r="A5535" s="428" t="s">
        <v>2001</v>
      </c>
      <c r="B5535" s="431">
        <v>110111</v>
      </c>
      <c r="C5535" s="428" t="s">
        <v>17256</v>
      </c>
      <c r="D5535" s="428" t="s">
        <v>18</v>
      </c>
    </row>
    <row r="5536" spans="1:4" ht="12.75">
      <c r="A5536" s="428" t="s">
        <v>2018</v>
      </c>
      <c r="B5536" s="431" t="s">
        <v>10763</v>
      </c>
      <c r="C5536" s="428" t="s">
        <v>17257</v>
      </c>
      <c r="D5536" s="428" t="s">
        <v>19</v>
      </c>
    </row>
    <row r="5537" spans="1:4" ht="12.75">
      <c r="A5537" s="428" t="s">
        <v>2036</v>
      </c>
      <c r="B5537" s="431">
        <v>130103</v>
      </c>
      <c r="C5537" s="428" t="s">
        <v>17258</v>
      </c>
      <c r="D5537" s="428" t="s">
        <v>20</v>
      </c>
    </row>
    <row r="5538" spans="1:4" ht="12.75">
      <c r="A5538" s="428" t="s">
        <v>4200</v>
      </c>
      <c r="B5538" s="431">
        <v>160201</v>
      </c>
      <c r="C5538" s="428" t="s">
        <v>17259</v>
      </c>
      <c r="D5538" s="428" t="s">
        <v>19</v>
      </c>
    </row>
    <row r="5539" spans="1:4" ht="12.75">
      <c r="A5539" s="428" t="s">
        <v>2194</v>
      </c>
      <c r="B5539" s="431">
        <v>120608</v>
      </c>
      <c r="C5539" s="428" t="s">
        <v>17260</v>
      </c>
      <c r="D5539" s="428" t="s">
        <v>19</v>
      </c>
    </row>
    <row r="5540" spans="1:4" ht="12.75">
      <c r="A5540" s="428" t="s">
        <v>2202</v>
      </c>
      <c r="B5540" s="431">
        <v>160202</v>
      </c>
      <c r="C5540" s="428" t="s">
        <v>17261</v>
      </c>
      <c r="D5540" s="428" t="s">
        <v>19</v>
      </c>
    </row>
    <row r="5541" spans="1:4" ht="12.75">
      <c r="A5541" s="428" t="s">
        <v>2215</v>
      </c>
      <c r="B5541" s="431" t="s">
        <v>506</v>
      </c>
      <c r="C5541" s="428" t="s">
        <v>14863</v>
      </c>
      <c r="D5541" s="428" t="s">
        <v>19</v>
      </c>
    </row>
    <row r="5542" spans="1:4" ht="12.75">
      <c r="A5542" s="428" t="s">
        <v>11914</v>
      </c>
      <c r="B5542" s="431">
        <v>210501</v>
      </c>
      <c r="C5542" s="428" t="s">
        <v>17262</v>
      </c>
      <c r="D5542" s="428" t="s">
        <v>18</v>
      </c>
    </row>
    <row r="5543" spans="1:4" ht="12.75">
      <c r="A5543" s="428" t="s">
        <v>2283</v>
      </c>
      <c r="B5543" s="431">
        <v>100109</v>
      </c>
      <c r="C5543" s="428" t="s">
        <v>17263</v>
      </c>
      <c r="D5543" s="428" t="s">
        <v>20</v>
      </c>
    </row>
    <row r="5544" spans="1:4" ht="12.75">
      <c r="A5544" s="428" t="s">
        <v>11915</v>
      </c>
      <c r="B5544" s="431">
        <v>150604</v>
      </c>
      <c r="C5544" s="428" t="s">
        <v>17264</v>
      </c>
      <c r="D5544" s="428" t="s">
        <v>18</v>
      </c>
    </row>
    <row r="5545" spans="1:4" ht="12.75">
      <c r="A5545" s="428" t="s">
        <v>2362</v>
      </c>
      <c r="B5545" s="431">
        <v>160108</v>
      </c>
      <c r="C5545" s="428" t="s">
        <v>17265</v>
      </c>
      <c r="D5545" s="428" t="s">
        <v>19</v>
      </c>
    </row>
    <row r="5546" spans="1:4" ht="12.75">
      <c r="A5546" s="428" t="s">
        <v>2408</v>
      </c>
      <c r="B5546" s="431">
        <v>100206</v>
      </c>
      <c r="C5546" s="428" t="s">
        <v>17266</v>
      </c>
      <c r="D5546" s="428" t="s">
        <v>19</v>
      </c>
    </row>
    <row r="5547" spans="1:4" ht="12.75">
      <c r="A5547" s="428" t="s">
        <v>2455</v>
      </c>
      <c r="B5547" s="431" t="s">
        <v>506</v>
      </c>
      <c r="C5547" s="428" t="s">
        <v>17267</v>
      </c>
      <c r="D5547" s="428" t="s">
        <v>19</v>
      </c>
    </row>
    <row r="5548" spans="1:4" ht="12.75">
      <c r="A5548" s="428" t="s">
        <v>2502</v>
      </c>
      <c r="B5548" s="431">
        <v>150812</v>
      </c>
      <c r="C5548" s="428" t="s">
        <v>17268</v>
      </c>
      <c r="D5548" s="428" t="s">
        <v>20</v>
      </c>
    </row>
    <row r="5549" spans="1:4" ht="12.75">
      <c r="A5549" s="428" t="s">
        <v>2515</v>
      </c>
      <c r="B5549" s="431" t="s">
        <v>413</v>
      </c>
      <c r="C5549" s="428" t="s">
        <v>17269</v>
      </c>
      <c r="D5549" s="428" t="s">
        <v>19</v>
      </c>
    </row>
    <row r="5550" spans="1:4" ht="12.75">
      <c r="A5550" s="428" t="s">
        <v>2521</v>
      </c>
      <c r="B5550" s="431" t="s">
        <v>1085</v>
      </c>
      <c r="C5550" s="428" t="s">
        <v>17270</v>
      </c>
      <c r="D5550" s="428" t="s">
        <v>19</v>
      </c>
    </row>
    <row r="5551" spans="1:4" ht="12.75">
      <c r="A5551" s="428" t="s">
        <v>2538</v>
      </c>
      <c r="B5551" s="431">
        <v>150107</v>
      </c>
      <c r="C5551" s="428" t="s">
        <v>17271</v>
      </c>
      <c r="D5551" s="428" t="s">
        <v>20</v>
      </c>
    </row>
    <row r="5552" spans="1:4" ht="12.75">
      <c r="A5552" s="428" t="s">
        <v>2590</v>
      </c>
      <c r="B5552" s="431" t="s">
        <v>10634</v>
      </c>
      <c r="C5552" s="428" t="s">
        <v>17272</v>
      </c>
      <c r="D5552" s="428" t="s">
        <v>19</v>
      </c>
    </row>
    <row r="5553" spans="1:4" ht="12.75">
      <c r="A5553" s="428" t="s">
        <v>1399</v>
      </c>
      <c r="B5553" s="431">
        <v>120801</v>
      </c>
      <c r="C5553" s="428" t="s">
        <v>12579</v>
      </c>
      <c r="D5553" s="428" t="s">
        <v>19</v>
      </c>
    </row>
    <row r="5554" spans="1:4" ht="12.75">
      <c r="A5554" s="428" t="s">
        <v>2621</v>
      </c>
      <c r="B5554" s="431">
        <v>120305</v>
      </c>
      <c r="C5554" s="428" t="s">
        <v>17273</v>
      </c>
      <c r="D5554" s="428" t="s">
        <v>19</v>
      </c>
    </row>
    <row r="5555" spans="1:4" ht="12.75">
      <c r="A5555" s="428" t="s">
        <v>5079</v>
      </c>
      <c r="B5555" s="431">
        <v>150509</v>
      </c>
      <c r="C5555" s="428" t="s">
        <v>17245</v>
      </c>
      <c r="D5555" s="428" t="s">
        <v>20</v>
      </c>
    </row>
    <row r="5556" spans="1:4" ht="12.75">
      <c r="A5556" s="428" t="s">
        <v>2671</v>
      </c>
      <c r="B5556" s="431">
        <v>150510</v>
      </c>
      <c r="C5556" s="428" t="s">
        <v>17274</v>
      </c>
      <c r="D5556" s="428" t="s">
        <v>18</v>
      </c>
    </row>
    <row r="5557" spans="1:4" ht="12.75">
      <c r="A5557" s="428" t="s">
        <v>11916</v>
      </c>
      <c r="B5557" s="431" t="s">
        <v>10524</v>
      </c>
      <c r="C5557" s="428" t="s">
        <v>15967</v>
      </c>
      <c r="D5557" s="428" t="s">
        <v>18</v>
      </c>
    </row>
    <row r="5558" spans="1:4" ht="12.75">
      <c r="A5558" s="428" t="s">
        <v>2775</v>
      </c>
      <c r="B5558" s="431" t="s">
        <v>637</v>
      </c>
      <c r="C5558" s="428" t="s">
        <v>12688</v>
      </c>
      <c r="D5558" s="428" t="s">
        <v>19</v>
      </c>
    </row>
    <row r="5559" spans="1:4" ht="12.75">
      <c r="A5559" s="428" t="s">
        <v>2840</v>
      </c>
      <c r="B5559" s="431">
        <v>150201</v>
      </c>
      <c r="C5559" s="428" t="s">
        <v>17275</v>
      </c>
      <c r="D5559" s="428" t="s">
        <v>19</v>
      </c>
    </row>
    <row r="5560" spans="1:4" ht="12.75">
      <c r="A5560" s="428" t="s">
        <v>2854</v>
      </c>
      <c r="B5560" s="431">
        <v>130111</v>
      </c>
      <c r="C5560" s="428" t="s">
        <v>17276</v>
      </c>
      <c r="D5560" s="428" t="s">
        <v>20</v>
      </c>
    </row>
    <row r="5561" spans="1:4" ht="12.75">
      <c r="A5561" s="428" t="s">
        <v>2878</v>
      </c>
      <c r="B5561" s="431">
        <v>190302</v>
      </c>
      <c r="C5561" s="428" t="s">
        <v>17277</v>
      </c>
      <c r="D5561" s="428" t="s">
        <v>19</v>
      </c>
    </row>
    <row r="5562" spans="1:4" ht="12.75">
      <c r="A5562" s="428" t="s">
        <v>2930</v>
      </c>
      <c r="B5562" s="431">
        <v>160104</v>
      </c>
      <c r="C5562" s="428" t="s">
        <v>17278</v>
      </c>
      <c r="D5562" s="428" t="s">
        <v>19</v>
      </c>
    </row>
    <row r="5563" spans="1:4" ht="12.75">
      <c r="A5563" s="428" t="s">
        <v>2941</v>
      </c>
      <c r="B5563" s="431" t="s">
        <v>9860</v>
      </c>
      <c r="C5563" s="428" t="s">
        <v>17279</v>
      </c>
      <c r="D5563" s="428" t="s">
        <v>19</v>
      </c>
    </row>
    <row r="5564" spans="1:4" ht="12.75">
      <c r="A5564" s="428" t="s">
        <v>2976</v>
      </c>
      <c r="B5564" s="431" t="s">
        <v>2977</v>
      </c>
      <c r="C5564" s="428" t="s">
        <v>17280</v>
      </c>
      <c r="D5564" s="428" t="s">
        <v>19</v>
      </c>
    </row>
    <row r="5565" spans="1:4" ht="12.75">
      <c r="A5565" s="428" t="s">
        <v>3001</v>
      </c>
      <c r="B5565" s="431">
        <v>120606</v>
      </c>
      <c r="C5565" s="428" t="s">
        <v>17281</v>
      </c>
      <c r="D5565" s="428" t="s">
        <v>19</v>
      </c>
    </row>
    <row r="5566" spans="1:4" ht="12.75">
      <c r="A5566" s="428" t="s">
        <v>3041</v>
      </c>
      <c r="B5566" s="431" t="s">
        <v>10782</v>
      </c>
      <c r="C5566" s="428" t="s">
        <v>17282</v>
      </c>
      <c r="D5566" s="428" t="s">
        <v>19</v>
      </c>
    </row>
    <row r="5567" spans="1:4" ht="12.75">
      <c r="A5567" s="428" t="s">
        <v>3043</v>
      </c>
      <c r="B5567" s="431">
        <v>220702</v>
      </c>
      <c r="C5567" s="428" t="s">
        <v>17283</v>
      </c>
      <c r="D5567" s="428" t="s">
        <v>19</v>
      </c>
    </row>
    <row r="5568" spans="1:4" ht="12.75">
      <c r="A5568" s="428" t="s">
        <v>3046</v>
      </c>
      <c r="B5568" s="431" t="s">
        <v>1859</v>
      </c>
      <c r="C5568" s="428" t="s">
        <v>13830</v>
      </c>
      <c r="D5568" s="428" t="s">
        <v>19</v>
      </c>
    </row>
    <row r="5569" spans="1:4" ht="12.75">
      <c r="A5569" s="428" t="s">
        <v>5368</v>
      </c>
      <c r="B5569" s="431">
        <v>150202</v>
      </c>
      <c r="C5569" s="428" t="s">
        <v>17284</v>
      </c>
      <c r="D5569" s="428" t="s">
        <v>19</v>
      </c>
    </row>
    <row r="5570" spans="1:4" ht="12.75">
      <c r="A5570" s="428" t="s">
        <v>3084</v>
      </c>
      <c r="B5570" s="431">
        <v>100207</v>
      </c>
      <c r="C5570" s="428" t="s">
        <v>17285</v>
      </c>
      <c r="D5570" s="428" t="s">
        <v>19</v>
      </c>
    </row>
    <row r="5571" spans="1:4" ht="12.75">
      <c r="A5571" s="428" t="s">
        <v>3123</v>
      </c>
      <c r="B5571" s="431" t="s">
        <v>1149</v>
      </c>
      <c r="C5571" s="428" t="s">
        <v>17286</v>
      </c>
      <c r="D5571" s="428" t="s">
        <v>19</v>
      </c>
    </row>
    <row r="5572" spans="1:4" ht="12.75">
      <c r="A5572" s="428" t="s">
        <v>3186</v>
      </c>
      <c r="B5572" s="431" t="s">
        <v>10725</v>
      </c>
      <c r="C5572" s="428" t="s">
        <v>17287</v>
      </c>
      <c r="D5572" s="428" t="s">
        <v>20</v>
      </c>
    </row>
    <row r="5573" spans="1:4" ht="12.75">
      <c r="A5573" s="428" t="s">
        <v>3242</v>
      </c>
      <c r="B5573" s="431">
        <v>190201</v>
      </c>
      <c r="C5573" s="428" t="s">
        <v>17288</v>
      </c>
      <c r="D5573" s="428" t="s">
        <v>19</v>
      </c>
    </row>
    <row r="5574" spans="1:4" ht="12.75">
      <c r="A5574" s="428" t="s">
        <v>3286</v>
      </c>
      <c r="B5574" s="431">
        <v>250104</v>
      </c>
      <c r="C5574" s="428" t="s">
        <v>17289</v>
      </c>
      <c r="D5574" s="428" t="s">
        <v>20</v>
      </c>
    </row>
    <row r="5575" spans="1:4" ht="12.75">
      <c r="A5575" s="428" t="s">
        <v>3384</v>
      </c>
      <c r="B5575" s="431">
        <v>150103</v>
      </c>
      <c r="C5575" s="428" t="s">
        <v>12345</v>
      </c>
      <c r="D5575" s="428" t="s">
        <v>18</v>
      </c>
    </row>
    <row r="5576" spans="1:4" ht="12.75">
      <c r="A5576" s="428" t="s">
        <v>5278</v>
      </c>
      <c r="B5576" s="431">
        <v>150505</v>
      </c>
      <c r="C5576" s="428" t="s">
        <v>14900</v>
      </c>
      <c r="D5576" s="428" t="s">
        <v>18</v>
      </c>
    </row>
    <row r="5577" spans="1:4" ht="12.75">
      <c r="A5577" s="428" t="s">
        <v>3389</v>
      </c>
      <c r="B5577" s="431" t="s">
        <v>1945</v>
      </c>
      <c r="C5577" s="428" t="s">
        <v>13240</v>
      </c>
      <c r="D5577" s="428" t="s">
        <v>19</v>
      </c>
    </row>
    <row r="5578" spans="1:4" ht="12.75">
      <c r="A5578" s="428" t="s">
        <v>2780</v>
      </c>
      <c r="B5578" s="431" t="s">
        <v>10735</v>
      </c>
      <c r="C5578" s="428" t="s">
        <v>15815</v>
      </c>
      <c r="D5578" s="428" t="s">
        <v>18</v>
      </c>
    </row>
    <row r="5579" spans="1:4" ht="12.75">
      <c r="A5579" s="428" t="s">
        <v>3423</v>
      </c>
      <c r="B5579" s="431" t="s">
        <v>506</v>
      </c>
      <c r="C5579" s="428" t="s">
        <v>17290</v>
      </c>
      <c r="D5579" s="428" t="s">
        <v>19</v>
      </c>
    </row>
    <row r="5580" spans="1:4" ht="12.75">
      <c r="A5580" s="428" t="s">
        <v>3504</v>
      </c>
      <c r="B5580" s="431">
        <v>190201</v>
      </c>
      <c r="C5580" s="428" t="s">
        <v>17291</v>
      </c>
      <c r="D5580" s="428" t="s">
        <v>19</v>
      </c>
    </row>
    <row r="5581" spans="1:4" ht="12.75">
      <c r="A5581" s="428" t="s">
        <v>3509</v>
      </c>
      <c r="B5581" s="431" t="s">
        <v>1385</v>
      </c>
      <c r="C5581" s="428" t="s">
        <v>17292</v>
      </c>
      <c r="D5581" s="428" t="s">
        <v>19</v>
      </c>
    </row>
    <row r="5582" spans="1:4" ht="12.75">
      <c r="A5582" s="428" t="s">
        <v>3536</v>
      </c>
      <c r="B5582" s="431">
        <v>150130</v>
      </c>
      <c r="C5582" s="428" t="s">
        <v>17293</v>
      </c>
      <c r="D5582" s="428" t="s">
        <v>20</v>
      </c>
    </row>
    <row r="5583" spans="1:4" ht="12.75">
      <c r="A5583" s="428" t="s">
        <v>3562</v>
      </c>
      <c r="B5583" s="431">
        <v>200101</v>
      </c>
      <c r="C5583" s="428" t="s">
        <v>17294</v>
      </c>
      <c r="D5583" s="428" t="s">
        <v>459</v>
      </c>
    </row>
    <row r="5584" spans="1:4" ht="12.75">
      <c r="A5584" s="428" t="s">
        <v>3575</v>
      </c>
      <c r="B5584" s="431">
        <v>230111</v>
      </c>
      <c r="C5584" s="428" t="s">
        <v>17295</v>
      </c>
      <c r="D5584" s="428" t="s">
        <v>20</v>
      </c>
    </row>
    <row r="5585" spans="1:4" ht="12.75">
      <c r="A5585" s="428" t="s">
        <v>3585</v>
      </c>
      <c r="B5585" s="431">
        <v>250104</v>
      </c>
      <c r="C5585" s="428" t="s">
        <v>17296</v>
      </c>
      <c r="D5585" s="428" t="s">
        <v>19</v>
      </c>
    </row>
    <row r="5586" spans="1:4" ht="12.75">
      <c r="A5586" s="428" t="s">
        <v>3593</v>
      </c>
      <c r="B5586" s="431" t="s">
        <v>2175</v>
      </c>
      <c r="C5586" s="428" t="s">
        <v>17297</v>
      </c>
      <c r="D5586" s="428" t="s">
        <v>18</v>
      </c>
    </row>
    <row r="5587" spans="1:4" ht="12.75">
      <c r="A5587" s="428" t="s">
        <v>3715</v>
      </c>
      <c r="B5587" s="431" t="s">
        <v>989</v>
      </c>
      <c r="C5587" s="428" t="s">
        <v>17298</v>
      </c>
      <c r="D5587" s="428" t="s">
        <v>19</v>
      </c>
    </row>
    <row r="5588" spans="1:4" ht="12.75">
      <c r="A5588" s="428" t="s">
        <v>3725</v>
      </c>
      <c r="B5588" s="431" t="s">
        <v>491</v>
      </c>
      <c r="C5588" s="428" t="s">
        <v>14861</v>
      </c>
      <c r="D5588" s="428" t="s">
        <v>19</v>
      </c>
    </row>
    <row r="5589" spans="1:4" ht="12.75">
      <c r="A5589" s="428" t="s">
        <v>3756</v>
      </c>
      <c r="B5589" s="431">
        <v>150132</v>
      </c>
      <c r="C5589" s="428" t="s">
        <v>17162</v>
      </c>
      <c r="D5589" s="428" t="s">
        <v>20</v>
      </c>
    </row>
    <row r="5590" spans="1:4" ht="12.75">
      <c r="A5590" s="428" t="s">
        <v>3766</v>
      </c>
      <c r="B5590" s="431" t="s">
        <v>742</v>
      </c>
      <c r="C5590" s="428" t="s">
        <v>17299</v>
      </c>
      <c r="D5590" s="428" t="s">
        <v>20</v>
      </c>
    </row>
    <row r="5591" spans="1:4" ht="12.75">
      <c r="A5591" s="428" t="s">
        <v>3793</v>
      </c>
      <c r="B5591" s="431">
        <v>190106</v>
      </c>
      <c r="C5591" s="428" t="s">
        <v>16647</v>
      </c>
      <c r="D5591" s="428" t="s">
        <v>19</v>
      </c>
    </row>
    <row r="5592" spans="1:4" ht="12.75">
      <c r="A5592" s="428" t="s">
        <v>3855</v>
      </c>
      <c r="B5592" s="431" t="s">
        <v>506</v>
      </c>
      <c r="C5592" s="428" t="s">
        <v>17300</v>
      </c>
      <c r="D5592" s="428" t="s">
        <v>19</v>
      </c>
    </row>
    <row r="5593" spans="1:4" ht="12.75">
      <c r="A5593" s="428" t="s">
        <v>3878</v>
      </c>
      <c r="B5593" s="431">
        <v>160202</v>
      </c>
      <c r="C5593" s="428" t="s">
        <v>17301</v>
      </c>
      <c r="D5593" s="428" t="s">
        <v>19</v>
      </c>
    </row>
    <row r="5594" spans="1:4" ht="12.75">
      <c r="A5594" s="428" t="s">
        <v>3920</v>
      </c>
      <c r="B5594" s="431" t="s">
        <v>491</v>
      </c>
      <c r="C5594" s="428" t="s">
        <v>17302</v>
      </c>
      <c r="D5594" s="428" t="s">
        <v>19</v>
      </c>
    </row>
    <row r="5595" spans="1:4" ht="12.75">
      <c r="A5595" s="428" t="s">
        <v>3947</v>
      </c>
      <c r="B5595" s="431">
        <v>130504</v>
      </c>
      <c r="C5595" s="428" t="s">
        <v>17303</v>
      </c>
      <c r="D5595" s="428" t="s">
        <v>20</v>
      </c>
    </row>
    <row r="5596" spans="1:4" ht="12.75">
      <c r="A5596" s="428" t="s">
        <v>5913</v>
      </c>
      <c r="B5596" s="431" t="s">
        <v>403</v>
      </c>
      <c r="C5596" s="428" t="s">
        <v>17304</v>
      </c>
      <c r="D5596" s="428" t="s">
        <v>19</v>
      </c>
    </row>
    <row r="5597" spans="1:4" ht="12.75">
      <c r="A5597" s="428" t="s">
        <v>8051</v>
      </c>
      <c r="B5597" s="431">
        <v>250305</v>
      </c>
      <c r="C5597" s="428" t="s">
        <v>17305</v>
      </c>
      <c r="D5597" s="428" t="s">
        <v>20</v>
      </c>
    </row>
    <row r="5598" spans="1:4" ht="12.75">
      <c r="A5598" s="428" t="s">
        <v>4165</v>
      </c>
      <c r="B5598" s="431">
        <v>110403</v>
      </c>
      <c r="C5598" s="428" t="s">
        <v>17306</v>
      </c>
      <c r="D5598" s="428" t="s">
        <v>19</v>
      </c>
    </row>
    <row r="5599" spans="1:4" ht="12.75">
      <c r="A5599" s="428" t="s">
        <v>5945</v>
      </c>
      <c r="B5599" s="431">
        <v>150110</v>
      </c>
      <c r="C5599" s="428" t="s">
        <v>17307</v>
      </c>
      <c r="D5599" s="428" t="s">
        <v>18</v>
      </c>
    </row>
    <row r="5600" spans="1:4" ht="12.75">
      <c r="A5600" s="428" t="s">
        <v>6280</v>
      </c>
      <c r="B5600" s="431" t="s">
        <v>10763</v>
      </c>
      <c r="C5600" s="428" t="s">
        <v>17308</v>
      </c>
      <c r="D5600" s="428" t="s">
        <v>19</v>
      </c>
    </row>
    <row r="5601" spans="1:4" ht="12.75">
      <c r="A5601" s="428" t="s">
        <v>4302</v>
      </c>
      <c r="B5601" s="431" t="s">
        <v>2726</v>
      </c>
      <c r="C5601" s="428" t="s">
        <v>17309</v>
      </c>
      <c r="D5601" s="428" t="s">
        <v>20</v>
      </c>
    </row>
    <row r="5602" spans="1:4" ht="12.75">
      <c r="A5602" s="428" t="s">
        <v>4306</v>
      </c>
      <c r="B5602" s="431" t="s">
        <v>4307</v>
      </c>
      <c r="C5602" s="428" t="s">
        <v>17310</v>
      </c>
      <c r="D5602" s="428" t="s">
        <v>19</v>
      </c>
    </row>
    <row r="5603" spans="1:4" ht="12.75">
      <c r="A5603" s="428" t="s">
        <v>4366</v>
      </c>
      <c r="B5603" s="431">
        <v>230105</v>
      </c>
      <c r="C5603" s="428" t="s">
        <v>17311</v>
      </c>
      <c r="D5603" s="428" t="s">
        <v>20</v>
      </c>
    </row>
    <row r="5604" spans="1:4" ht="12.75">
      <c r="A5604" s="428" t="s">
        <v>5416</v>
      </c>
      <c r="B5604" s="431">
        <v>150501</v>
      </c>
      <c r="C5604" s="428" t="s">
        <v>17312</v>
      </c>
      <c r="D5604" s="428" t="s">
        <v>20</v>
      </c>
    </row>
    <row r="5605" spans="1:4" ht="12.75">
      <c r="A5605" s="428" t="s">
        <v>4446</v>
      </c>
      <c r="B5605" s="431">
        <v>250102</v>
      </c>
      <c r="C5605" s="428" t="s">
        <v>17313</v>
      </c>
      <c r="D5605" s="428" t="s">
        <v>19</v>
      </c>
    </row>
    <row r="5606" spans="1:4" ht="12.75">
      <c r="A5606" s="428" t="s">
        <v>4449</v>
      </c>
      <c r="B5606" s="431" t="s">
        <v>413</v>
      </c>
      <c r="C5606" s="428" t="s">
        <v>17314</v>
      </c>
      <c r="D5606" s="428" t="s">
        <v>19</v>
      </c>
    </row>
    <row r="5607" spans="1:4" ht="12.75">
      <c r="A5607" s="428" t="s">
        <v>895</v>
      </c>
      <c r="B5607" s="431">
        <v>160201</v>
      </c>
      <c r="C5607" s="428" t="s">
        <v>17315</v>
      </c>
      <c r="D5607" s="428" t="s">
        <v>19</v>
      </c>
    </row>
    <row r="5608" spans="1:4" ht="12.75">
      <c r="A5608" s="428" t="s">
        <v>4479</v>
      </c>
      <c r="B5608" s="431" t="s">
        <v>10295</v>
      </c>
      <c r="C5608" s="428" t="s">
        <v>17316</v>
      </c>
      <c r="D5608" s="428" t="s">
        <v>19</v>
      </c>
    </row>
    <row r="5609" spans="1:4" ht="12.75">
      <c r="A5609" s="428" t="s">
        <v>4520</v>
      </c>
      <c r="B5609" s="431">
        <v>150118</v>
      </c>
      <c r="C5609" s="428" t="s">
        <v>17317</v>
      </c>
      <c r="D5609" s="428" t="s">
        <v>20</v>
      </c>
    </row>
    <row r="5610" spans="1:4" ht="12.75">
      <c r="A5610" s="428" t="s">
        <v>4534</v>
      </c>
      <c r="B5610" s="431" t="s">
        <v>4535</v>
      </c>
      <c r="C5610" s="428" t="s">
        <v>17318</v>
      </c>
      <c r="D5610" s="428" t="s">
        <v>18</v>
      </c>
    </row>
    <row r="5611" spans="1:4" ht="12.75">
      <c r="A5611" s="428" t="s">
        <v>4565</v>
      </c>
      <c r="B5611" s="431" t="s">
        <v>3441</v>
      </c>
      <c r="C5611" s="428" t="s">
        <v>17319</v>
      </c>
      <c r="D5611" s="428" t="s">
        <v>19</v>
      </c>
    </row>
    <row r="5612" spans="1:4" ht="12.75">
      <c r="A5612" s="428" t="s">
        <v>4659</v>
      </c>
      <c r="B5612" s="431">
        <v>250304</v>
      </c>
      <c r="C5612" s="428" t="s">
        <v>12819</v>
      </c>
      <c r="D5612" s="428" t="s">
        <v>19</v>
      </c>
    </row>
    <row r="5613" spans="1:4" ht="12.75">
      <c r="A5613" s="428" t="s">
        <v>4716</v>
      </c>
      <c r="B5613" s="431" t="s">
        <v>9747</v>
      </c>
      <c r="C5613" s="428" t="s">
        <v>17320</v>
      </c>
      <c r="D5613" s="428" t="s">
        <v>19</v>
      </c>
    </row>
    <row r="5614" spans="1:4" ht="12.75">
      <c r="A5614" s="428" t="s">
        <v>4761</v>
      </c>
      <c r="B5614" s="431" t="s">
        <v>10766</v>
      </c>
      <c r="C5614" s="428" t="s">
        <v>17321</v>
      </c>
      <c r="D5614" s="428" t="s">
        <v>19</v>
      </c>
    </row>
    <row r="5615" spans="1:4" ht="12.75">
      <c r="A5615" s="428" t="s">
        <v>4768</v>
      </c>
      <c r="B5615" s="431" t="s">
        <v>10619</v>
      </c>
      <c r="C5615" s="428" t="s">
        <v>17322</v>
      </c>
      <c r="D5615" s="428" t="s">
        <v>19</v>
      </c>
    </row>
    <row r="5616" spans="1:4" ht="12.75">
      <c r="A5616" s="428" t="s">
        <v>857</v>
      </c>
      <c r="B5616" s="431">
        <v>220707</v>
      </c>
      <c r="C5616" s="428" t="s">
        <v>17323</v>
      </c>
      <c r="D5616" s="428" t="s">
        <v>18</v>
      </c>
    </row>
    <row r="5617" spans="1:4" ht="12.75">
      <c r="A5617" s="428" t="s">
        <v>4788</v>
      </c>
      <c r="B5617" s="431" t="s">
        <v>10662</v>
      </c>
      <c r="C5617" s="428" t="s">
        <v>17324</v>
      </c>
      <c r="D5617" s="428" t="s">
        <v>18</v>
      </c>
    </row>
    <row r="5618" spans="1:4" ht="12.75">
      <c r="A5618" s="428" t="s">
        <v>1778</v>
      </c>
      <c r="B5618" s="431" t="s">
        <v>1779</v>
      </c>
      <c r="C5618" s="428" t="s">
        <v>17325</v>
      </c>
      <c r="D5618" s="428" t="s">
        <v>19</v>
      </c>
    </row>
    <row r="5619" spans="1:4" ht="12.75">
      <c r="A5619" s="428" t="s">
        <v>4798</v>
      </c>
      <c r="B5619" s="431" t="s">
        <v>854</v>
      </c>
      <c r="C5619" s="428" t="s">
        <v>17326</v>
      </c>
      <c r="D5619" s="428" t="s">
        <v>19</v>
      </c>
    </row>
    <row r="5620" spans="1:4" ht="12.75">
      <c r="A5620" s="428" t="s">
        <v>4847</v>
      </c>
      <c r="B5620" s="431">
        <v>160401</v>
      </c>
      <c r="C5620" s="428" t="s">
        <v>17327</v>
      </c>
      <c r="D5620" s="428" t="s">
        <v>19</v>
      </c>
    </row>
    <row r="5621" spans="1:4" ht="12.75">
      <c r="A5621" s="428" t="s">
        <v>11917</v>
      </c>
      <c r="B5621" s="431">
        <v>200501</v>
      </c>
      <c r="C5621" s="428" t="s">
        <v>17328</v>
      </c>
      <c r="D5621" s="428" t="s">
        <v>459</v>
      </c>
    </row>
    <row r="5622" spans="1:4" ht="12.75">
      <c r="A5622" s="428" t="s">
        <v>4950</v>
      </c>
      <c r="B5622" s="431" t="s">
        <v>10123</v>
      </c>
      <c r="C5622" s="428" t="s">
        <v>17329</v>
      </c>
      <c r="D5622" s="428" t="s">
        <v>19</v>
      </c>
    </row>
    <row r="5623" spans="1:4" ht="12.75">
      <c r="A5623" s="428" t="s">
        <v>4972</v>
      </c>
      <c r="B5623" s="431" t="s">
        <v>4620</v>
      </c>
      <c r="C5623" s="428" t="s">
        <v>16559</v>
      </c>
      <c r="D5623" s="428" t="s">
        <v>20</v>
      </c>
    </row>
    <row r="5624" spans="1:4" ht="12.75">
      <c r="A5624" s="428" t="s">
        <v>4989</v>
      </c>
      <c r="B5624" s="431">
        <v>170103</v>
      </c>
      <c r="C5624" s="428" t="s">
        <v>17330</v>
      </c>
      <c r="D5624" s="428" t="s">
        <v>19</v>
      </c>
    </row>
    <row r="5625" spans="1:4" ht="12.75">
      <c r="A5625" s="428" t="s">
        <v>4279</v>
      </c>
      <c r="B5625" s="431">
        <v>150119</v>
      </c>
      <c r="C5625" s="428" t="s">
        <v>17331</v>
      </c>
      <c r="D5625" s="428" t="s">
        <v>459</v>
      </c>
    </row>
    <row r="5626" spans="1:4" ht="12.75">
      <c r="A5626" s="428" t="s">
        <v>5104</v>
      </c>
      <c r="B5626" s="431">
        <v>230202</v>
      </c>
      <c r="C5626" s="428" t="s">
        <v>17332</v>
      </c>
      <c r="D5626" s="428" t="s">
        <v>20</v>
      </c>
    </row>
    <row r="5627" spans="1:4" ht="12.75">
      <c r="A5627" s="428" t="s">
        <v>5119</v>
      </c>
      <c r="B5627" s="431">
        <v>150728</v>
      </c>
      <c r="C5627" s="428" t="s">
        <v>12421</v>
      </c>
      <c r="D5627" s="428" t="s">
        <v>18</v>
      </c>
    </row>
    <row r="5628" spans="1:4" ht="12.75">
      <c r="A5628" s="428" t="s">
        <v>5138</v>
      </c>
      <c r="B5628" s="431">
        <v>120107</v>
      </c>
      <c r="C5628" s="428" t="s">
        <v>12533</v>
      </c>
      <c r="D5628" s="428" t="s">
        <v>20</v>
      </c>
    </row>
    <row r="5629" spans="1:4" ht="12.75">
      <c r="A5629" s="428" t="s">
        <v>1559</v>
      </c>
      <c r="B5629" s="431">
        <v>240101</v>
      </c>
      <c r="C5629" s="428" t="s">
        <v>17333</v>
      </c>
      <c r="D5629" s="428" t="s">
        <v>20</v>
      </c>
    </row>
    <row r="5630" spans="1:4" ht="12.75">
      <c r="A5630" s="428" t="s">
        <v>5238</v>
      </c>
      <c r="B5630" s="431" t="s">
        <v>637</v>
      </c>
      <c r="C5630" s="428" t="s">
        <v>17334</v>
      </c>
      <c r="D5630" s="428" t="s">
        <v>19</v>
      </c>
    </row>
    <row r="5631" spans="1:4" ht="12.75">
      <c r="A5631" s="428" t="s">
        <v>4850</v>
      </c>
      <c r="B5631" s="431">
        <v>151019</v>
      </c>
      <c r="C5631" s="428" t="s">
        <v>17335</v>
      </c>
      <c r="D5631" s="428" t="s">
        <v>19</v>
      </c>
    </row>
    <row r="5632" spans="1:4" ht="12.75">
      <c r="A5632" s="428" t="s">
        <v>5256</v>
      </c>
      <c r="B5632" s="431">
        <v>151014</v>
      </c>
      <c r="C5632" s="428" t="s">
        <v>17336</v>
      </c>
      <c r="D5632" s="428" t="s">
        <v>20</v>
      </c>
    </row>
    <row r="5633" spans="1:4" ht="12.75">
      <c r="A5633" s="428" t="s">
        <v>5267</v>
      </c>
      <c r="B5633" s="431">
        <v>150302</v>
      </c>
      <c r="C5633" s="428" t="s">
        <v>17337</v>
      </c>
      <c r="D5633" s="428" t="s">
        <v>19</v>
      </c>
    </row>
    <row r="5634" spans="1:4" ht="12.75">
      <c r="A5634" s="428" t="s">
        <v>5290</v>
      </c>
      <c r="B5634" s="431">
        <v>120709</v>
      </c>
      <c r="C5634" s="428" t="s">
        <v>15964</v>
      </c>
      <c r="D5634" s="428" t="s">
        <v>19</v>
      </c>
    </row>
    <row r="5635" spans="1:4" ht="12.75">
      <c r="A5635" s="428" t="s">
        <v>5335</v>
      </c>
      <c r="B5635" s="431">
        <v>120426</v>
      </c>
      <c r="C5635" s="428" t="s">
        <v>17338</v>
      </c>
      <c r="D5635" s="428" t="s">
        <v>19</v>
      </c>
    </row>
    <row r="5636" spans="1:4" ht="12.75">
      <c r="A5636" s="428" t="s">
        <v>5497</v>
      </c>
      <c r="B5636" s="431">
        <v>120606</v>
      </c>
      <c r="C5636" s="428" t="s">
        <v>17339</v>
      </c>
      <c r="D5636" s="428" t="s">
        <v>18</v>
      </c>
    </row>
    <row r="5637" spans="1:4" ht="12.75">
      <c r="A5637" s="428" t="s">
        <v>5519</v>
      </c>
      <c r="B5637" s="431">
        <v>200604</v>
      </c>
      <c r="C5637" s="428" t="s">
        <v>17340</v>
      </c>
      <c r="D5637" s="428" t="s">
        <v>19</v>
      </c>
    </row>
    <row r="5638" spans="1:4" ht="12.75">
      <c r="A5638" s="428" t="s">
        <v>863</v>
      </c>
      <c r="B5638" s="431" t="s">
        <v>543</v>
      </c>
      <c r="C5638" s="428" t="s">
        <v>15257</v>
      </c>
      <c r="D5638" s="428" t="s">
        <v>19</v>
      </c>
    </row>
    <row r="5639" spans="1:4" ht="12.75">
      <c r="A5639" s="428" t="s">
        <v>6091</v>
      </c>
      <c r="B5639" s="431" t="s">
        <v>1202</v>
      </c>
      <c r="C5639" s="428" t="s">
        <v>17341</v>
      </c>
      <c r="D5639" s="428" t="s">
        <v>19</v>
      </c>
    </row>
    <row r="5640" spans="1:4" ht="12.75">
      <c r="A5640" s="428" t="s">
        <v>5559</v>
      </c>
      <c r="B5640" s="431">
        <v>140206</v>
      </c>
      <c r="C5640" s="428" t="s">
        <v>15583</v>
      </c>
      <c r="D5640" s="428" t="s">
        <v>19</v>
      </c>
    </row>
    <row r="5641" spans="1:4" ht="12.75">
      <c r="A5641" s="428" t="s">
        <v>5562</v>
      </c>
      <c r="B5641" s="431" t="s">
        <v>2256</v>
      </c>
      <c r="C5641" s="428" t="s">
        <v>17342</v>
      </c>
      <c r="D5641" s="428" t="s">
        <v>18</v>
      </c>
    </row>
    <row r="5642" spans="1:4" ht="12.75">
      <c r="A5642" s="428" t="s">
        <v>5572</v>
      </c>
      <c r="B5642" s="431" t="s">
        <v>1165</v>
      </c>
      <c r="C5642" s="428" t="s">
        <v>13967</v>
      </c>
      <c r="D5642" s="428" t="s">
        <v>19</v>
      </c>
    </row>
    <row r="5643" spans="1:4" ht="12.75">
      <c r="A5643" s="428" t="s">
        <v>11918</v>
      </c>
      <c r="B5643" s="431">
        <v>100111</v>
      </c>
      <c r="C5643" s="428" t="s">
        <v>17343</v>
      </c>
      <c r="D5643" s="428" t="s">
        <v>20</v>
      </c>
    </row>
    <row r="5644" spans="1:4" ht="12.75">
      <c r="A5644" s="428" t="s">
        <v>5639</v>
      </c>
      <c r="B5644" s="431">
        <v>160702</v>
      </c>
      <c r="C5644" s="428" t="s">
        <v>17344</v>
      </c>
      <c r="D5644" s="428" t="s">
        <v>19</v>
      </c>
    </row>
    <row r="5645" spans="1:4" ht="12.75">
      <c r="A5645" s="428" t="s">
        <v>5710</v>
      </c>
      <c r="B5645" s="431" t="s">
        <v>10366</v>
      </c>
      <c r="C5645" s="428" t="s">
        <v>17345</v>
      </c>
      <c r="D5645" s="428" t="s">
        <v>20</v>
      </c>
    </row>
    <row r="5646" spans="1:4" ht="12.75">
      <c r="A5646" s="428" t="s">
        <v>5714</v>
      </c>
      <c r="B5646" s="431" t="s">
        <v>10372</v>
      </c>
      <c r="C5646" s="428" t="s">
        <v>17346</v>
      </c>
      <c r="D5646" s="428" t="s">
        <v>20</v>
      </c>
    </row>
    <row r="5647" spans="1:4" ht="12.75">
      <c r="A5647" s="428" t="s">
        <v>5737</v>
      </c>
      <c r="B5647" s="431">
        <v>200305</v>
      </c>
      <c r="C5647" s="428" t="s">
        <v>17347</v>
      </c>
      <c r="D5647" s="428" t="s">
        <v>19</v>
      </c>
    </row>
    <row r="5648" spans="1:4" ht="12.75">
      <c r="A5648" s="428" t="s">
        <v>5864</v>
      </c>
      <c r="B5648" s="431">
        <v>220911</v>
      </c>
      <c r="C5648" s="428" t="s">
        <v>17348</v>
      </c>
      <c r="D5648" s="428" t="s">
        <v>19</v>
      </c>
    </row>
    <row r="5649" spans="1:4" ht="12.75">
      <c r="A5649" s="428" t="s">
        <v>5874</v>
      </c>
      <c r="B5649" s="431" t="s">
        <v>1661</v>
      </c>
      <c r="C5649" s="428" t="s">
        <v>17349</v>
      </c>
      <c r="D5649" s="428" t="s">
        <v>19</v>
      </c>
    </row>
    <row r="5650" spans="1:4" ht="12.75">
      <c r="A5650" s="428" t="s">
        <v>5901</v>
      </c>
      <c r="B5650" s="431">
        <v>230111</v>
      </c>
      <c r="C5650" s="428" t="s">
        <v>12500</v>
      </c>
      <c r="D5650" s="428" t="s">
        <v>19</v>
      </c>
    </row>
    <row r="5651" spans="1:4" ht="12.75">
      <c r="A5651" s="428" t="s">
        <v>5923</v>
      </c>
      <c r="B5651" s="431">
        <v>160604</v>
      </c>
      <c r="C5651" s="428" t="s">
        <v>17350</v>
      </c>
      <c r="D5651" s="428" t="s">
        <v>19</v>
      </c>
    </row>
    <row r="5652" spans="1:4" ht="12.75">
      <c r="A5652" s="428" t="s">
        <v>5927</v>
      </c>
      <c r="B5652" s="431">
        <v>220907</v>
      </c>
      <c r="C5652" s="428" t="s">
        <v>17351</v>
      </c>
      <c r="D5652" s="428" t="s">
        <v>19</v>
      </c>
    </row>
    <row r="5653" spans="1:4" ht="12.75">
      <c r="A5653" s="428" t="s">
        <v>5933</v>
      </c>
      <c r="B5653" s="431" t="s">
        <v>10717</v>
      </c>
      <c r="C5653" s="428" t="s">
        <v>5934</v>
      </c>
      <c r="D5653" s="428" t="s">
        <v>20</v>
      </c>
    </row>
    <row r="5654" spans="1:4" ht="12.75">
      <c r="A5654" s="428" t="s">
        <v>11919</v>
      </c>
      <c r="B5654" s="431">
        <v>250204</v>
      </c>
      <c r="C5654" s="428" t="s">
        <v>17352</v>
      </c>
      <c r="D5654" s="428" t="s">
        <v>19</v>
      </c>
    </row>
    <row r="5655" spans="1:4" ht="12.75">
      <c r="A5655" s="428" t="s">
        <v>5982</v>
      </c>
      <c r="B5655" s="431" t="s">
        <v>9747</v>
      </c>
      <c r="C5655" s="428" t="s">
        <v>17353</v>
      </c>
      <c r="D5655" s="428" t="s">
        <v>20</v>
      </c>
    </row>
    <row r="5656" spans="1:4" ht="12.75">
      <c r="A5656" s="428" t="s">
        <v>6095</v>
      </c>
      <c r="B5656" s="431">
        <v>220104</v>
      </c>
      <c r="C5656" s="428" t="s">
        <v>17354</v>
      </c>
      <c r="D5656" s="428" t="s">
        <v>18</v>
      </c>
    </row>
    <row r="5657" spans="1:4" ht="12.75">
      <c r="A5657" s="428" t="s">
        <v>6104</v>
      </c>
      <c r="B5657" s="431" t="s">
        <v>10853</v>
      </c>
      <c r="C5657" s="428" t="s">
        <v>13228</v>
      </c>
      <c r="D5657" s="428" t="s">
        <v>19</v>
      </c>
    </row>
    <row r="5658" spans="1:4" ht="12.75">
      <c r="A5658" s="428" t="s">
        <v>6116</v>
      </c>
      <c r="B5658" s="431" t="s">
        <v>10827</v>
      </c>
      <c r="C5658" s="428" t="s">
        <v>17355</v>
      </c>
      <c r="D5658" s="428" t="s">
        <v>19</v>
      </c>
    </row>
    <row r="5659" spans="1:4" ht="12.75">
      <c r="A5659" s="428" t="s">
        <v>6147</v>
      </c>
      <c r="B5659" s="431" t="s">
        <v>10853</v>
      </c>
      <c r="C5659" s="428" t="s">
        <v>17356</v>
      </c>
      <c r="D5659" s="428" t="s">
        <v>18</v>
      </c>
    </row>
    <row r="5660" spans="1:4" ht="12.75">
      <c r="A5660" s="428" t="s">
        <v>6168</v>
      </c>
      <c r="B5660" s="431" t="s">
        <v>10725</v>
      </c>
      <c r="C5660" s="428" t="s">
        <v>17357</v>
      </c>
      <c r="D5660" s="428" t="s">
        <v>19</v>
      </c>
    </row>
    <row r="5661" spans="1:4" ht="12.75">
      <c r="A5661" s="428" t="s">
        <v>5902</v>
      </c>
      <c r="B5661" s="431" t="s">
        <v>10881</v>
      </c>
      <c r="C5661" s="428" t="s">
        <v>17358</v>
      </c>
      <c r="D5661" s="428" t="s">
        <v>19</v>
      </c>
    </row>
    <row r="5662" spans="1:4" ht="12.75">
      <c r="A5662" s="428" t="s">
        <v>6241</v>
      </c>
      <c r="B5662" s="431">
        <v>110302</v>
      </c>
      <c r="C5662" s="428" t="s">
        <v>17359</v>
      </c>
      <c r="D5662" s="428" t="s">
        <v>19</v>
      </c>
    </row>
    <row r="5663" spans="1:4" ht="12.75">
      <c r="A5663" s="428" t="s">
        <v>6268</v>
      </c>
      <c r="B5663" s="431">
        <v>101101</v>
      </c>
      <c r="C5663" s="428" t="s">
        <v>17360</v>
      </c>
      <c r="D5663" s="428" t="s">
        <v>20</v>
      </c>
    </row>
    <row r="5664" spans="1:4" ht="12.75">
      <c r="A5664" s="428" t="s">
        <v>6269</v>
      </c>
      <c r="B5664" s="431">
        <v>150726</v>
      </c>
      <c r="C5664" s="428" t="s">
        <v>17361</v>
      </c>
      <c r="D5664" s="428" t="s">
        <v>19</v>
      </c>
    </row>
    <row r="5665" spans="1:4" ht="12.75">
      <c r="A5665" s="428" t="s">
        <v>1469</v>
      </c>
      <c r="B5665" s="431" t="s">
        <v>10725</v>
      </c>
      <c r="C5665" s="428" t="s">
        <v>17362</v>
      </c>
      <c r="D5665" s="428" t="s">
        <v>19</v>
      </c>
    </row>
    <row r="5666" spans="1:4" ht="12.75">
      <c r="A5666" s="428" t="s">
        <v>6307</v>
      </c>
      <c r="B5666" s="431">
        <v>200101</v>
      </c>
      <c r="C5666" s="428" t="s">
        <v>6308</v>
      </c>
      <c r="D5666" s="428" t="s">
        <v>20</v>
      </c>
    </row>
    <row r="5667" spans="1:4" ht="12.75">
      <c r="A5667" s="428" t="s">
        <v>11920</v>
      </c>
      <c r="B5667" s="431" t="s">
        <v>10709</v>
      </c>
      <c r="C5667" s="428" t="s">
        <v>17363</v>
      </c>
      <c r="D5667" s="428" t="s">
        <v>20</v>
      </c>
    </row>
    <row r="5668" spans="1:4" ht="12.75">
      <c r="A5668" s="428" t="s">
        <v>11921</v>
      </c>
      <c r="B5668" s="431">
        <v>150102</v>
      </c>
      <c r="C5668" s="428" t="s">
        <v>17364</v>
      </c>
      <c r="D5668" s="428" t="s">
        <v>18</v>
      </c>
    </row>
    <row r="5669" spans="1:4" ht="12.75">
      <c r="A5669" s="428" t="s">
        <v>6462</v>
      </c>
      <c r="B5669" s="431">
        <v>221003</v>
      </c>
      <c r="C5669" s="428" t="s">
        <v>17365</v>
      </c>
      <c r="D5669" s="428" t="s">
        <v>18</v>
      </c>
    </row>
    <row r="5670" spans="1:4" ht="12.75">
      <c r="A5670" s="428" t="s">
        <v>6482</v>
      </c>
      <c r="B5670" s="431">
        <v>220508</v>
      </c>
      <c r="C5670" s="428" t="s">
        <v>17366</v>
      </c>
      <c r="D5670" s="428" t="s">
        <v>19</v>
      </c>
    </row>
    <row r="5671" spans="1:4" ht="12.75">
      <c r="A5671" s="428" t="s">
        <v>5054</v>
      </c>
      <c r="B5671" s="431">
        <v>150141</v>
      </c>
      <c r="C5671" s="428" t="s">
        <v>17367</v>
      </c>
      <c r="D5671" s="428" t="s">
        <v>18</v>
      </c>
    </row>
    <row r="5672" spans="1:4" ht="12.75">
      <c r="A5672" s="428" t="s">
        <v>6506</v>
      </c>
      <c r="B5672" s="431">
        <v>120129</v>
      </c>
      <c r="C5672" s="428" t="s">
        <v>17368</v>
      </c>
      <c r="D5672" s="428" t="s">
        <v>19</v>
      </c>
    </row>
    <row r="5673" spans="1:4" ht="12.75">
      <c r="A5673" s="428" t="s">
        <v>6563</v>
      </c>
      <c r="B5673" s="431">
        <v>100903</v>
      </c>
      <c r="C5673" s="428" t="s">
        <v>16791</v>
      </c>
      <c r="D5673" s="428" t="s">
        <v>19</v>
      </c>
    </row>
    <row r="5674" spans="1:4" ht="12.75">
      <c r="A5674" s="428" t="s">
        <v>6645</v>
      </c>
      <c r="B5674" s="431">
        <v>250102</v>
      </c>
      <c r="C5674" s="428" t="s">
        <v>17369</v>
      </c>
      <c r="D5674" s="428" t="s">
        <v>19</v>
      </c>
    </row>
    <row r="5675" spans="1:4" ht="12.75">
      <c r="A5675" s="428" t="s">
        <v>744</v>
      </c>
      <c r="B5675" s="431">
        <v>250102</v>
      </c>
      <c r="C5675" s="428" t="s">
        <v>17370</v>
      </c>
      <c r="D5675" s="428" t="s">
        <v>19</v>
      </c>
    </row>
    <row r="5676" spans="1:4" ht="12.75">
      <c r="A5676" s="428" t="s">
        <v>6646</v>
      </c>
      <c r="B5676" s="431">
        <v>120504</v>
      </c>
      <c r="C5676" s="428" t="s">
        <v>17371</v>
      </c>
      <c r="D5676" s="428" t="s">
        <v>18</v>
      </c>
    </row>
    <row r="5677" spans="1:4" ht="12.75">
      <c r="A5677" s="428" t="s">
        <v>6649</v>
      </c>
      <c r="B5677" s="431">
        <v>100313</v>
      </c>
      <c r="C5677" s="428" t="s">
        <v>17372</v>
      </c>
      <c r="D5677" s="428" t="s">
        <v>19</v>
      </c>
    </row>
    <row r="5678" spans="1:4" ht="12.75">
      <c r="A5678" s="428" t="s">
        <v>5443</v>
      </c>
      <c r="B5678" s="431">
        <v>120114</v>
      </c>
      <c r="C5678" s="428" t="s">
        <v>17373</v>
      </c>
      <c r="D5678" s="428" t="s">
        <v>19</v>
      </c>
    </row>
    <row r="5679" spans="1:4" ht="12.75">
      <c r="A5679" s="428" t="s">
        <v>6678</v>
      </c>
      <c r="B5679" s="431" t="s">
        <v>9847</v>
      </c>
      <c r="C5679" s="428" t="s">
        <v>17374</v>
      </c>
      <c r="D5679" s="428" t="s">
        <v>19</v>
      </c>
    </row>
    <row r="5680" spans="1:4" ht="12.75">
      <c r="A5680" s="428" t="s">
        <v>6679</v>
      </c>
      <c r="B5680" s="431">
        <v>100107</v>
      </c>
      <c r="C5680" s="428" t="s">
        <v>17375</v>
      </c>
      <c r="D5680" s="428" t="s">
        <v>18</v>
      </c>
    </row>
    <row r="5681" spans="1:4" ht="12.75">
      <c r="A5681" s="428" t="s">
        <v>6687</v>
      </c>
      <c r="B5681" s="431" t="s">
        <v>9919</v>
      </c>
      <c r="C5681" s="428" t="s">
        <v>17376</v>
      </c>
      <c r="D5681" s="428" t="s">
        <v>19</v>
      </c>
    </row>
    <row r="5682" spans="1:4" ht="12.75">
      <c r="A5682" s="428" t="s">
        <v>6693</v>
      </c>
      <c r="B5682" s="431" t="s">
        <v>10064</v>
      </c>
      <c r="C5682" s="428" t="s">
        <v>17377</v>
      </c>
      <c r="D5682" s="428" t="s">
        <v>18</v>
      </c>
    </row>
    <row r="5683" spans="1:4" ht="12.75">
      <c r="A5683" s="428" t="s">
        <v>6707</v>
      </c>
      <c r="B5683" s="431" t="s">
        <v>9838</v>
      </c>
      <c r="C5683" s="428" t="s">
        <v>17378</v>
      </c>
      <c r="D5683" s="428" t="s">
        <v>19</v>
      </c>
    </row>
    <row r="5684" spans="1:4" ht="12.75">
      <c r="A5684" s="428" t="s">
        <v>11922</v>
      </c>
      <c r="B5684" s="431">
        <v>100601</v>
      </c>
      <c r="C5684" s="428" t="s">
        <v>17379</v>
      </c>
      <c r="D5684" s="428" t="s">
        <v>20</v>
      </c>
    </row>
    <row r="5685" spans="1:4" ht="12.75">
      <c r="A5685" s="428" t="s">
        <v>6726</v>
      </c>
      <c r="B5685" s="431" t="s">
        <v>10027</v>
      </c>
      <c r="C5685" s="428" t="s">
        <v>17380</v>
      </c>
      <c r="D5685" s="428" t="s">
        <v>20</v>
      </c>
    </row>
    <row r="5686" spans="1:4" ht="12.75">
      <c r="A5686" s="428" t="s">
        <v>6899</v>
      </c>
      <c r="B5686" s="431">
        <v>240302</v>
      </c>
      <c r="C5686" s="428" t="s">
        <v>17381</v>
      </c>
      <c r="D5686" s="428" t="s">
        <v>20</v>
      </c>
    </row>
    <row r="5687" spans="1:4" ht="12.75">
      <c r="A5687" s="428" t="s">
        <v>6797</v>
      </c>
      <c r="B5687" s="431" t="s">
        <v>9997</v>
      </c>
      <c r="C5687" s="428" t="s">
        <v>17382</v>
      </c>
      <c r="D5687" s="428" t="s">
        <v>19</v>
      </c>
    </row>
    <row r="5688" spans="1:4" ht="12.75">
      <c r="A5688" s="428" t="s">
        <v>2563</v>
      </c>
      <c r="B5688" s="431">
        <v>190205</v>
      </c>
      <c r="C5688" s="428" t="s">
        <v>17383</v>
      </c>
      <c r="D5688" s="428" t="s">
        <v>19</v>
      </c>
    </row>
    <row r="5689" spans="1:4" ht="12.75">
      <c r="A5689" s="428" t="s">
        <v>6823</v>
      </c>
      <c r="B5689" s="431" t="s">
        <v>9752</v>
      </c>
      <c r="C5689" s="428" t="s">
        <v>17384</v>
      </c>
      <c r="D5689" s="428" t="s">
        <v>18</v>
      </c>
    </row>
    <row r="5690" spans="1:4" ht="12.75">
      <c r="A5690" s="428" t="s">
        <v>6884</v>
      </c>
      <c r="B5690" s="431" t="s">
        <v>1820</v>
      </c>
      <c r="C5690" s="428" t="s">
        <v>17385</v>
      </c>
      <c r="D5690" s="428" t="s">
        <v>459</v>
      </c>
    </row>
    <row r="5691" spans="1:4" ht="12.75">
      <c r="A5691" s="428" t="s">
        <v>6938</v>
      </c>
      <c r="B5691" s="431" t="s">
        <v>9818</v>
      </c>
      <c r="C5691" s="428" t="s">
        <v>17386</v>
      </c>
      <c r="D5691" s="428" t="s">
        <v>19</v>
      </c>
    </row>
    <row r="5692" spans="1:4" ht="12.75">
      <c r="A5692" s="428" t="s">
        <v>5407</v>
      </c>
      <c r="B5692" s="431">
        <v>120121</v>
      </c>
      <c r="C5692" s="428" t="s">
        <v>17387</v>
      </c>
      <c r="D5692" s="428" t="s">
        <v>19</v>
      </c>
    </row>
    <row r="5693" spans="1:4" ht="12.75">
      <c r="A5693" s="428" t="s">
        <v>7004</v>
      </c>
      <c r="B5693" s="431">
        <v>130602</v>
      </c>
      <c r="C5693" s="428" t="s">
        <v>17286</v>
      </c>
      <c r="D5693" s="428" t="s">
        <v>19</v>
      </c>
    </row>
    <row r="5694" spans="1:4" ht="12.75">
      <c r="A5694" s="428" t="s">
        <v>7042</v>
      </c>
      <c r="B5694" s="431" t="s">
        <v>9998</v>
      </c>
      <c r="C5694" s="428" t="s">
        <v>17388</v>
      </c>
      <c r="D5694" s="428" t="s">
        <v>19</v>
      </c>
    </row>
    <row r="5695" spans="1:4" ht="12.75">
      <c r="A5695" s="428" t="s">
        <v>7052</v>
      </c>
      <c r="B5695" s="431" t="s">
        <v>541</v>
      </c>
      <c r="C5695" s="428" t="s">
        <v>17389</v>
      </c>
      <c r="D5695" s="428" t="s">
        <v>19</v>
      </c>
    </row>
    <row r="5696" spans="1:4" ht="12.75">
      <c r="A5696" s="428" t="s">
        <v>7066</v>
      </c>
      <c r="B5696" s="431">
        <v>200109</v>
      </c>
      <c r="C5696" s="428" t="s">
        <v>17390</v>
      </c>
      <c r="D5696" s="428" t="s">
        <v>20</v>
      </c>
    </row>
    <row r="5697" spans="1:4" ht="12.75">
      <c r="A5697" s="428" t="s">
        <v>7074</v>
      </c>
      <c r="B5697" s="431" t="s">
        <v>10046</v>
      </c>
      <c r="C5697" s="428" t="s">
        <v>17391</v>
      </c>
      <c r="D5697" s="428" t="s">
        <v>19</v>
      </c>
    </row>
    <row r="5698" spans="1:4" ht="12.75">
      <c r="A5698" s="428" t="s">
        <v>7075</v>
      </c>
      <c r="B5698" s="431" t="s">
        <v>10064</v>
      </c>
      <c r="C5698" s="428" t="s">
        <v>17392</v>
      </c>
      <c r="D5698" s="428" t="s">
        <v>19</v>
      </c>
    </row>
    <row r="5699" spans="1:4" ht="12.75">
      <c r="A5699" s="428" t="s">
        <v>7103</v>
      </c>
      <c r="B5699" s="431">
        <v>150110</v>
      </c>
      <c r="C5699" s="428" t="s">
        <v>17393</v>
      </c>
      <c r="D5699" s="428" t="s">
        <v>18</v>
      </c>
    </row>
    <row r="5700" spans="1:4" ht="12.75">
      <c r="A5700" s="428" t="s">
        <v>7121</v>
      </c>
      <c r="B5700" s="431" t="s">
        <v>9963</v>
      </c>
      <c r="C5700" s="428" t="s">
        <v>17394</v>
      </c>
      <c r="D5700" s="428" t="s">
        <v>19</v>
      </c>
    </row>
    <row r="5701" spans="1:4" ht="12.75">
      <c r="A5701" s="428" t="s">
        <v>6057</v>
      </c>
      <c r="B5701" s="431" t="s">
        <v>10709</v>
      </c>
      <c r="C5701" s="428" t="s">
        <v>17395</v>
      </c>
      <c r="D5701" s="428" t="s">
        <v>20</v>
      </c>
    </row>
    <row r="5702" spans="1:4" ht="12.75">
      <c r="A5702" s="428" t="s">
        <v>7176</v>
      </c>
      <c r="B5702" s="431">
        <v>130804</v>
      </c>
      <c r="C5702" s="428" t="s">
        <v>13516</v>
      </c>
      <c r="D5702" s="428" t="s">
        <v>19</v>
      </c>
    </row>
    <row r="5703" spans="1:4" ht="12.75">
      <c r="A5703" s="428" t="s">
        <v>7188</v>
      </c>
      <c r="B5703" s="431" t="s">
        <v>10715</v>
      </c>
      <c r="C5703" s="428" t="s">
        <v>7189</v>
      </c>
      <c r="D5703" s="428" t="s">
        <v>20</v>
      </c>
    </row>
    <row r="5704" spans="1:4" ht="12.75">
      <c r="A5704" s="428" t="s">
        <v>7194</v>
      </c>
      <c r="B5704" s="431" t="s">
        <v>4620</v>
      </c>
      <c r="C5704" s="428" t="s">
        <v>17396</v>
      </c>
      <c r="D5704" s="428" t="s">
        <v>19</v>
      </c>
    </row>
    <row r="5705" spans="1:4" ht="12.75">
      <c r="A5705" s="428" t="s">
        <v>7220</v>
      </c>
      <c r="B5705" s="431">
        <v>240202</v>
      </c>
      <c r="C5705" s="428" t="s">
        <v>17397</v>
      </c>
      <c r="D5705" s="428" t="s">
        <v>18</v>
      </c>
    </row>
    <row r="5706" spans="1:4" ht="12.75">
      <c r="A5706" s="428" t="s">
        <v>7235</v>
      </c>
      <c r="B5706" s="431" t="s">
        <v>10029</v>
      </c>
      <c r="C5706" s="428" t="s">
        <v>17398</v>
      </c>
      <c r="D5706" s="428" t="s">
        <v>20</v>
      </c>
    </row>
    <row r="5707" spans="1:4" ht="12.75">
      <c r="A5707" s="428" t="s">
        <v>7254</v>
      </c>
      <c r="B5707" s="431" t="s">
        <v>1035</v>
      </c>
      <c r="C5707" s="428" t="s">
        <v>17399</v>
      </c>
      <c r="D5707" s="428" t="s">
        <v>19</v>
      </c>
    </row>
    <row r="5708" spans="1:4" ht="12.75">
      <c r="A5708" s="428" t="s">
        <v>11923</v>
      </c>
      <c r="B5708" s="431" t="s">
        <v>10267</v>
      </c>
      <c r="C5708" s="428" t="s">
        <v>17400</v>
      </c>
      <c r="D5708" s="428" t="s">
        <v>18</v>
      </c>
    </row>
    <row r="5709" spans="1:4" ht="12.75">
      <c r="A5709" s="428" t="s">
        <v>7280</v>
      </c>
      <c r="B5709" s="431" t="s">
        <v>6927</v>
      </c>
      <c r="C5709" s="428" t="s">
        <v>17401</v>
      </c>
      <c r="D5709" s="428" t="s">
        <v>19</v>
      </c>
    </row>
    <row r="5710" spans="1:4" ht="12.75">
      <c r="A5710" s="428" t="s">
        <v>3688</v>
      </c>
      <c r="B5710" s="431">
        <v>220804</v>
      </c>
      <c r="C5710" s="428" t="s">
        <v>13893</v>
      </c>
      <c r="D5710" s="428" t="s">
        <v>19</v>
      </c>
    </row>
    <row r="5711" spans="1:4" ht="12.75">
      <c r="A5711" s="428" t="s">
        <v>1407</v>
      </c>
      <c r="B5711" s="431" t="s">
        <v>1408</v>
      </c>
      <c r="C5711" s="428" t="s">
        <v>17402</v>
      </c>
      <c r="D5711" s="428" t="s">
        <v>19</v>
      </c>
    </row>
    <row r="5712" spans="1:4" ht="12.75">
      <c r="A5712" s="428" t="s">
        <v>5126</v>
      </c>
      <c r="B5712" s="431">
        <v>120114</v>
      </c>
      <c r="C5712" s="428" t="s">
        <v>13557</v>
      </c>
      <c r="D5712" s="428" t="s">
        <v>18</v>
      </c>
    </row>
    <row r="5713" spans="1:4" ht="12.75">
      <c r="A5713" s="428" t="s">
        <v>2936</v>
      </c>
      <c r="B5713" s="431">
        <v>100507</v>
      </c>
      <c r="C5713" s="428" t="s">
        <v>17403</v>
      </c>
      <c r="D5713" s="428" t="s">
        <v>18</v>
      </c>
    </row>
    <row r="5714" spans="1:4" ht="12.75">
      <c r="A5714" s="428" t="s">
        <v>11924</v>
      </c>
      <c r="B5714" s="431" t="s">
        <v>10666</v>
      </c>
      <c r="C5714" s="428" t="s">
        <v>17404</v>
      </c>
      <c r="D5714" s="428" t="s">
        <v>20</v>
      </c>
    </row>
    <row r="5715" spans="1:4" ht="12.75">
      <c r="A5715" s="428" t="s">
        <v>11925</v>
      </c>
      <c r="B5715" s="431">
        <v>200104</v>
      </c>
      <c r="C5715" s="428" t="s">
        <v>17405</v>
      </c>
      <c r="D5715" s="428" t="s">
        <v>18</v>
      </c>
    </row>
    <row r="5716" spans="1:4" ht="12.75">
      <c r="A5716" s="428" t="s">
        <v>7364</v>
      </c>
      <c r="B5716" s="431">
        <v>130601</v>
      </c>
      <c r="C5716" s="428" t="s">
        <v>13882</v>
      </c>
      <c r="D5716" s="428" t="s">
        <v>20</v>
      </c>
    </row>
    <row r="5717" spans="1:4" ht="12.75">
      <c r="A5717" s="428" t="s">
        <v>7377</v>
      </c>
      <c r="B5717" s="431" t="s">
        <v>1512</v>
      </c>
      <c r="C5717" s="428" t="s">
        <v>17406</v>
      </c>
      <c r="D5717" s="428" t="s">
        <v>19</v>
      </c>
    </row>
    <row r="5718" spans="1:4" ht="12.75">
      <c r="A5718" s="428" t="s">
        <v>5328</v>
      </c>
      <c r="B5718" s="431">
        <v>120114</v>
      </c>
      <c r="C5718" s="428" t="s">
        <v>17407</v>
      </c>
      <c r="D5718" s="428" t="s">
        <v>19</v>
      </c>
    </row>
    <row r="5719" spans="1:4" ht="12.75">
      <c r="A5719" s="428" t="s">
        <v>7422</v>
      </c>
      <c r="B5719" s="431" t="s">
        <v>4620</v>
      </c>
      <c r="C5719" s="428" t="s">
        <v>17408</v>
      </c>
      <c r="D5719" s="428" t="s">
        <v>19</v>
      </c>
    </row>
    <row r="5720" spans="1:4" ht="12.75">
      <c r="A5720" s="428" t="s">
        <v>7600</v>
      </c>
      <c r="B5720" s="431">
        <v>190304</v>
      </c>
      <c r="C5720" s="428" t="s">
        <v>17409</v>
      </c>
      <c r="D5720" s="428" t="s">
        <v>19</v>
      </c>
    </row>
    <row r="5721" spans="1:4" ht="12.75">
      <c r="A5721" s="428" t="s">
        <v>7612</v>
      </c>
      <c r="B5721" s="431">
        <v>190308</v>
      </c>
      <c r="C5721" s="428" t="s">
        <v>17410</v>
      </c>
      <c r="D5721" s="428" t="s">
        <v>19</v>
      </c>
    </row>
    <row r="5722" spans="1:4" ht="12.75">
      <c r="A5722" s="428" t="s">
        <v>7624</v>
      </c>
      <c r="B5722" s="431" t="s">
        <v>491</v>
      </c>
      <c r="C5722" s="428" t="s">
        <v>17411</v>
      </c>
      <c r="D5722" s="428" t="s">
        <v>19</v>
      </c>
    </row>
    <row r="5723" spans="1:4" ht="12.75">
      <c r="A5723" s="428" t="s">
        <v>7638</v>
      </c>
      <c r="B5723" s="431" t="s">
        <v>413</v>
      </c>
      <c r="C5723" s="428" t="s">
        <v>15817</v>
      </c>
      <c r="D5723" s="428" t="s">
        <v>18</v>
      </c>
    </row>
    <row r="5724" spans="1:4" ht="12.75">
      <c r="A5724" s="428" t="s">
        <v>7684</v>
      </c>
      <c r="B5724" s="431" t="s">
        <v>1849</v>
      </c>
      <c r="C5724" s="428" t="s">
        <v>17412</v>
      </c>
      <c r="D5724" s="428" t="s">
        <v>19</v>
      </c>
    </row>
    <row r="5725" spans="1:4" ht="12.75">
      <c r="A5725" s="428" t="s">
        <v>7726</v>
      </c>
      <c r="B5725" s="431">
        <v>190305</v>
      </c>
      <c r="C5725" s="428" t="s">
        <v>17413</v>
      </c>
      <c r="D5725" s="428" t="s">
        <v>19</v>
      </c>
    </row>
    <row r="5726" spans="1:4" ht="12.75">
      <c r="A5726" s="428" t="s">
        <v>7751</v>
      </c>
      <c r="B5726" s="431" t="s">
        <v>506</v>
      </c>
      <c r="C5726" s="428" t="s">
        <v>17414</v>
      </c>
      <c r="D5726" s="428" t="s">
        <v>19</v>
      </c>
    </row>
    <row r="5727" spans="1:4" ht="12.75">
      <c r="A5727" s="428" t="s">
        <v>7768</v>
      </c>
      <c r="B5727" s="431">
        <v>190307</v>
      </c>
      <c r="C5727" s="428" t="s">
        <v>17415</v>
      </c>
      <c r="D5727" s="428" t="s">
        <v>19</v>
      </c>
    </row>
    <row r="5728" spans="1:4" ht="12.75">
      <c r="A5728" s="428" t="s">
        <v>7779</v>
      </c>
      <c r="B5728" s="431">
        <v>190307</v>
      </c>
      <c r="C5728" s="428" t="s">
        <v>17416</v>
      </c>
      <c r="D5728" s="428" t="s">
        <v>19</v>
      </c>
    </row>
    <row r="5729" spans="1:4" ht="12.75">
      <c r="A5729" s="428" t="s">
        <v>7790</v>
      </c>
      <c r="B5729" s="431" t="s">
        <v>7791</v>
      </c>
      <c r="C5729" s="428" t="s">
        <v>17417</v>
      </c>
      <c r="D5729" s="428" t="s">
        <v>18</v>
      </c>
    </row>
    <row r="5730" spans="1:4" ht="12.75">
      <c r="A5730" s="428" t="s">
        <v>7824</v>
      </c>
      <c r="B5730" s="431">
        <v>250203</v>
      </c>
      <c r="C5730" s="428" t="s">
        <v>17418</v>
      </c>
      <c r="D5730" s="428" t="s">
        <v>20</v>
      </c>
    </row>
    <row r="5731" spans="1:4" ht="12.75">
      <c r="A5731" s="428" t="s">
        <v>7838</v>
      </c>
      <c r="B5731" s="431">
        <v>140116</v>
      </c>
      <c r="C5731" s="428" t="s">
        <v>17419</v>
      </c>
      <c r="D5731" s="428" t="s">
        <v>18</v>
      </c>
    </row>
    <row r="5732" spans="1:4" ht="12.75">
      <c r="A5732" s="428" t="s">
        <v>7845</v>
      </c>
      <c r="B5732" s="431">
        <v>150808</v>
      </c>
      <c r="C5732" s="428" t="s">
        <v>17420</v>
      </c>
      <c r="D5732" s="428" t="s">
        <v>19</v>
      </c>
    </row>
    <row r="5733" spans="1:4" ht="12.75">
      <c r="A5733" s="428" t="s">
        <v>7876</v>
      </c>
      <c r="B5733" s="431" t="s">
        <v>10749</v>
      </c>
      <c r="C5733" s="428" t="s">
        <v>13017</v>
      </c>
      <c r="D5733" s="428" t="s">
        <v>19</v>
      </c>
    </row>
    <row r="5734" spans="1:4" ht="12.75">
      <c r="A5734" s="428" t="s">
        <v>6690</v>
      </c>
      <c r="B5734" s="431">
        <v>190113</v>
      </c>
      <c r="C5734" s="428" t="s">
        <v>16854</v>
      </c>
      <c r="D5734" s="428" t="s">
        <v>20</v>
      </c>
    </row>
    <row r="5735" spans="1:4" ht="12.75">
      <c r="A5735" s="428" t="s">
        <v>2336</v>
      </c>
      <c r="B5735" s="431">
        <v>100905</v>
      </c>
      <c r="C5735" s="428" t="s">
        <v>17421</v>
      </c>
      <c r="D5735" s="428" t="s">
        <v>19</v>
      </c>
    </row>
    <row r="5736" spans="1:4" ht="12.75">
      <c r="A5736" s="428" t="s">
        <v>7529</v>
      </c>
      <c r="B5736" s="431">
        <v>120302</v>
      </c>
      <c r="C5736" s="428" t="s">
        <v>17422</v>
      </c>
      <c r="D5736" s="428" t="s">
        <v>18</v>
      </c>
    </row>
    <row r="5737" spans="1:4" ht="12.75">
      <c r="A5737" s="428" t="s">
        <v>7931</v>
      </c>
      <c r="B5737" s="431">
        <v>150714</v>
      </c>
      <c r="C5737" s="428" t="s">
        <v>17423</v>
      </c>
      <c r="D5737" s="428" t="s">
        <v>459</v>
      </c>
    </row>
    <row r="5738" spans="1:4" ht="12.75">
      <c r="A5738" s="428" t="s">
        <v>7951</v>
      </c>
      <c r="B5738" s="431">
        <v>130903</v>
      </c>
      <c r="C5738" s="428" t="s">
        <v>17424</v>
      </c>
      <c r="D5738" s="428" t="s">
        <v>19</v>
      </c>
    </row>
    <row r="5739" spans="1:4" ht="12.75">
      <c r="A5739" s="428" t="s">
        <v>4897</v>
      </c>
      <c r="B5739" s="431">
        <v>120608</v>
      </c>
      <c r="C5739" s="428" t="s">
        <v>17425</v>
      </c>
      <c r="D5739" s="428" t="s">
        <v>20</v>
      </c>
    </row>
    <row r="5740" spans="1:4" ht="12.75">
      <c r="A5740" s="428" t="s">
        <v>7962</v>
      </c>
      <c r="B5740" s="431">
        <v>110113</v>
      </c>
      <c r="C5740" s="428" t="s">
        <v>17426</v>
      </c>
      <c r="D5740" s="428" t="s">
        <v>18</v>
      </c>
    </row>
    <row r="5741" spans="1:4" ht="12.75">
      <c r="A5741" s="428" t="s">
        <v>1024</v>
      </c>
      <c r="B5741" s="431">
        <v>100110</v>
      </c>
      <c r="C5741" s="428" t="s">
        <v>17427</v>
      </c>
      <c r="D5741" s="428" t="s">
        <v>20</v>
      </c>
    </row>
    <row r="5742" spans="1:4" ht="12.75">
      <c r="A5742" s="428" t="s">
        <v>5757</v>
      </c>
      <c r="B5742" s="431" t="s">
        <v>10301</v>
      </c>
      <c r="C5742" s="428" t="s">
        <v>17428</v>
      </c>
      <c r="D5742" s="428" t="s">
        <v>20</v>
      </c>
    </row>
    <row r="5743" spans="1:4" ht="12.75">
      <c r="A5743" s="428" t="s">
        <v>2109</v>
      </c>
      <c r="B5743" s="431">
        <v>100610</v>
      </c>
      <c r="C5743" s="428" t="s">
        <v>17429</v>
      </c>
      <c r="D5743" s="428" t="s">
        <v>20</v>
      </c>
    </row>
    <row r="5744" spans="1:4" ht="12.75">
      <c r="A5744" s="428" t="s">
        <v>8142</v>
      </c>
      <c r="B5744" s="431">
        <v>140306</v>
      </c>
      <c r="C5744" s="428" t="s">
        <v>17430</v>
      </c>
      <c r="D5744" s="428" t="s">
        <v>20</v>
      </c>
    </row>
    <row r="5745" spans="1:4" ht="12.75">
      <c r="A5745" s="428" t="s">
        <v>5096</v>
      </c>
      <c r="B5745" s="431">
        <v>140310</v>
      </c>
      <c r="C5745" s="428" t="s">
        <v>17431</v>
      </c>
      <c r="D5745" s="428" t="s">
        <v>20</v>
      </c>
    </row>
    <row r="5746" spans="1:4" ht="12.75">
      <c r="A5746" s="428" t="s">
        <v>2139</v>
      </c>
      <c r="B5746" s="431">
        <v>120606</v>
      </c>
      <c r="C5746" s="428" t="s">
        <v>17432</v>
      </c>
      <c r="D5746" s="428" t="s">
        <v>20</v>
      </c>
    </row>
    <row r="5747" spans="1:4" ht="12.75">
      <c r="A5747" s="428" t="s">
        <v>5455</v>
      </c>
      <c r="B5747" s="431">
        <v>150118</v>
      </c>
      <c r="C5747" s="428" t="s">
        <v>17433</v>
      </c>
      <c r="D5747" s="428" t="s">
        <v>20</v>
      </c>
    </row>
    <row r="5748" spans="1:4" ht="12.75">
      <c r="A5748" s="428" t="s">
        <v>8104</v>
      </c>
      <c r="B5748" s="431">
        <v>250401</v>
      </c>
      <c r="C5748" s="428" t="s">
        <v>12974</v>
      </c>
      <c r="D5748" s="428" t="s">
        <v>19</v>
      </c>
    </row>
    <row r="5749" spans="1:4" ht="12.75">
      <c r="A5749" s="428" t="s">
        <v>3419</v>
      </c>
      <c r="B5749" s="431">
        <v>140305</v>
      </c>
      <c r="C5749" s="428" t="s">
        <v>17434</v>
      </c>
      <c r="D5749" s="428" t="s">
        <v>19</v>
      </c>
    </row>
    <row r="5750" spans="1:4" ht="12.75">
      <c r="A5750" s="428" t="s">
        <v>8156</v>
      </c>
      <c r="B5750" s="431">
        <v>110107</v>
      </c>
      <c r="C5750" s="428" t="s">
        <v>17435</v>
      </c>
      <c r="D5750" s="428" t="s">
        <v>19</v>
      </c>
    </row>
    <row r="5751" spans="1:4" ht="12.75">
      <c r="A5751" s="428" t="s">
        <v>8163</v>
      </c>
      <c r="B5751" s="431">
        <v>220911</v>
      </c>
      <c r="C5751" s="428" t="s">
        <v>13727</v>
      </c>
      <c r="D5751" s="428" t="s">
        <v>19</v>
      </c>
    </row>
    <row r="5752" spans="1:4" ht="12.75">
      <c r="A5752" s="428" t="s">
        <v>11926</v>
      </c>
      <c r="B5752" s="431">
        <v>230107</v>
      </c>
      <c r="C5752" s="428" t="s">
        <v>17436</v>
      </c>
      <c r="D5752" s="428" t="s">
        <v>20</v>
      </c>
    </row>
    <row r="5753" spans="1:4" ht="12.75">
      <c r="A5753" s="428" t="s">
        <v>4959</v>
      </c>
      <c r="B5753" s="431">
        <v>210407</v>
      </c>
      <c r="C5753" s="428" t="s">
        <v>17437</v>
      </c>
      <c r="D5753" s="428" t="s">
        <v>20</v>
      </c>
    </row>
    <row r="5754" spans="1:4" ht="12.75">
      <c r="A5754" s="428" t="s">
        <v>5013</v>
      </c>
      <c r="B5754" s="431">
        <v>210404</v>
      </c>
      <c r="C5754" s="428" t="s">
        <v>17438</v>
      </c>
      <c r="D5754" s="428" t="s">
        <v>19</v>
      </c>
    </row>
    <row r="5755" spans="1:4" ht="12.75">
      <c r="A5755" s="428" t="s">
        <v>8183</v>
      </c>
      <c r="B5755" s="431">
        <v>220808</v>
      </c>
      <c r="C5755" s="428" t="s">
        <v>17439</v>
      </c>
      <c r="D5755" s="428" t="s">
        <v>18</v>
      </c>
    </row>
    <row r="5756" spans="1:4" ht="12.75">
      <c r="A5756" s="428" t="s">
        <v>4857</v>
      </c>
      <c r="B5756" s="431" t="s">
        <v>10550</v>
      </c>
      <c r="C5756" s="428" t="s">
        <v>13557</v>
      </c>
      <c r="D5756" s="428" t="s">
        <v>18</v>
      </c>
    </row>
    <row r="5757" spans="1:4" ht="12.75">
      <c r="A5757" s="428" t="s">
        <v>4980</v>
      </c>
      <c r="B5757" s="431" t="s">
        <v>10252</v>
      </c>
      <c r="C5757" s="428" t="s">
        <v>17440</v>
      </c>
      <c r="D5757" s="428" t="s">
        <v>18</v>
      </c>
    </row>
    <row r="5758" spans="1:4" ht="12.75">
      <c r="A5758" s="428" t="s">
        <v>929</v>
      </c>
      <c r="B5758" s="431">
        <v>200204</v>
      </c>
      <c r="C5758" s="428" t="s">
        <v>17441</v>
      </c>
      <c r="D5758" s="428" t="s">
        <v>19</v>
      </c>
    </row>
    <row r="5759" spans="1:4" ht="12.75">
      <c r="A5759" s="428" t="s">
        <v>7767</v>
      </c>
      <c r="B5759" s="431" t="s">
        <v>801</v>
      </c>
      <c r="C5759" s="428" t="s">
        <v>12696</v>
      </c>
      <c r="D5759" s="428" t="s">
        <v>19</v>
      </c>
    </row>
    <row r="5760" spans="1:4" ht="12.75">
      <c r="A5760" s="428" t="s">
        <v>5601</v>
      </c>
      <c r="B5760" s="431" t="s">
        <v>10154</v>
      </c>
      <c r="C5760" s="428" t="s">
        <v>17442</v>
      </c>
      <c r="D5760" s="428" t="s">
        <v>19</v>
      </c>
    </row>
    <row r="5761" spans="1:4" ht="12.75">
      <c r="A5761" s="428" t="s">
        <v>4970</v>
      </c>
      <c r="B5761" s="431">
        <v>100509</v>
      </c>
      <c r="C5761" s="428" t="s">
        <v>17443</v>
      </c>
      <c r="D5761" s="428" t="s">
        <v>18</v>
      </c>
    </row>
    <row r="5762" spans="1:4" ht="12.75">
      <c r="A5762" s="428" t="s">
        <v>8231</v>
      </c>
      <c r="B5762" s="431">
        <v>120604</v>
      </c>
      <c r="C5762" s="428" t="s">
        <v>17444</v>
      </c>
      <c r="D5762" s="428" t="s">
        <v>19</v>
      </c>
    </row>
    <row r="5763" spans="1:4" ht="12.75">
      <c r="A5763" s="428" t="s">
        <v>2098</v>
      </c>
      <c r="B5763" s="431">
        <v>100507</v>
      </c>
      <c r="C5763" s="428" t="s">
        <v>17445</v>
      </c>
      <c r="D5763" s="428" t="s">
        <v>19</v>
      </c>
    </row>
    <row r="5764" spans="1:4" ht="12.75">
      <c r="A5764" s="428" t="s">
        <v>3573</v>
      </c>
      <c r="B5764" s="431" t="s">
        <v>10226</v>
      </c>
      <c r="C5764" s="428" t="s">
        <v>17446</v>
      </c>
      <c r="D5764" s="428" t="s">
        <v>19</v>
      </c>
    </row>
    <row r="5765" spans="1:4" ht="12.75">
      <c r="A5765" s="428" t="s">
        <v>5959</v>
      </c>
      <c r="B5765" s="431">
        <v>131203</v>
      </c>
      <c r="C5765" s="428" t="s">
        <v>17447</v>
      </c>
      <c r="D5765" s="428" t="s">
        <v>18</v>
      </c>
    </row>
    <row r="5766" spans="1:4" ht="12.75">
      <c r="A5766" s="428" t="s">
        <v>1061</v>
      </c>
      <c r="B5766" s="431" t="s">
        <v>1062</v>
      </c>
      <c r="C5766" s="428" t="s">
        <v>17448</v>
      </c>
      <c r="D5766" s="428" t="s">
        <v>20</v>
      </c>
    </row>
    <row r="5767" spans="1:4" ht="12.75">
      <c r="A5767" s="428" t="s">
        <v>8255</v>
      </c>
      <c r="B5767" s="431">
        <v>140306</v>
      </c>
      <c r="C5767" s="428" t="s">
        <v>17449</v>
      </c>
      <c r="D5767" s="428" t="s">
        <v>20</v>
      </c>
    </row>
    <row r="5768" spans="1:4" ht="12.75">
      <c r="A5768" s="428" t="s">
        <v>8259</v>
      </c>
      <c r="B5768" s="431" t="s">
        <v>8260</v>
      </c>
      <c r="C5768" s="428" t="s">
        <v>15942</v>
      </c>
      <c r="D5768" s="428" t="s">
        <v>20</v>
      </c>
    </row>
    <row r="5769" spans="1:4" ht="12.75">
      <c r="A5769" s="428" t="s">
        <v>11927</v>
      </c>
      <c r="B5769" s="431">
        <v>220601</v>
      </c>
      <c r="C5769" s="428" t="s">
        <v>17450</v>
      </c>
      <c r="D5769" s="428" t="s">
        <v>20</v>
      </c>
    </row>
    <row r="5770" spans="1:4" ht="12.75">
      <c r="A5770" s="428" t="s">
        <v>1647</v>
      </c>
      <c r="B5770" s="431">
        <v>120705</v>
      </c>
      <c r="C5770" s="428" t="s">
        <v>17451</v>
      </c>
      <c r="D5770" s="428" t="s">
        <v>20</v>
      </c>
    </row>
    <row r="5771" spans="1:4" ht="12.75">
      <c r="A5771" s="428" t="s">
        <v>1766</v>
      </c>
      <c r="B5771" s="431">
        <v>100501</v>
      </c>
      <c r="C5771" s="428" t="s">
        <v>17452</v>
      </c>
      <c r="D5771" s="428" t="s">
        <v>20</v>
      </c>
    </row>
    <row r="5772" spans="1:4" ht="12.75">
      <c r="A5772" s="428" t="s">
        <v>7645</v>
      </c>
      <c r="B5772" s="431" t="s">
        <v>512</v>
      </c>
      <c r="C5772" s="428" t="s">
        <v>17453</v>
      </c>
      <c r="D5772" s="428" t="s">
        <v>19</v>
      </c>
    </row>
    <row r="5773" spans="1:4" ht="12.75">
      <c r="A5773" s="428" t="s">
        <v>8330</v>
      </c>
      <c r="B5773" s="431">
        <v>170201</v>
      </c>
      <c r="C5773" s="428" t="s">
        <v>17454</v>
      </c>
      <c r="D5773" s="428" t="s">
        <v>19</v>
      </c>
    </row>
    <row r="5774" spans="1:4" ht="12.75">
      <c r="A5774" s="428" t="s">
        <v>4386</v>
      </c>
      <c r="B5774" s="431" t="s">
        <v>1903</v>
      </c>
      <c r="C5774" s="428" t="s">
        <v>13135</v>
      </c>
      <c r="D5774" s="428" t="s">
        <v>19</v>
      </c>
    </row>
    <row r="5775" spans="1:4" ht="12.75">
      <c r="A5775" s="428" t="s">
        <v>8344</v>
      </c>
      <c r="B5775" s="431" t="s">
        <v>890</v>
      </c>
      <c r="C5775" s="428" t="s">
        <v>17455</v>
      </c>
      <c r="D5775" s="428" t="s">
        <v>20</v>
      </c>
    </row>
    <row r="5776" spans="1:4" ht="12.75">
      <c r="A5776" s="428" t="s">
        <v>1106</v>
      </c>
      <c r="B5776" s="431">
        <v>210402</v>
      </c>
      <c r="C5776" s="428" t="s">
        <v>17456</v>
      </c>
      <c r="D5776" s="428" t="s">
        <v>20</v>
      </c>
    </row>
    <row r="5777" spans="1:4" ht="12.75">
      <c r="A5777" s="428" t="s">
        <v>8425</v>
      </c>
      <c r="B5777" s="431">
        <v>170302</v>
      </c>
      <c r="C5777" s="428" t="s">
        <v>17457</v>
      </c>
      <c r="D5777" s="428" t="s">
        <v>20</v>
      </c>
    </row>
    <row r="5778" spans="1:4" ht="12.75">
      <c r="A5778" s="428" t="s">
        <v>8429</v>
      </c>
      <c r="B5778" s="431" t="s">
        <v>7553</v>
      </c>
      <c r="C5778" s="428" t="s">
        <v>17458</v>
      </c>
      <c r="D5778" s="428" t="s">
        <v>19</v>
      </c>
    </row>
    <row r="5779" spans="1:4" ht="12.75">
      <c r="A5779" s="428" t="s">
        <v>2290</v>
      </c>
      <c r="B5779" s="431" t="s">
        <v>697</v>
      </c>
      <c r="C5779" s="428" t="s">
        <v>17459</v>
      </c>
      <c r="D5779" s="428" t="s">
        <v>19</v>
      </c>
    </row>
    <row r="5780" spans="1:4" ht="12.75">
      <c r="A5780" s="428" t="s">
        <v>8453</v>
      </c>
      <c r="B5780" s="431">
        <v>100501</v>
      </c>
      <c r="C5780" s="428" t="s">
        <v>13135</v>
      </c>
      <c r="D5780" s="428" t="s">
        <v>20</v>
      </c>
    </row>
    <row r="5781" spans="1:4" ht="12.75">
      <c r="A5781" s="428" t="s">
        <v>5151</v>
      </c>
      <c r="B5781" s="431" t="s">
        <v>10447</v>
      </c>
      <c r="C5781" s="428" t="s">
        <v>17460</v>
      </c>
      <c r="D5781" s="428" t="s">
        <v>459</v>
      </c>
    </row>
    <row r="5782" spans="1:4" ht="12.75">
      <c r="A5782" s="428" t="s">
        <v>2512</v>
      </c>
      <c r="B5782" s="431" t="s">
        <v>10594</v>
      </c>
      <c r="C5782" s="428" t="s">
        <v>12275</v>
      </c>
      <c r="D5782" s="428" t="s">
        <v>18</v>
      </c>
    </row>
    <row r="5783" spans="1:4" ht="12.75">
      <c r="A5783" s="428" t="s">
        <v>8431</v>
      </c>
      <c r="B5783" s="431">
        <v>120419</v>
      </c>
      <c r="C5783" s="428" t="s">
        <v>17461</v>
      </c>
      <c r="D5783" s="428" t="s">
        <v>20</v>
      </c>
    </row>
    <row r="5784" spans="1:4" ht="12.75">
      <c r="A5784" s="428" t="s">
        <v>5979</v>
      </c>
      <c r="B5784" s="431" t="s">
        <v>10550</v>
      </c>
      <c r="C5784" s="428" t="s">
        <v>17462</v>
      </c>
      <c r="D5784" s="428" t="s">
        <v>20</v>
      </c>
    </row>
    <row r="5785" spans="1:4" ht="12.75">
      <c r="A5785" s="428" t="s">
        <v>4939</v>
      </c>
      <c r="B5785" s="431" t="s">
        <v>1852</v>
      </c>
      <c r="C5785" s="428" t="s">
        <v>17463</v>
      </c>
      <c r="D5785" s="428" t="s">
        <v>19</v>
      </c>
    </row>
    <row r="5786" spans="1:4" ht="12.75">
      <c r="A5786" s="428" t="s">
        <v>8508</v>
      </c>
      <c r="B5786" s="431" t="s">
        <v>1144</v>
      </c>
      <c r="C5786" s="428" t="s">
        <v>605</v>
      </c>
      <c r="D5786" s="428" t="s">
        <v>19</v>
      </c>
    </row>
    <row r="5787" spans="1:4" ht="12.75">
      <c r="A5787" s="428" t="s">
        <v>2326</v>
      </c>
      <c r="B5787" s="431" t="s">
        <v>512</v>
      </c>
      <c r="C5787" s="428" t="s">
        <v>17464</v>
      </c>
      <c r="D5787" s="428" t="s">
        <v>19</v>
      </c>
    </row>
    <row r="5788" spans="1:4" ht="12.75">
      <c r="A5788" s="428" t="s">
        <v>8519</v>
      </c>
      <c r="B5788" s="431" t="s">
        <v>890</v>
      </c>
      <c r="C5788" s="428" t="s">
        <v>17465</v>
      </c>
      <c r="D5788" s="428" t="s">
        <v>19</v>
      </c>
    </row>
    <row r="5789" spans="1:4" ht="12.75">
      <c r="A5789" s="428" t="s">
        <v>8532</v>
      </c>
      <c r="B5789" s="431">
        <v>200304</v>
      </c>
      <c r="C5789" s="428" t="s">
        <v>17466</v>
      </c>
      <c r="D5789" s="428" t="s">
        <v>20</v>
      </c>
    </row>
    <row r="5790" spans="1:4" ht="12.75">
      <c r="A5790" s="428" t="s">
        <v>8535</v>
      </c>
      <c r="B5790" s="431" t="s">
        <v>7291</v>
      </c>
      <c r="C5790" s="428" t="s">
        <v>17467</v>
      </c>
      <c r="D5790" s="428" t="s">
        <v>19</v>
      </c>
    </row>
    <row r="5791" spans="1:4" ht="12.75">
      <c r="A5791" s="428" t="s">
        <v>4548</v>
      </c>
      <c r="B5791" s="431">
        <v>160112</v>
      </c>
      <c r="C5791" s="428" t="s">
        <v>17468</v>
      </c>
      <c r="D5791" s="428" t="s">
        <v>18</v>
      </c>
    </row>
    <row r="5792" spans="1:4" ht="12.75">
      <c r="A5792" s="428" t="s">
        <v>2768</v>
      </c>
      <c r="B5792" s="431" t="s">
        <v>2769</v>
      </c>
      <c r="C5792" s="428" t="s">
        <v>15909</v>
      </c>
      <c r="D5792" s="428" t="s">
        <v>459</v>
      </c>
    </row>
    <row r="5793" spans="1:4" ht="12.75">
      <c r="A5793" s="428" t="s">
        <v>11928</v>
      </c>
      <c r="B5793" s="431">
        <v>130702</v>
      </c>
      <c r="C5793" s="428" t="s">
        <v>17469</v>
      </c>
      <c r="D5793" s="428" t="s">
        <v>20</v>
      </c>
    </row>
    <row r="5794" spans="1:4" ht="12.75">
      <c r="A5794" s="428" t="s">
        <v>6443</v>
      </c>
      <c r="B5794" s="431">
        <v>170101</v>
      </c>
      <c r="C5794" s="428" t="s">
        <v>17470</v>
      </c>
      <c r="D5794" s="428" t="s">
        <v>19</v>
      </c>
    </row>
    <row r="5795" spans="1:4" ht="12.75">
      <c r="A5795" s="428" t="s">
        <v>8582</v>
      </c>
      <c r="B5795" s="431">
        <v>150610</v>
      </c>
      <c r="C5795" s="428" t="s">
        <v>17471</v>
      </c>
      <c r="D5795" s="428" t="s">
        <v>20</v>
      </c>
    </row>
    <row r="5796" spans="1:4" ht="12.75">
      <c r="A5796" s="428" t="s">
        <v>3130</v>
      </c>
      <c r="B5796" s="431">
        <v>160303</v>
      </c>
      <c r="C5796" s="428" t="s">
        <v>17472</v>
      </c>
      <c r="D5796" s="428" t="s">
        <v>18</v>
      </c>
    </row>
    <row r="5797" spans="1:4" ht="12.75">
      <c r="A5797" s="428" t="s">
        <v>11929</v>
      </c>
      <c r="B5797" s="431">
        <v>120606</v>
      </c>
      <c r="C5797" s="428" t="s">
        <v>17473</v>
      </c>
      <c r="D5797" s="428" t="s">
        <v>20</v>
      </c>
    </row>
    <row r="5798" spans="1:4" ht="12.75">
      <c r="A5798" s="428" t="s">
        <v>4161</v>
      </c>
      <c r="B5798" s="431" t="s">
        <v>10267</v>
      </c>
      <c r="C5798" s="428" t="s">
        <v>17474</v>
      </c>
      <c r="D5798" s="428" t="s">
        <v>20</v>
      </c>
    </row>
    <row r="5799" spans="1:4" ht="12.75">
      <c r="A5799" s="428" t="s">
        <v>11930</v>
      </c>
      <c r="B5799" s="431">
        <v>211101</v>
      </c>
      <c r="C5799" s="428" t="s">
        <v>17475</v>
      </c>
      <c r="D5799" s="428" t="s">
        <v>18</v>
      </c>
    </row>
    <row r="5800" spans="1:4" ht="12.75">
      <c r="A5800" s="428" t="s">
        <v>8612</v>
      </c>
      <c r="B5800" s="431">
        <v>170102</v>
      </c>
      <c r="C5800" s="428" t="s">
        <v>13274</v>
      </c>
      <c r="D5800" s="428" t="s">
        <v>19</v>
      </c>
    </row>
    <row r="5801" spans="1:4" ht="12.75">
      <c r="A5801" s="428" t="s">
        <v>11931</v>
      </c>
      <c r="B5801" s="431">
        <v>200101</v>
      </c>
      <c r="C5801" s="428" t="s">
        <v>17476</v>
      </c>
      <c r="D5801" s="428" t="s">
        <v>20</v>
      </c>
    </row>
    <row r="5802" spans="1:4" ht="12.75">
      <c r="A5802" s="428" t="s">
        <v>4202</v>
      </c>
      <c r="B5802" s="431">
        <v>160113</v>
      </c>
      <c r="C5802" s="428" t="s">
        <v>17477</v>
      </c>
      <c r="D5802" s="428" t="s">
        <v>19</v>
      </c>
    </row>
    <row r="5803" spans="1:4" ht="12.75">
      <c r="A5803" s="428" t="s">
        <v>8162</v>
      </c>
      <c r="B5803" s="431">
        <v>120601</v>
      </c>
      <c r="C5803" s="428" t="s">
        <v>17478</v>
      </c>
      <c r="D5803" s="428" t="s">
        <v>19</v>
      </c>
    </row>
    <row r="5804" spans="1:4" ht="12.75">
      <c r="A5804" s="428" t="s">
        <v>2798</v>
      </c>
      <c r="B5804" s="431">
        <v>160605</v>
      </c>
      <c r="C5804" s="428" t="s">
        <v>17479</v>
      </c>
      <c r="D5804" s="428" t="s">
        <v>19</v>
      </c>
    </row>
    <row r="5805" spans="1:4" ht="12.75">
      <c r="A5805" s="428" t="s">
        <v>8628</v>
      </c>
      <c r="B5805" s="431">
        <v>250102</v>
      </c>
      <c r="C5805" s="428" t="s">
        <v>17480</v>
      </c>
      <c r="D5805" s="428" t="s">
        <v>19</v>
      </c>
    </row>
    <row r="5806" spans="1:4" ht="12.75">
      <c r="A5806" s="428" t="s">
        <v>5816</v>
      </c>
      <c r="B5806" s="431">
        <v>180301</v>
      </c>
      <c r="C5806" s="428" t="s">
        <v>17481</v>
      </c>
      <c r="D5806" s="428" t="s">
        <v>18</v>
      </c>
    </row>
    <row r="5807" spans="1:4" ht="12.75">
      <c r="A5807" s="428" t="s">
        <v>2004</v>
      </c>
      <c r="B5807" s="431" t="s">
        <v>801</v>
      </c>
      <c r="C5807" s="428" t="s">
        <v>17482</v>
      </c>
      <c r="D5807" s="428" t="s">
        <v>18</v>
      </c>
    </row>
    <row r="5808" spans="1:4" ht="12.75">
      <c r="A5808" s="428" t="s">
        <v>5346</v>
      </c>
      <c r="B5808" s="431" t="s">
        <v>637</v>
      </c>
      <c r="C5808" s="428" t="s">
        <v>17483</v>
      </c>
      <c r="D5808" s="428" t="s">
        <v>19</v>
      </c>
    </row>
    <row r="5809" spans="1:4" ht="12.75">
      <c r="A5809" s="428" t="s">
        <v>5150</v>
      </c>
      <c r="B5809" s="431" t="s">
        <v>10451</v>
      </c>
      <c r="C5809" s="428" t="s">
        <v>17484</v>
      </c>
      <c r="D5809" s="428" t="s">
        <v>20</v>
      </c>
    </row>
    <row r="5810" spans="1:4" ht="12.75">
      <c r="A5810" s="428" t="s">
        <v>5506</v>
      </c>
      <c r="B5810" s="431">
        <v>150302</v>
      </c>
      <c r="C5810" s="428" t="s">
        <v>17485</v>
      </c>
      <c r="D5810" s="428" t="s">
        <v>20</v>
      </c>
    </row>
    <row r="5811" spans="1:4" ht="12.75">
      <c r="A5811" s="428" t="s">
        <v>3457</v>
      </c>
      <c r="B5811" s="431">
        <v>210309</v>
      </c>
      <c r="C5811" s="428" t="s">
        <v>17486</v>
      </c>
      <c r="D5811" s="428" t="s">
        <v>19</v>
      </c>
    </row>
    <row r="5812" spans="1:4" ht="12.75">
      <c r="A5812" s="428" t="s">
        <v>4140</v>
      </c>
      <c r="B5812" s="431">
        <v>170303</v>
      </c>
      <c r="C5812" s="428" t="s">
        <v>17487</v>
      </c>
      <c r="D5812" s="428" t="s">
        <v>19</v>
      </c>
    </row>
    <row r="5813" spans="1:4" ht="12.75">
      <c r="A5813" s="428" t="s">
        <v>5505</v>
      </c>
      <c r="B5813" s="431">
        <v>150301</v>
      </c>
      <c r="C5813" s="428" t="s">
        <v>17488</v>
      </c>
      <c r="D5813" s="428" t="s">
        <v>19</v>
      </c>
    </row>
    <row r="5814" spans="1:4" ht="12.75">
      <c r="A5814" s="428" t="s">
        <v>3434</v>
      </c>
      <c r="B5814" s="431">
        <v>210308</v>
      </c>
      <c r="C5814" s="428" t="s">
        <v>17489</v>
      </c>
      <c r="D5814" s="428" t="s">
        <v>20</v>
      </c>
    </row>
    <row r="5815" spans="1:4" ht="12.75">
      <c r="A5815" s="428" t="s">
        <v>5599</v>
      </c>
      <c r="B5815" s="431">
        <v>210305</v>
      </c>
      <c r="C5815" s="428" t="s">
        <v>17490</v>
      </c>
      <c r="D5815" s="428" t="s">
        <v>19</v>
      </c>
    </row>
    <row r="5816" spans="1:4" ht="12.75">
      <c r="A5816" s="428" t="s">
        <v>5744</v>
      </c>
      <c r="B5816" s="431" t="s">
        <v>10552</v>
      </c>
      <c r="C5816" s="428" t="s">
        <v>17491</v>
      </c>
      <c r="D5816" s="428" t="s">
        <v>20</v>
      </c>
    </row>
    <row r="5817" spans="1:4" ht="12.75">
      <c r="A5817" s="428" t="s">
        <v>5741</v>
      </c>
      <c r="B5817" s="431">
        <v>210710</v>
      </c>
      <c r="C5817" s="428" t="s">
        <v>17492</v>
      </c>
      <c r="D5817" s="428" t="s">
        <v>20</v>
      </c>
    </row>
    <row r="5818" spans="1:4" ht="12.75">
      <c r="A5818" s="428" t="s">
        <v>11932</v>
      </c>
      <c r="B5818" s="431" t="s">
        <v>10715</v>
      </c>
      <c r="C5818" s="428" t="s">
        <v>17493</v>
      </c>
      <c r="D5818" s="428" t="s">
        <v>20</v>
      </c>
    </row>
    <row r="5819" spans="1:4" ht="12.75">
      <c r="A5819" s="428" t="s">
        <v>5268</v>
      </c>
      <c r="B5819" s="431">
        <v>150305</v>
      </c>
      <c r="C5819" s="428" t="s">
        <v>17494</v>
      </c>
      <c r="D5819" s="428" t="s">
        <v>20</v>
      </c>
    </row>
    <row r="5820" spans="1:4" ht="12.75">
      <c r="A5820" s="428" t="s">
        <v>2787</v>
      </c>
      <c r="B5820" s="431">
        <v>210307</v>
      </c>
      <c r="C5820" s="428" t="s">
        <v>17495</v>
      </c>
      <c r="D5820" s="428" t="s">
        <v>20</v>
      </c>
    </row>
    <row r="5821" spans="1:4" ht="12.75">
      <c r="A5821" s="428" t="s">
        <v>3656</v>
      </c>
      <c r="B5821" s="431">
        <v>200505</v>
      </c>
      <c r="C5821" s="428" t="s">
        <v>17496</v>
      </c>
      <c r="D5821" s="428" t="s">
        <v>19</v>
      </c>
    </row>
    <row r="5822" spans="1:4" ht="12.75">
      <c r="A5822" s="428" t="s">
        <v>4640</v>
      </c>
      <c r="B5822" s="431">
        <v>210101</v>
      </c>
      <c r="C5822" s="428" t="s">
        <v>17497</v>
      </c>
      <c r="D5822" s="428" t="s">
        <v>19</v>
      </c>
    </row>
    <row r="5823" spans="1:4" ht="12.75">
      <c r="A5823" s="428" t="s">
        <v>4418</v>
      </c>
      <c r="B5823" s="431" t="s">
        <v>10541</v>
      </c>
      <c r="C5823" s="428" t="s">
        <v>17498</v>
      </c>
      <c r="D5823" s="428" t="s">
        <v>20</v>
      </c>
    </row>
    <row r="5824" spans="1:4" ht="12.75">
      <c r="A5824" s="428" t="s">
        <v>11933</v>
      </c>
      <c r="B5824" s="431">
        <v>130904</v>
      </c>
      <c r="C5824" s="428" t="s">
        <v>17499</v>
      </c>
      <c r="D5824" s="428" t="s">
        <v>19</v>
      </c>
    </row>
    <row r="5825" spans="1:4" ht="12.75">
      <c r="A5825" s="428" t="s">
        <v>3385</v>
      </c>
      <c r="B5825" s="431">
        <v>100702</v>
      </c>
      <c r="C5825" s="428" t="s">
        <v>17500</v>
      </c>
      <c r="D5825" s="428" t="s">
        <v>19</v>
      </c>
    </row>
    <row r="5826" spans="1:4" ht="12.75">
      <c r="A5826" s="428" t="s">
        <v>11934</v>
      </c>
      <c r="B5826" s="431" t="s">
        <v>10202</v>
      </c>
      <c r="C5826" s="428" t="s">
        <v>17501</v>
      </c>
      <c r="D5826" s="428" t="s">
        <v>19</v>
      </c>
    </row>
    <row r="5827" spans="1:4" ht="12.75">
      <c r="A5827" s="428" t="s">
        <v>6041</v>
      </c>
      <c r="B5827" s="431" t="s">
        <v>2031</v>
      </c>
      <c r="C5827" s="428" t="s">
        <v>17502</v>
      </c>
      <c r="D5827" s="428" t="s">
        <v>18</v>
      </c>
    </row>
    <row r="5828" spans="1:4" ht="12.75">
      <c r="A5828" s="428" t="s">
        <v>5693</v>
      </c>
      <c r="B5828" s="431">
        <v>210709</v>
      </c>
      <c r="C5828" s="428" t="s">
        <v>17503</v>
      </c>
      <c r="D5828" s="428" t="s">
        <v>459</v>
      </c>
    </row>
    <row r="5829" spans="1:4" ht="12.75">
      <c r="A5829" s="428" t="s">
        <v>11935</v>
      </c>
      <c r="B5829" s="431">
        <v>230108</v>
      </c>
      <c r="C5829" s="428" t="s">
        <v>17504</v>
      </c>
      <c r="D5829" s="428" t="s">
        <v>18</v>
      </c>
    </row>
    <row r="5830" spans="1:4" ht="12.75">
      <c r="A5830" s="428" t="s">
        <v>5078</v>
      </c>
      <c r="B5830" s="431">
        <v>140310</v>
      </c>
      <c r="C5830" s="428" t="s">
        <v>17505</v>
      </c>
      <c r="D5830" s="428" t="s">
        <v>20</v>
      </c>
    </row>
    <row r="5831" spans="1:4" ht="12.75">
      <c r="A5831" s="428" t="s">
        <v>5146</v>
      </c>
      <c r="B5831" s="431" t="s">
        <v>10438</v>
      </c>
      <c r="C5831" s="428" t="s">
        <v>17506</v>
      </c>
      <c r="D5831" s="428" t="s">
        <v>20</v>
      </c>
    </row>
    <row r="5832" spans="1:4" ht="12.75">
      <c r="A5832" s="428" t="s">
        <v>2486</v>
      </c>
      <c r="B5832" s="431" t="s">
        <v>10130</v>
      </c>
      <c r="C5832" s="428" t="s">
        <v>17507</v>
      </c>
      <c r="D5832" s="428" t="s">
        <v>19</v>
      </c>
    </row>
    <row r="5833" spans="1:4" ht="12.75">
      <c r="A5833" s="428" t="s">
        <v>469</v>
      </c>
      <c r="B5833" s="431">
        <v>210607</v>
      </c>
      <c r="C5833" s="428" t="s">
        <v>17508</v>
      </c>
      <c r="D5833" s="428" t="s">
        <v>19</v>
      </c>
    </row>
    <row r="5834" spans="1:4" ht="12.75">
      <c r="A5834" s="428" t="s">
        <v>2415</v>
      </c>
      <c r="B5834" s="431">
        <v>210102</v>
      </c>
      <c r="C5834" s="428" t="s">
        <v>17509</v>
      </c>
      <c r="D5834" s="428" t="s">
        <v>19</v>
      </c>
    </row>
    <row r="5835" spans="1:4" ht="12.75">
      <c r="A5835" s="428" t="s">
        <v>11936</v>
      </c>
      <c r="B5835" s="431" t="s">
        <v>10713</v>
      </c>
      <c r="C5835" s="428" t="s">
        <v>17510</v>
      </c>
      <c r="D5835" s="428" t="s">
        <v>18</v>
      </c>
    </row>
    <row r="5836" spans="1:4" ht="12.75">
      <c r="A5836" s="428" t="s">
        <v>3076</v>
      </c>
      <c r="B5836" s="431">
        <v>200703</v>
      </c>
      <c r="C5836" s="428" t="s">
        <v>12999</v>
      </c>
      <c r="D5836" s="428" t="s">
        <v>19</v>
      </c>
    </row>
    <row r="5837" spans="1:4" ht="12.75">
      <c r="A5837" s="428" t="s">
        <v>5434</v>
      </c>
      <c r="B5837" s="431">
        <v>120304</v>
      </c>
      <c r="C5837" s="428" t="s">
        <v>17511</v>
      </c>
      <c r="D5837" s="428" t="s">
        <v>18</v>
      </c>
    </row>
    <row r="5838" spans="1:4" ht="12.75">
      <c r="A5838" s="428" t="s">
        <v>3956</v>
      </c>
      <c r="B5838" s="431">
        <v>210701</v>
      </c>
      <c r="C5838" s="428" t="s">
        <v>17512</v>
      </c>
      <c r="D5838" s="428" t="s">
        <v>19</v>
      </c>
    </row>
    <row r="5839" spans="1:4" ht="12.75">
      <c r="A5839" s="428" t="s">
        <v>6723</v>
      </c>
      <c r="B5839" s="431" t="s">
        <v>1388</v>
      </c>
      <c r="C5839" s="428" t="s">
        <v>17513</v>
      </c>
      <c r="D5839" s="428" t="s">
        <v>20</v>
      </c>
    </row>
    <row r="5840" spans="1:4" ht="12.75">
      <c r="A5840" s="428" t="s">
        <v>11937</v>
      </c>
      <c r="B5840" s="431">
        <v>200101</v>
      </c>
      <c r="C5840" s="428" t="s">
        <v>17514</v>
      </c>
      <c r="D5840" s="428" t="s">
        <v>20</v>
      </c>
    </row>
    <row r="5841" spans="1:4" ht="12.75">
      <c r="A5841" s="428" t="s">
        <v>5124</v>
      </c>
      <c r="B5841" s="431">
        <v>120906</v>
      </c>
      <c r="C5841" s="428" t="s">
        <v>17515</v>
      </c>
      <c r="D5841" s="428" t="s">
        <v>19</v>
      </c>
    </row>
    <row r="5842" spans="1:4" ht="12.75">
      <c r="A5842" s="428" t="s">
        <v>5976</v>
      </c>
      <c r="B5842" s="431">
        <v>200302</v>
      </c>
      <c r="C5842" s="428" t="s">
        <v>17516</v>
      </c>
      <c r="D5842" s="428" t="s">
        <v>19</v>
      </c>
    </row>
    <row r="5843" spans="1:4" ht="12.75">
      <c r="A5843" s="428" t="s">
        <v>6869</v>
      </c>
      <c r="B5843" s="431" t="s">
        <v>6870</v>
      </c>
      <c r="C5843" s="428" t="s">
        <v>17517</v>
      </c>
      <c r="D5843" s="428" t="s">
        <v>20</v>
      </c>
    </row>
    <row r="5844" spans="1:4" ht="12.75">
      <c r="A5844" s="428" t="s">
        <v>6288</v>
      </c>
      <c r="B5844" s="431" t="s">
        <v>10877</v>
      </c>
      <c r="C5844" s="428" t="s">
        <v>17518</v>
      </c>
      <c r="D5844" s="428" t="s">
        <v>19</v>
      </c>
    </row>
    <row r="5845" spans="1:4" ht="12.75">
      <c r="A5845" s="428" t="s">
        <v>3647</v>
      </c>
      <c r="B5845" s="431" t="s">
        <v>10543</v>
      </c>
      <c r="C5845" s="428" t="s">
        <v>17519</v>
      </c>
      <c r="D5845" s="428" t="s">
        <v>19</v>
      </c>
    </row>
    <row r="5846" spans="1:4" ht="12.75">
      <c r="A5846" s="428" t="s">
        <v>6097</v>
      </c>
      <c r="B5846" s="431" t="s">
        <v>10763</v>
      </c>
      <c r="C5846" s="428" t="s">
        <v>17520</v>
      </c>
      <c r="D5846" s="428" t="s">
        <v>18</v>
      </c>
    </row>
    <row r="5847" spans="1:4" ht="12.75">
      <c r="A5847" s="428" t="s">
        <v>2732</v>
      </c>
      <c r="B5847" s="431">
        <v>200207</v>
      </c>
      <c r="C5847" s="428" t="s">
        <v>17521</v>
      </c>
      <c r="D5847" s="428" t="s">
        <v>19</v>
      </c>
    </row>
    <row r="5848" spans="1:4" ht="12.75">
      <c r="A5848" s="428" t="s">
        <v>11938</v>
      </c>
      <c r="B5848" s="431">
        <v>150811</v>
      </c>
      <c r="C5848" s="428" t="s">
        <v>17522</v>
      </c>
      <c r="D5848" s="428" t="s">
        <v>18</v>
      </c>
    </row>
    <row r="5849" spans="1:4" ht="12.75">
      <c r="A5849" s="428" t="s">
        <v>914</v>
      </c>
      <c r="B5849" s="431" t="s">
        <v>10569</v>
      </c>
      <c r="C5849" s="428" t="s">
        <v>17523</v>
      </c>
      <c r="D5849" s="428" t="s">
        <v>19</v>
      </c>
    </row>
    <row r="5850" spans="1:4" ht="12.75">
      <c r="A5850" s="428" t="s">
        <v>2349</v>
      </c>
      <c r="B5850" s="431">
        <v>120907</v>
      </c>
      <c r="C5850" s="428" t="s">
        <v>17524</v>
      </c>
      <c r="D5850" s="428" t="s">
        <v>18</v>
      </c>
    </row>
    <row r="5851" spans="1:4" ht="12.75">
      <c r="A5851" s="428" t="s">
        <v>5763</v>
      </c>
      <c r="B5851" s="431">
        <v>100902</v>
      </c>
      <c r="C5851" s="428" t="s">
        <v>17525</v>
      </c>
      <c r="D5851" s="428" t="s">
        <v>18</v>
      </c>
    </row>
    <row r="5852" spans="1:4" ht="12.75">
      <c r="A5852" s="428" t="s">
        <v>4722</v>
      </c>
      <c r="B5852" s="431" t="s">
        <v>10156</v>
      </c>
      <c r="C5852" s="428" t="s">
        <v>17526</v>
      </c>
      <c r="D5852" s="428" t="s">
        <v>20</v>
      </c>
    </row>
    <row r="5853" spans="1:4" ht="12.75">
      <c r="A5853" s="428" t="s">
        <v>6340</v>
      </c>
      <c r="B5853" s="431" t="s">
        <v>10834</v>
      </c>
      <c r="C5853" s="428" t="s">
        <v>17192</v>
      </c>
      <c r="D5853" s="428" t="s">
        <v>19</v>
      </c>
    </row>
    <row r="5854" spans="1:4" ht="12.75">
      <c r="A5854" s="428" t="s">
        <v>4581</v>
      </c>
      <c r="B5854" s="431" t="s">
        <v>10761</v>
      </c>
      <c r="C5854" s="428" t="s">
        <v>17527</v>
      </c>
      <c r="D5854" s="428" t="s">
        <v>19</v>
      </c>
    </row>
    <row r="5855" spans="1:4" ht="12.75">
      <c r="A5855" s="428" t="s">
        <v>1070</v>
      </c>
      <c r="B5855" s="431">
        <v>160201</v>
      </c>
      <c r="C5855" s="428" t="s">
        <v>17528</v>
      </c>
      <c r="D5855" s="428" t="s">
        <v>18</v>
      </c>
    </row>
    <row r="5856" spans="1:4" ht="12.75">
      <c r="A5856" s="428" t="s">
        <v>931</v>
      </c>
      <c r="B5856" s="431" t="s">
        <v>10578</v>
      </c>
      <c r="C5856" s="428" t="s">
        <v>17529</v>
      </c>
      <c r="D5856" s="428" t="s">
        <v>19</v>
      </c>
    </row>
    <row r="5857" spans="1:4" ht="12.75">
      <c r="A5857" s="428" t="s">
        <v>11939</v>
      </c>
      <c r="B5857" s="431" t="s">
        <v>10042</v>
      </c>
      <c r="C5857" s="428" t="s">
        <v>17530</v>
      </c>
      <c r="D5857" s="428" t="s">
        <v>459</v>
      </c>
    </row>
    <row r="5858" spans="1:4" ht="12.75">
      <c r="A5858" s="428" t="s">
        <v>3595</v>
      </c>
      <c r="B5858" s="431" t="s">
        <v>10596</v>
      </c>
      <c r="C5858" s="428" t="s">
        <v>12999</v>
      </c>
      <c r="D5858" s="428" t="s">
        <v>20</v>
      </c>
    </row>
    <row r="5859" spans="1:4" ht="12.75">
      <c r="A5859" s="428" t="s">
        <v>1556</v>
      </c>
      <c r="B5859" s="431" t="s">
        <v>1202</v>
      </c>
      <c r="C5859" s="428" t="s">
        <v>17531</v>
      </c>
      <c r="D5859" s="428" t="s">
        <v>19</v>
      </c>
    </row>
    <row r="5860" spans="1:4" ht="12.75">
      <c r="A5860" s="428" t="s">
        <v>2163</v>
      </c>
      <c r="B5860" s="431">
        <v>210809</v>
      </c>
      <c r="C5860" s="428" t="s">
        <v>17532</v>
      </c>
      <c r="D5860" s="428" t="s">
        <v>19</v>
      </c>
    </row>
    <row r="5861" spans="1:4" ht="12.75">
      <c r="A5861" s="428" t="s">
        <v>3020</v>
      </c>
      <c r="B5861" s="431" t="s">
        <v>10584</v>
      </c>
      <c r="C5861" s="428" t="s">
        <v>17533</v>
      </c>
      <c r="D5861" s="428" t="s">
        <v>19</v>
      </c>
    </row>
    <row r="5862" spans="1:4" ht="12.75">
      <c r="A5862" s="428" t="s">
        <v>5752</v>
      </c>
      <c r="B5862" s="431" t="s">
        <v>1202</v>
      </c>
      <c r="C5862" s="428" t="s">
        <v>17534</v>
      </c>
      <c r="D5862" s="428" t="s">
        <v>20</v>
      </c>
    </row>
    <row r="5863" spans="1:4" ht="12.75">
      <c r="A5863" s="428" t="s">
        <v>4030</v>
      </c>
      <c r="B5863" s="431">
        <v>210808</v>
      </c>
      <c r="C5863" s="428" t="s">
        <v>17535</v>
      </c>
      <c r="D5863" s="428" t="s">
        <v>19</v>
      </c>
    </row>
    <row r="5864" spans="1:4" ht="12.75">
      <c r="A5864" s="428" t="s">
        <v>4367</v>
      </c>
      <c r="B5864" s="431">
        <v>210501</v>
      </c>
      <c r="C5864" s="428" t="s">
        <v>17536</v>
      </c>
      <c r="D5864" s="428" t="s">
        <v>20</v>
      </c>
    </row>
    <row r="5865" spans="1:4" ht="12.75">
      <c r="A5865" s="428" t="s">
        <v>5880</v>
      </c>
      <c r="B5865" s="431" t="s">
        <v>10090</v>
      </c>
      <c r="C5865" s="428" t="s">
        <v>17537</v>
      </c>
      <c r="D5865" s="428" t="s">
        <v>19</v>
      </c>
    </row>
    <row r="5866" spans="1:4" ht="12.75">
      <c r="A5866" s="428" t="s">
        <v>11940</v>
      </c>
      <c r="B5866" s="431">
        <v>200302</v>
      </c>
      <c r="C5866" s="428" t="s">
        <v>17538</v>
      </c>
      <c r="D5866" s="428" t="s">
        <v>20</v>
      </c>
    </row>
    <row r="5867" spans="1:4" ht="12.75">
      <c r="A5867" s="428" t="s">
        <v>2939</v>
      </c>
      <c r="B5867" s="431">
        <v>211101</v>
      </c>
      <c r="C5867" s="428" t="s">
        <v>13052</v>
      </c>
      <c r="D5867" s="428" t="s">
        <v>20</v>
      </c>
    </row>
    <row r="5868" spans="1:4" ht="12.75">
      <c r="A5868" s="428" t="s">
        <v>1357</v>
      </c>
      <c r="B5868" s="431">
        <v>100905</v>
      </c>
      <c r="C5868" s="428" t="s">
        <v>17539</v>
      </c>
      <c r="D5868" s="428" t="s">
        <v>18</v>
      </c>
    </row>
    <row r="5869" spans="1:4" ht="12.75">
      <c r="A5869" s="428" t="s">
        <v>11941</v>
      </c>
      <c r="B5869" s="431" t="s">
        <v>2709</v>
      </c>
      <c r="C5869" s="428" t="s">
        <v>17540</v>
      </c>
      <c r="D5869" s="428" t="s">
        <v>20</v>
      </c>
    </row>
    <row r="5870" spans="1:4" ht="12.75">
      <c r="A5870" s="428" t="s">
        <v>7781</v>
      </c>
      <c r="B5870" s="431" t="s">
        <v>10751</v>
      </c>
      <c r="C5870" s="428" t="s">
        <v>17541</v>
      </c>
      <c r="D5870" s="428" t="s">
        <v>20</v>
      </c>
    </row>
    <row r="5871" spans="1:4" ht="12.75">
      <c r="A5871" s="428" t="s">
        <v>4839</v>
      </c>
      <c r="B5871" s="431" t="s">
        <v>10193</v>
      </c>
      <c r="C5871" s="428" t="s">
        <v>17542</v>
      </c>
      <c r="D5871" s="428" t="s">
        <v>20</v>
      </c>
    </row>
    <row r="5872" spans="1:4" ht="12.75">
      <c r="A5872" s="428" t="s">
        <v>11942</v>
      </c>
      <c r="B5872" s="431" t="s">
        <v>9990</v>
      </c>
      <c r="C5872" s="428" t="s">
        <v>17543</v>
      </c>
      <c r="D5872" s="428" t="s">
        <v>20</v>
      </c>
    </row>
    <row r="5873" spans="1:4" ht="12.75">
      <c r="A5873" s="428" t="s">
        <v>11943</v>
      </c>
      <c r="B5873" s="431" t="s">
        <v>1202</v>
      </c>
      <c r="C5873" s="428" t="s">
        <v>17544</v>
      </c>
      <c r="D5873" s="428" t="s">
        <v>19</v>
      </c>
    </row>
    <row r="5874" spans="1:4" ht="12.75">
      <c r="A5874" s="428" t="s">
        <v>3783</v>
      </c>
      <c r="B5874" s="431">
        <v>160101</v>
      </c>
      <c r="C5874" s="428" t="s">
        <v>17545</v>
      </c>
      <c r="D5874" s="428" t="s">
        <v>19</v>
      </c>
    </row>
    <row r="5875" spans="1:4" ht="12.75">
      <c r="A5875" s="428" t="s">
        <v>4393</v>
      </c>
      <c r="B5875" s="431">
        <v>210206</v>
      </c>
      <c r="C5875" s="428" t="s">
        <v>17172</v>
      </c>
      <c r="D5875" s="428" t="s">
        <v>19</v>
      </c>
    </row>
    <row r="5876" spans="1:4" ht="12.75">
      <c r="A5876" s="428" t="s">
        <v>1453</v>
      </c>
      <c r="B5876" s="431">
        <v>210901</v>
      </c>
      <c r="C5876" s="428" t="s">
        <v>17546</v>
      </c>
      <c r="D5876" s="428" t="s">
        <v>19</v>
      </c>
    </row>
    <row r="5877" spans="1:4" ht="12.75">
      <c r="A5877" s="428" t="s">
        <v>7659</v>
      </c>
      <c r="B5877" s="431">
        <v>190306</v>
      </c>
      <c r="C5877" s="428" t="s">
        <v>17547</v>
      </c>
      <c r="D5877" s="428" t="s">
        <v>20</v>
      </c>
    </row>
    <row r="5878" spans="1:4" ht="12.75">
      <c r="A5878" s="428" t="s">
        <v>5549</v>
      </c>
      <c r="B5878" s="431">
        <v>160506</v>
      </c>
      <c r="C5878" s="428" t="s">
        <v>17548</v>
      </c>
      <c r="D5878" s="428" t="s">
        <v>19</v>
      </c>
    </row>
    <row r="5879" spans="1:4" ht="12.75">
      <c r="A5879" s="428" t="s">
        <v>1044</v>
      </c>
      <c r="B5879" s="431">
        <v>211001</v>
      </c>
      <c r="C5879" s="428" t="s">
        <v>17549</v>
      </c>
      <c r="D5879" s="428" t="s">
        <v>20</v>
      </c>
    </row>
    <row r="5880" spans="1:4" ht="12.75">
      <c r="A5880" s="428" t="s">
        <v>619</v>
      </c>
      <c r="B5880" s="431">
        <v>210306</v>
      </c>
      <c r="C5880" s="428" t="s">
        <v>16575</v>
      </c>
      <c r="D5880" s="428" t="s">
        <v>459</v>
      </c>
    </row>
    <row r="5881" spans="1:4" ht="12.75">
      <c r="A5881" s="428" t="s">
        <v>2273</v>
      </c>
      <c r="B5881" s="431">
        <v>210603</v>
      </c>
      <c r="C5881" s="428" t="s">
        <v>17550</v>
      </c>
      <c r="D5881" s="428" t="s">
        <v>19</v>
      </c>
    </row>
    <row r="5882" spans="1:4" ht="12.75">
      <c r="A5882" s="428" t="s">
        <v>2048</v>
      </c>
      <c r="B5882" s="431" t="s">
        <v>618</v>
      </c>
      <c r="C5882" s="428" t="s">
        <v>17551</v>
      </c>
      <c r="D5882" s="428" t="s">
        <v>20</v>
      </c>
    </row>
    <row r="5883" spans="1:4" ht="12.75">
      <c r="A5883" s="428" t="s">
        <v>5857</v>
      </c>
      <c r="B5883" s="431">
        <v>160802</v>
      </c>
      <c r="C5883" s="428" t="s">
        <v>17552</v>
      </c>
      <c r="D5883" s="428" t="s">
        <v>19</v>
      </c>
    </row>
    <row r="5884" spans="1:4" ht="12.75">
      <c r="A5884" s="428" t="s">
        <v>1167</v>
      </c>
      <c r="B5884" s="431" t="s">
        <v>10096</v>
      </c>
      <c r="C5884" s="428" t="s">
        <v>17553</v>
      </c>
      <c r="D5884" s="428" t="s">
        <v>19</v>
      </c>
    </row>
    <row r="5885" spans="1:4" ht="12.75">
      <c r="A5885" s="428" t="s">
        <v>1568</v>
      </c>
      <c r="B5885" s="431" t="s">
        <v>10605</v>
      </c>
      <c r="C5885" s="428" t="s">
        <v>17554</v>
      </c>
      <c r="D5885" s="428" t="s">
        <v>19</v>
      </c>
    </row>
    <row r="5886" spans="1:4" ht="12.75">
      <c r="A5886" s="428" t="s">
        <v>5022</v>
      </c>
      <c r="B5886" s="431" t="s">
        <v>10195</v>
      </c>
      <c r="C5886" s="428" t="s">
        <v>17555</v>
      </c>
      <c r="D5886" s="428" t="s">
        <v>459</v>
      </c>
    </row>
    <row r="5887" spans="1:4" ht="12.75">
      <c r="A5887" s="428" t="s">
        <v>1548</v>
      </c>
      <c r="B5887" s="431" t="s">
        <v>10086</v>
      </c>
      <c r="C5887" s="428" t="s">
        <v>17556</v>
      </c>
      <c r="D5887" s="428" t="s">
        <v>19</v>
      </c>
    </row>
    <row r="5888" spans="1:4" ht="12.75">
      <c r="A5888" s="428" t="s">
        <v>7361</v>
      </c>
      <c r="B5888" s="431" t="s">
        <v>10752</v>
      </c>
      <c r="C5888" s="428" t="s">
        <v>9574</v>
      </c>
      <c r="D5888" s="428" t="s">
        <v>459</v>
      </c>
    </row>
    <row r="5889" spans="1:4" ht="12.75">
      <c r="A5889" s="428" t="s">
        <v>11944</v>
      </c>
      <c r="B5889" s="431">
        <v>200705</v>
      </c>
      <c r="C5889" s="428" t="s">
        <v>17557</v>
      </c>
      <c r="D5889" s="428" t="s">
        <v>20</v>
      </c>
    </row>
    <row r="5890" spans="1:4" ht="12.75">
      <c r="A5890" s="428" t="s">
        <v>892</v>
      </c>
      <c r="B5890" s="431" t="s">
        <v>10113</v>
      </c>
      <c r="C5890" s="428" t="s">
        <v>17558</v>
      </c>
      <c r="D5890" s="428" t="s">
        <v>19</v>
      </c>
    </row>
    <row r="5891" spans="1:4" ht="12.75">
      <c r="A5891" s="428" t="s">
        <v>5980</v>
      </c>
      <c r="B5891" s="431">
        <v>160404</v>
      </c>
      <c r="C5891" s="428" t="s">
        <v>13882</v>
      </c>
      <c r="D5891" s="428" t="s">
        <v>19</v>
      </c>
    </row>
    <row r="5892" spans="1:4" ht="12.75">
      <c r="A5892" s="428" t="s">
        <v>3127</v>
      </c>
      <c r="B5892" s="431">
        <v>211208</v>
      </c>
      <c r="C5892" s="428" t="s">
        <v>17559</v>
      </c>
      <c r="D5892" s="428" t="s">
        <v>18</v>
      </c>
    </row>
    <row r="5893" spans="1:4" ht="12.75">
      <c r="A5893" s="428" t="s">
        <v>6750</v>
      </c>
      <c r="B5893" s="431" t="s">
        <v>6751</v>
      </c>
      <c r="C5893" s="428" t="s">
        <v>17560</v>
      </c>
      <c r="D5893" s="428" t="s">
        <v>20</v>
      </c>
    </row>
    <row r="5894" spans="1:4" ht="12.75">
      <c r="A5894" s="428" t="s">
        <v>2203</v>
      </c>
      <c r="B5894" s="431">
        <v>160205</v>
      </c>
      <c r="C5894" s="428" t="s">
        <v>17561</v>
      </c>
      <c r="D5894" s="428" t="s">
        <v>19</v>
      </c>
    </row>
    <row r="5895" spans="1:4" ht="12.75">
      <c r="A5895" s="428" t="s">
        <v>1888</v>
      </c>
      <c r="B5895" s="431" t="s">
        <v>774</v>
      </c>
      <c r="C5895" s="428" t="s">
        <v>17562</v>
      </c>
      <c r="D5895" s="428" t="s">
        <v>18</v>
      </c>
    </row>
    <row r="5896" spans="1:4" ht="12.75">
      <c r="A5896" s="428" t="s">
        <v>2196</v>
      </c>
      <c r="B5896" s="431" t="s">
        <v>663</v>
      </c>
      <c r="C5896" s="428" t="s">
        <v>12345</v>
      </c>
      <c r="D5896" s="428" t="s">
        <v>19</v>
      </c>
    </row>
    <row r="5897" spans="1:4" ht="12.75">
      <c r="A5897" s="428" t="s">
        <v>6302</v>
      </c>
      <c r="B5897" s="431" t="s">
        <v>10766</v>
      </c>
      <c r="C5897" s="428" t="s">
        <v>17563</v>
      </c>
      <c r="D5897" s="428" t="s">
        <v>18</v>
      </c>
    </row>
    <row r="5898" spans="1:4" ht="12.75">
      <c r="A5898" s="428" t="s">
        <v>2253</v>
      </c>
      <c r="B5898" s="431" t="s">
        <v>10537</v>
      </c>
      <c r="C5898" s="428" t="s">
        <v>17564</v>
      </c>
      <c r="D5898" s="428" t="s">
        <v>459</v>
      </c>
    </row>
    <row r="5899" spans="1:4" ht="12.75">
      <c r="A5899" s="428" t="s">
        <v>7231</v>
      </c>
      <c r="B5899" s="431" t="s">
        <v>7232</v>
      </c>
      <c r="C5899" s="428" t="s">
        <v>17565</v>
      </c>
      <c r="D5899" s="428" t="s">
        <v>19</v>
      </c>
    </row>
    <row r="5900" spans="1:4" ht="12.75">
      <c r="A5900" s="428" t="s">
        <v>4957</v>
      </c>
      <c r="B5900" s="431" t="s">
        <v>10537</v>
      </c>
      <c r="C5900" s="428" t="s">
        <v>25</v>
      </c>
      <c r="D5900" s="428" t="s">
        <v>19</v>
      </c>
    </row>
    <row r="5901" spans="1:4" ht="12.75">
      <c r="A5901" s="428" t="s">
        <v>4769</v>
      </c>
      <c r="B5901" s="431">
        <v>160505</v>
      </c>
      <c r="C5901" s="428" t="s">
        <v>17566</v>
      </c>
      <c r="D5901" s="428" t="s">
        <v>18</v>
      </c>
    </row>
    <row r="5902" spans="1:4" ht="12.75">
      <c r="A5902" s="428" t="s">
        <v>910</v>
      </c>
      <c r="B5902" s="431" t="s">
        <v>491</v>
      </c>
      <c r="C5902" s="428" t="s">
        <v>12421</v>
      </c>
      <c r="D5902" s="428" t="s">
        <v>19</v>
      </c>
    </row>
    <row r="5903" spans="1:4" ht="12.75">
      <c r="A5903" s="428" t="s">
        <v>3346</v>
      </c>
      <c r="B5903" s="431">
        <v>211207</v>
      </c>
      <c r="C5903" s="428" t="s">
        <v>17567</v>
      </c>
      <c r="D5903" s="428" t="s">
        <v>19</v>
      </c>
    </row>
    <row r="5904" spans="1:4" ht="12.75">
      <c r="A5904" s="428" t="s">
        <v>1343</v>
      </c>
      <c r="B5904" s="431">
        <v>100317</v>
      </c>
      <c r="C5904" s="428" t="s">
        <v>17568</v>
      </c>
      <c r="D5904" s="428" t="s">
        <v>20</v>
      </c>
    </row>
    <row r="5905" spans="1:4" ht="12.75">
      <c r="A5905" s="428" t="s">
        <v>11945</v>
      </c>
      <c r="B5905" s="431" t="s">
        <v>10322</v>
      </c>
      <c r="C5905" s="428" t="s">
        <v>17569</v>
      </c>
      <c r="D5905" s="428" t="s">
        <v>20</v>
      </c>
    </row>
    <row r="5906" spans="1:4" ht="12.75">
      <c r="A5906" s="428" t="s">
        <v>2657</v>
      </c>
      <c r="B5906" s="431" t="s">
        <v>2658</v>
      </c>
      <c r="C5906" s="428" t="s">
        <v>17570</v>
      </c>
      <c r="D5906" s="428" t="s">
        <v>20</v>
      </c>
    </row>
    <row r="5907" spans="1:4" ht="12.75">
      <c r="A5907" s="428" t="s">
        <v>3902</v>
      </c>
      <c r="B5907" s="431">
        <v>211210</v>
      </c>
      <c r="C5907" s="428" t="s">
        <v>12986</v>
      </c>
      <c r="D5907" s="428" t="s">
        <v>20</v>
      </c>
    </row>
    <row r="5908" spans="1:4" ht="12.75">
      <c r="A5908" s="428" t="s">
        <v>1067</v>
      </c>
      <c r="B5908" s="431" t="s">
        <v>10105</v>
      </c>
      <c r="C5908" s="428" t="s">
        <v>17571</v>
      </c>
      <c r="D5908" s="428" t="s">
        <v>459</v>
      </c>
    </row>
    <row r="5909" spans="1:4" ht="12.75">
      <c r="A5909" s="428" t="s">
        <v>11946</v>
      </c>
      <c r="B5909" s="431">
        <v>200801</v>
      </c>
      <c r="C5909" s="428" t="s">
        <v>17572</v>
      </c>
      <c r="D5909" s="428" t="s">
        <v>18</v>
      </c>
    </row>
    <row r="5910" spans="1:4" ht="12.75">
      <c r="A5910" s="428" t="s">
        <v>5558</v>
      </c>
      <c r="B5910" s="431" t="s">
        <v>10765</v>
      </c>
      <c r="C5910" s="428" t="s">
        <v>17573</v>
      </c>
      <c r="D5910" s="428" t="s">
        <v>19</v>
      </c>
    </row>
    <row r="5911" spans="1:4" ht="12.75">
      <c r="A5911" s="428" t="s">
        <v>1699</v>
      </c>
      <c r="B5911" s="431">
        <v>160704</v>
      </c>
      <c r="C5911" s="428" t="s">
        <v>17574</v>
      </c>
      <c r="D5911" s="428" t="s">
        <v>19</v>
      </c>
    </row>
    <row r="5912" spans="1:4" ht="12.75">
      <c r="A5912" s="428" t="s">
        <v>7328</v>
      </c>
      <c r="B5912" s="431" t="s">
        <v>1595</v>
      </c>
      <c r="C5912" s="428" t="s">
        <v>17575</v>
      </c>
      <c r="D5912" s="428" t="s">
        <v>20</v>
      </c>
    </row>
    <row r="5913" spans="1:4" ht="12.75">
      <c r="A5913" s="428" t="s">
        <v>1133</v>
      </c>
      <c r="B5913" s="431">
        <v>160211</v>
      </c>
      <c r="C5913" s="428" t="s">
        <v>17576</v>
      </c>
      <c r="D5913" s="428" t="s">
        <v>19</v>
      </c>
    </row>
    <row r="5914" spans="1:4" ht="12.75">
      <c r="A5914" s="428" t="s">
        <v>1370</v>
      </c>
      <c r="B5914" s="431" t="s">
        <v>1371</v>
      </c>
      <c r="C5914" s="428" t="s">
        <v>17577</v>
      </c>
      <c r="D5914" s="428" t="s">
        <v>19</v>
      </c>
    </row>
    <row r="5915" spans="1:4" ht="12.75">
      <c r="A5915" s="428" t="s">
        <v>4407</v>
      </c>
      <c r="B5915" s="431" t="s">
        <v>2853</v>
      </c>
      <c r="C5915" s="428" t="s">
        <v>17578</v>
      </c>
      <c r="D5915" s="428" t="s">
        <v>18</v>
      </c>
    </row>
    <row r="5916" spans="1:4" ht="12.75">
      <c r="A5916" s="428" t="s">
        <v>1611</v>
      </c>
      <c r="B5916" s="431">
        <v>160601</v>
      </c>
      <c r="C5916" s="428" t="s">
        <v>17579</v>
      </c>
      <c r="D5916" s="428" t="s">
        <v>19</v>
      </c>
    </row>
    <row r="5917" spans="1:4" ht="12.75">
      <c r="A5917" s="428" t="s">
        <v>8053</v>
      </c>
      <c r="B5917" s="431" t="s">
        <v>1414</v>
      </c>
      <c r="C5917" s="428" t="s">
        <v>16226</v>
      </c>
      <c r="D5917" s="428" t="s">
        <v>19</v>
      </c>
    </row>
    <row r="5918" spans="1:4" ht="12.75">
      <c r="A5918" s="428" t="s">
        <v>3439</v>
      </c>
      <c r="B5918" s="431" t="s">
        <v>596</v>
      </c>
      <c r="C5918" s="428" t="s">
        <v>13750</v>
      </c>
      <c r="D5918" s="428" t="s">
        <v>19</v>
      </c>
    </row>
    <row r="5919" spans="1:4" ht="12.75">
      <c r="A5919" s="428" t="s">
        <v>7191</v>
      </c>
      <c r="B5919" s="431" t="s">
        <v>2536</v>
      </c>
      <c r="C5919" s="428" t="s">
        <v>17580</v>
      </c>
      <c r="D5919" s="428" t="s">
        <v>18</v>
      </c>
    </row>
    <row r="5920" spans="1:4" ht="12.75">
      <c r="A5920" s="428" t="s">
        <v>6473</v>
      </c>
      <c r="B5920" s="431">
        <v>221001</v>
      </c>
      <c r="C5920" s="428" t="s">
        <v>17581</v>
      </c>
      <c r="D5920" s="428" t="s">
        <v>19</v>
      </c>
    </row>
    <row r="5921" spans="1:4" ht="12.75">
      <c r="A5921" s="428" t="s">
        <v>2852</v>
      </c>
      <c r="B5921" s="431" t="s">
        <v>2853</v>
      </c>
      <c r="C5921" s="428" t="s">
        <v>15113</v>
      </c>
      <c r="D5921" s="428" t="s">
        <v>20</v>
      </c>
    </row>
    <row r="5922" spans="1:4" ht="12.75">
      <c r="A5922" s="428" t="s">
        <v>3266</v>
      </c>
      <c r="B5922" s="431" t="s">
        <v>9725</v>
      </c>
      <c r="C5922" s="428" t="s">
        <v>16451</v>
      </c>
      <c r="D5922" s="428" t="s">
        <v>19</v>
      </c>
    </row>
    <row r="5923" spans="1:4" ht="12.75">
      <c r="A5923" s="428" t="s">
        <v>3257</v>
      </c>
      <c r="B5923" s="431" t="s">
        <v>571</v>
      </c>
      <c r="C5923" s="428" t="s">
        <v>17582</v>
      </c>
      <c r="D5923" s="428" t="s">
        <v>19</v>
      </c>
    </row>
    <row r="5924" spans="1:4" ht="12.75">
      <c r="A5924" s="428" t="s">
        <v>3867</v>
      </c>
      <c r="B5924" s="431">
        <v>160605</v>
      </c>
      <c r="C5924" s="428" t="s">
        <v>17583</v>
      </c>
      <c r="D5924" s="428" t="s">
        <v>18</v>
      </c>
    </row>
    <row r="5925" spans="1:4" ht="12.75">
      <c r="A5925" s="428" t="s">
        <v>2606</v>
      </c>
      <c r="B5925" s="431" t="s">
        <v>9725</v>
      </c>
      <c r="C5925" s="428" t="s">
        <v>17584</v>
      </c>
      <c r="D5925" s="428" t="s">
        <v>19</v>
      </c>
    </row>
    <row r="5926" spans="1:4" ht="12.75">
      <c r="A5926" s="428" t="s">
        <v>1193</v>
      </c>
      <c r="B5926" s="431" t="s">
        <v>844</v>
      </c>
      <c r="C5926" s="428" t="s">
        <v>17585</v>
      </c>
      <c r="D5926" s="428" t="s">
        <v>19</v>
      </c>
    </row>
    <row r="5927" spans="1:4" ht="12.75">
      <c r="A5927" s="428" t="s">
        <v>6511</v>
      </c>
      <c r="B5927" s="431">
        <v>220508</v>
      </c>
      <c r="C5927" s="428" t="s">
        <v>17586</v>
      </c>
      <c r="D5927" s="428" t="s">
        <v>19</v>
      </c>
    </row>
    <row r="5928" spans="1:4" ht="12.75">
      <c r="A5928" s="428" t="s">
        <v>3678</v>
      </c>
      <c r="B5928" s="431" t="s">
        <v>1924</v>
      </c>
      <c r="C5928" s="428" t="s">
        <v>17587</v>
      </c>
      <c r="D5928" s="428" t="s">
        <v>19</v>
      </c>
    </row>
    <row r="5929" spans="1:4" ht="12.75">
      <c r="A5929" s="428" t="s">
        <v>2077</v>
      </c>
      <c r="B5929" s="431" t="s">
        <v>1824</v>
      </c>
      <c r="C5929" s="428" t="s">
        <v>17588</v>
      </c>
      <c r="D5929" s="428" t="s">
        <v>19</v>
      </c>
    </row>
    <row r="5930" spans="1:4" ht="12.75">
      <c r="A5930" s="428" t="s">
        <v>960</v>
      </c>
      <c r="B5930" s="431">
        <v>160107</v>
      </c>
      <c r="C5930" s="428" t="s">
        <v>17589</v>
      </c>
      <c r="D5930" s="428" t="s">
        <v>19</v>
      </c>
    </row>
    <row r="5931" spans="1:4" ht="12.75">
      <c r="A5931" s="428" t="s">
        <v>1180</v>
      </c>
      <c r="B5931" s="431" t="s">
        <v>10213</v>
      </c>
      <c r="C5931" s="428" t="s">
        <v>17590</v>
      </c>
      <c r="D5931" s="428" t="s">
        <v>19</v>
      </c>
    </row>
    <row r="5932" spans="1:4" ht="12.75">
      <c r="A5932" s="428" t="s">
        <v>5963</v>
      </c>
      <c r="B5932" s="431" t="s">
        <v>1165</v>
      </c>
      <c r="C5932" s="428" t="s">
        <v>14839</v>
      </c>
      <c r="D5932" s="428" t="s">
        <v>20</v>
      </c>
    </row>
    <row r="5933" spans="1:4" ht="12.75">
      <c r="A5933" s="428" t="s">
        <v>3769</v>
      </c>
      <c r="B5933" s="431">
        <v>160202</v>
      </c>
      <c r="C5933" s="428" t="s">
        <v>17591</v>
      </c>
      <c r="D5933" s="428" t="s">
        <v>19</v>
      </c>
    </row>
    <row r="5934" spans="1:4" ht="12.75">
      <c r="A5934" s="428" t="s">
        <v>11947</v>
      </c>
      <c r="B5934" s="431">
        <v>230302</v>
      </c>
      <c r="C5934" s="428" t="s">
        <v>17592</v>
      </c>
      <c r="D5934" s="428" t="s">
        <v>20</v>
      </c>
    </row>
    <row r="5935" spans="1:4" ht="12.75">
      <c r="A5935" s="428" t="s">
        <v>8631</v>
      </c>
      <c r="B5935" s="431" t="s">
        <v>1260</v>
      </c>
      <c r="C5935" s="428" t="s">
        <v>17593</v>
      </c>
      <c r="D5935" s="428" t="s">
        <v>20</v>
      </c>
    </row>
    <row r="5936" spans="1:4" ht="12.75">
      <c r="A5936" s="428" t="s">
        <v>11948</v>
      </c>
      <c r="B5936" s="431">
        <v>150132</v>
      </c>
      <c r="C5936" s="428" t="s">
        <v>17594</v>
      </c>
      <c r="D5936" s="428" t="s">
        <v>18</v>
      </c>
    </row>
    <row r="5937" spans="1:4" ht="12.75">
      <c r="A5937" s="428" t="s">
        <v>8531</v>
      </c>
      <c r="B5937" s="431">
        <v>200301</v>
      </c>
      <c r="C5937" s="428" t="s">
        <v>17595</v>
      </c>
      <c r="D5937" s="428" t="s">
        <v>19</v>
      </c>
    </row>
    <row r="5938" spans="1:4" ht="12.75">
      <c r="A5938" s="428" t="s">
        <v>8209</v>
      </c>
      <c r="B5938" s="431">
        <v>140306</v>
      </c>
      <c r="C5938" s="428" t="s">
        <v>17596</v>
      </c>
      <c r="D5938" s="428" t="s">
        <v>19</v>
      </c>
    </row>
    <row r="5939" spans="1:4" ht="12.75">
      <c r="A5939" s="428" t="s">
        <v>6012</v>
      </c>
      <c r="B5939" s="431">
        <v>150117</v>
      </c>
      <c r="C5939" s="428" t="s">
        <v>17597</v>
      </c>
      <c r="D5939" s="428" t="s">
        <v>18</v>
      </c>
    </row>
    <row r="5940" spans="1:4" ht="12.75">
      <c r="A5940" s="428" t="s">
        <v>8039</v>
      </c>
      <c r="B5940" s="431">
        <v>190201</v>
      </c>
      <c r="C5940" s="428" t="s">
        <v>17598</v>
      </c>
      <c r="D5940" s="428" t="s">
        <v>20</v>
      </c>
    </row>
    <row r="5941" spans="1:4" ht="12.75">
      <c r="A5941" s="428" t="s">
        <v>2106</v>
      </c>
      <c r="B5941" s="431">
        <v>140308</v>
      </c>
      <c r="C5941" s="428" t="s">
        <v>17599</v>
      </c>
      <c r="D5941" s="428" t="s">
        <v>19</v>
      </c>
    </row>
    <row r="5942" spans="1:4" ht="12.75">
      <c r="A5942" s="428" t="s">
        <v>5010</v>
      </c>
      <c r="B5942" s="431">
        <v>150115</v>
      </c>
      <c r="C5942" s="428" t="s">
        <v>17600</v>
      </c>
      <c r="D5942" s="428" t="s">
        <v>18</v>
      </c>
    </row>
    <row r="5943" spans="1:4" ht="12.75">
      <c r="A5943" s="428" t="s">
        <v>5076</v>
      </c>
      <c r="B5943" s="431">
        <v>140308</v>
      </c>
      <c r="C5943" s="428" t="s">
        <v>17601</v>
      </c>
      <c r="D5943" s="428" t="s">
        <v>20</v>
      </c>
    </row>
    <row r="5944" spans="1:4" ht="12.75">
      <c r="A5944" s="428" t="s">
        <v>5095</v>
      </c>
      <c r="B5944" s="431">
        <v>140308</v>
      </c>
      <c r="C5944" s="428" t="s">
        <v>17602</v>
      </c>
      <c r="D5944" s="428" t="s">
        <v>20</v>
      </c>
    </row>
    <row r="5945" spans="1:4" ht="12.75">
      <c r="A5945" s="428" t="s">
        <v>2631</v>
      </c>
      <c r="B5945" s="431" t="s">
        <v>1308</v>
      </c>
      <c r="C5945" s="428" t="s">
        <v>17603</v>
      </c>
      <c r="D5945" s="428" t="s">
        <v>19</v>
      </c>
    </row>
    <row r="5946" spans="1:4" ht="12.75">
      <c r="A5946" s="428" t="s">
        <v>11949</v>
      </c>
      <c r="B5946" s="431" t="s">
        <v>10709</v>
      </c>
      <c r="C5946" s="428" t="s">
        <v>17604</v>
      </c>
      <c r="D5946" s="428" t="s">
        <v>20</v>
      </c>
    </row>
    <row r="5947" spans="1:4" ht="12.75">
      <c r="A5947" s="428" t="s">
        <v>4971</v>
      </c>
      <c r="B5947" s="431">
        <v>101003</v>
      </c>
      <c r="C5947" s="428" t="s">
        <v>17605</v>
      </c>
      <c r="D5947" s="428" t="s">
        <v>20</v>
      </c>
    </row>
    <row r="5948" spans="1:4" ht="12.75">
      <c r="A5948" s="428" t="s">
        <v>1870</v>
      </c>
      <c r="B5948" s="431">
        <v>150132</v>
      </c>
      <c r="C5948" s="428" t="s">
        <v>17606</v>
      </c>
      <c r="D5948" s="428" t="s">
        <v>18</v>
      </c>
    </row>
    <row r="5949" spans="1:4" ht="12.75">
      <c r="A5949" s="428" t="s">
        <v>1115</v>
      </c>
      <c r="B5949" s="431" t="s">
        <v>1116</v>
      </c>
      <c r="C5949" s="428" t="s">
        <v>17607</v>
      </c>
      <c r="D5949" s="428" t="s">
        <v>19</v>
      </c>
    </row>
    <row r="5950" spans="1:4" ht="12.75">
      <c r="A5950" s="428" t="s">
        <v>3556</v>
      </c>
      <c r="B5950" s="431" t="s">
        <v>637</v>
      </c>
      <c r="C5950" s="428" t="s">
        <v>17608</v>
      </c>
      <c r="D5950" s="428" t="s">
        <v>19</v>
      </c>
    </row>
    <row r="5951" spans="1:4" ht="12.75">
      <c r="A5951" s="428" t="s">
        <v>4119</v>
      </c>
      <c r="B5951" s="431" t="s">
        <v>1621</v>
      </c>
      <c r="C5951" s="428" t="s">
        <v>17609</v>
      </c>
      <c r="D5951" s="428" t="s">
        <v>20</v>
      </c>
    </row>
    <row r="5952" spans="1:4" ht="12.75">
      <c r="A5952" s="428" t="s">
        <v>4248</v>
      </c>
      <c r="B5952" s="431" t="s">
        <v>10474</v>
      </c>
      <c r="C5952" s="428" t="s">
        <v>13083</v>
      </c>
      <c r="D5952" s="428" t="s">
        <v>19</v>
      </c>
    </row>
    <row r="5953" spans="1:4" ht="12.75">
      <c r="A5953" s="428" t="s">
        <v>3416</v>
      </c>
      <c r="B5953" s="431">
        <v>150142</v>
      </c>
      <c r="C5953" s="428" t="s">
        <v>17610</v>
      </c>
      <c r="D5953" s="428" t="s">
        <v>20</v>
      </c>
    </row>
    <row r="5954" spans="1:4" ht="12.75">
      <c r="A5954" s="428" t="s">
        <v>8042</v>
      </c>
      <c r="B5954" s="431">
        <v>200209</v>
      </c>
      <c r="C5954" s="428" t="s">
        <v>17611</v>
      </c>
      <c r="D5954" s="428" t="s">
        <v>18</v>
      </c>
    </row>
    <row r="5955" spans="1:4" ht="12.75">
      <c r="A5955" s="428" t="s">
        <v>11950</v>
      </c>
      <c r="B5955" s="431">
        <v>150114</v>
      </c>
      <c r="C5955" s="428" t="s">
        <v>17612</v>
      </c>
      <c r="D5955" s="428" t="s">
        <v>20</v>
      </c>
    </row>
    <row r="5956" spans="1:4" ht="12.75">
      <c r="A5956" s="428" t="s">
        <v>7916</v>
      </c>
      <c r="B5956" s="431" t="s">
        <v>10813</v>
      </c>
      <c r="C5956" s="428" t="s">
        <v>17613</v>
      </c>
      <c r="D5956" s="428" t="s">
        <v>19</v>
      </c>
    </row>
    <row r="5957" spans="1:4" ht="12.75">
      <c r="A5957" s="428" t="s">
        <v>5988</v>
      </c>
      <c r="B5957" s="431">
        <v>150132</v>
      </c>
      <c r="C5957" s="428" t="s">
        <v>17614</v>
      </c>
      <c r="D5957" s="428" t="s">
        <v>18</v>
      </c>
    </row>
    <row r="5958" spans="1:4" ht="12.75">
      <c r="A5958" s="428" t="s">
        <v>3628</v>
      </c>
      <c r="B5958" s="431" t="s">
        <v>10476</v>
      </c>
      <c r="C5958" s="428" t="s">
        <v>17615</v>
      </c>
      <c r="D5958" s="428" t="s">
        <v>19</v>
      </c>
    </row>
    <row r="5959" spans="1:4" ht="12.75">
      <c r="A5959" s="428" t="s">
        <v>2479</v>
      </c>
      <c r="B5959" s="431">
        <v>150108</v>
      </c>
      <c r="C5959" s="428" t="s">
        <v>17616</v>
      </c>
      <c r="D5959" s="428" t="s">
        <v>459</v>
      </c>
    </row>
    <row r="5960" spans="1:4" ht="12.75">
      <c r="A5960" s="428" t="s">
        <v>11951</v>
      </c>
      <c r="B5960" s="431">
        <v>150121</v>
      </c>
      <c r="C5960" s="428" t="s">
        <v>17617</v>
      </c>
      <c r="D5960" s="428" t="s">
        <v>18</v>
      </c>
    </row>
    <row r="5961" spans="1:4" ht="12.75">
      <c r="A5961" s="428" t="s">
        <v>11952</v>
      </c>
      <c r="B5961" s="431">
        <v>150111</v>
      </c>
      <c r="C5961" s="428" t="s">
        <v>17618</v>
      </c>
      <c r="D5961" s="428" t="s">
        <v>20</v>
      </c>
    </row>
    <row r="5962" spans="1:4" ht="12.75">
      <c r="A5962" s="428" t="s">
        <v>11953</v>
      </c>
      <c r="B5962" s="431" t="s">
        <v>10348</v>
      </c>
      <c r="C5962" s="428" t="s">
        <v>17619</v>
      </c>
      <c r="D5962" s="428" t="s">
        <v>18</v>
      </c>
    </row>
    <row r="5963" spans="1:4" ht="12.75">
      <c r="A5963" s="428" t="s">
        <v>6267</v>
      </c>
      <c r="B5963" s="431" t="s">
        <v>10881</v>
      </c>
      <c r="C5963" s="428" t="s">
        <v>17620</v>
      </c>
      <c r="D5963" s="428" t="s">
        <v>20</v>
      </c>
    </row>
    <row r="5964" spans="1:4" ht="12.75">
      <c r="A5964" s="428" t="s">
        <v>1184</v>
      </c>
      <c r="B5964" s="431">
        <v>150132</v>
      </c>
      <c r="C5964" s="428" t="s">
        <v>12700</v>
      </c>
      <c r="D5964" s="428" t="s">
        <v>18</v>
      </c>
    </row>
    <row r="5965" spans="1:4" ht="12.75">
      <c r="A5965" s="428" t="s">
        <v>3471</v>
      </c>
      <c r="B5965" s="431">
        <v>150123</v>
      </c>
      <c r="C5965" s="428" t="s">
        <v>17621</v>
      </c>
      <c r="D5965" s="428" t="s">
        <v>20</v>
      </c>
    </row>
    <row r="5966" spans="1:4" ht="12.75">
      <c r="A5966" s="428" t="s">
        <v>7894</v>
      </c>
      <c r="B5966" s="431">
        <v>200201</v>
      </c>
      <c r="C5966" s="428" t="s">
        <v>17622</v>
      </c>
      <c r="D5966" s="428" t="s">
        <v>20</v>
      </c>
    </row>
    <row r="5967" spans="1:4" ht="12.75">
      <c r="A5967" s="428" t="s">
        <v>2609</v>
      </c>
      <c r="B5967" s="431" t="s">
        <v>10550</v>
      </c>
      <c r="C5967" s="428" t="s">
        <v>16582</v>
      </c>
      <c r="D5967" s="428" t="s">
        <v>20</v>
      </c>
    </row>
    <row r="5968" spans="1:4" ht="12.75">
      <c r="A5968" s="428" t="s">
        <v>6305</v>
      </c>
      <c r="B5968" s="431" t="s">
        <v>10770</v>
      </c>
      <c r="C5968" s="428" t="s">
        <v>17623</v>
      </c>
      <c r="D5968" s="428" t="s">
        <v>20</v>
      </c>
    </row>
    <row r="5969" spans="1:4" ht="12.75">
      <c r="A5969" s="428" t="s">
        <v>7420</v>
      </c>
      <c r="B5969" s="431" t="s">
        <v>1274</v>
      </c>
      <c r="C5969" s="428" t="s">
        <v>13627</v>
      </c>
      <c r="D5969" s="428" t="s">
        <v>18</v>
      </c>
    </row>
    <row r="5970" spans="1:4" ht="12.75">
      <c r="A5970" s="428" t="s">
        <v>1575</v>
      </c>
      <c r="B5970" s="431" t="s">
        <v>10128</v>
      </c>
      <c r="C5970" s="428" t="s">
        <v>17624</v>
      </c>
      <c r="D5970" s="428" t="s">
        <v>19</v>
      </c>
    </row>
    <row r="5971" spans="1:4" ht="12.75">
      <c r="A5971" s="428" t="s">
        <v>6524</v>
      </c>
      <c r="B5971" s="431" t="s">
        <v>10128</v>
      </c>
      <c r="C5971" s="428" t="s">
        <v>17625</v>
      </c>
      <c r="D5971" s="428" t="s">
        <v>19</v>
      </c>
    </row>
    <row r="5972" spans="1:4" ht="12.75">
      <c r="A5972" s="428" t="s">
        <v>1378</v>
      </c>
      <c r="B5972" s="431">
        <v>150102</v>
      </c>
      <c r="C5972" s="428" t="s">
        <v>17066</v>
      </c>
      <c r="D5972" s="428" t="s">
        <v>18</v>
      </c>
    </row>
    <row r="5973" spans="1:4" ht="12.75">
      <c r="A5973" s="428" t="s">
        <v>7311</v>
      </c>
      <c r="B5973" s="431">
        <v>130901</v>
      </c>
      <c r="C5973" s="428" t="s">
        <v>17626</v>
      </c>
      <c r="D5973" s="428" t="s">
        <v>19</v>
      </c>
    </row>
    <row r="5974" spans="1:4" ht="12.75">
      <c r="A5974" s="428" t="s">
        <v>6836</v>
      </c>
      <c r="B5974" s="431">
        <v>130906</v>
      </c>
      <c r="C5974" s="428" t="s">
        <v>17627</v>
      </c>
      <c r="D5974" s="428" t="s">
        <v>20</v>
      </c>
    </row>
    <row r="5975" spans="1:4" ht="12.75">
      <c r="A5975" s="428" t="s">
        <v>6299</v>
      </c>
      <c r="B5975" s="431" t="s">
        <v>10758</v>
      </c>
      <c r="C5975" s="428" t="s">
        <v>17628</v>
      </c>
      <c r="D5975" s="428" t="s">
        <v>20</v>
      </c>
    </row>
    <row r="5976" spans="1:4" ht="12.75">
      <c r="A5976" s="428" t="s">
        <v>2729</v>
      </c>
      <c r="B5976" s="431" t="s">
        <v>10121</v>
      </c>
      <c r="C5976" s="428" t="s">
        <v>17629</v>
      </c>
      <c r="D5976" s="428" t="s">
        <v>19</v>
      </c>
    </row>
    <row r="5977" spans="1:4" ht="12.75">
      <c r="A5977" s="428" t="s">
        <v>11954</v>
      </c>
      <c r="B5977" s="431">
        <v>150106</v>
      </c>
      <c r="C5977" s="428" t="s">
        <v>17630</v>
      </c>
      <c r="D5977" s="428" t="s">
        <v>18</v>
      </c>
    </row>
    <row r="5978" spans="1:4" ht="12.75">
      <c r="A5978" s="428" t="s">
        <v>5197</v>
      </c>
      <c r="B5978" s="431">
        <v>180204</v>
      </c>
      <c r="C5978" s="428" t="s">
        <v>5198</v>
      </c>
      <c r="D5978" s="428" t="s">
        <v>19</v>
      </c>
    </row>
    <row r="5979" spans="1:4" ht="12.75">
      <c r="A5979" s="428" t="s">
        <v>7363</v>
      </c>
      <c r="B5979" s="431">
        <v>130208</v>
      </c>
      <c r="C5979" s="428" t="s">
        <v>17631</v>
      </c>
      <c r="D5979" s="428" t="s">
        <v>18</v>
      </c>
    </row>
    <row r="5980" spans="1:4" ht="12.75">
      <c r="A5980" s="428" t="s">
        <v>6876</v>
      </c>
      <c r="B5980" s="431">
        <v>130702</v>
      </c>
      <c r="C5980" s="428" t="s">
        <v>17632</v>
      </c>
      <c r="D5980" s="428" t="s">
        <v>20</v>
      </c>
    </row>
    <row r="5981" spans="1:4" ht="12.75">
      <c r="A5981" s="428" t="s">
        <v>6257</v>
      </c>
      <c r="B5981" s="431" t="s">
        <v>10869</v>
      </c>
      <c r="C5981" s="428" t="s">
        <v>12363</v>
      </c>
      <c r="D5981" s="428" t="s">
        <v>19</v>
      </c>
    </row>
    <row r="5982" spans="1:4" ht="12.75">
      <c r="A5982" s="428" t="s">
        <v>7477</v>
      </c>
      <c r="B5982" s="431">
        <v>131104</v>
      </c>
      <c r="C5982" s="428" t="s">
        <v>17633</v>
      </c>
      <c r="D5982" s="428" t="s">
        <v>18</v>
      </c>
    </row>
    <row r="5983" spans="1:4" ht="12.75">
      <c r="A5983" s="428" t="s">
        <v>7371</v>
      </c>
      <c r="B5983" s="431">
        <v>130705</v>
      </c>
      <c r="C5983" s="428" t="s">
        <v>13558</v>
      </c>
      <c r="D5983" s="428" t="s">
        <v>20</v>
      </c>
    </row>
    <row r="5984" spans="1:4" ht="12.75">
      <c r="A5984" s="428" t="s">
        <v>6863</v>
      </c>
      <c r="B5984" s="431" t="s">
        <v>10751</v>
      </c>
      <c r="C5984" s="428" t="s">
        <v>17634</v>
      </c>
      <c r="D5984" s="428" t="s">
        <v>19</v>
      </c>
    </row>
    <row r="5985" spans="1:4" ht="12.75">
      <c r="A5985" s="428" t="s">
        <v>8301</v>
      </c>
      <c r="B5985" s="431">
        <v>131201</v>
      </c>
      <c r="C5985" s="428" t="s">
        <v>17635</v>
      </c>
      <c r="D5985" s="428" t="s">
        <v>20</v>
      </c>
    </row>
    <row r="5986" spans="1:4" ht="12.75">
      <c r="A5986" s="428" t="s">
        <v>11955</v>
      </c>
      <c r="B5986" s="431">
        <v>110207</v>
      </c>
      <c r="C5986" s="428" t="s">
        <v>17636</v>
      </c>
      <c r="D5986" s="428" t="s">
        <v>18</v>
      </c>
    </row>
    <row r="5987" spans="1:4" ht="12.75">
      <c r="A5987" s="428" t="s">
        <v>1743</v>
      </c>
      <c r="B5987" s="431">
        <v>150106</v>
      </c>
      <c r="C5987" s="428" t="s">
        <v>16635</v>
      </c>
      <c r="D5987" s="428" t="s">
        <v>18</v>
      </c>
    </row>
    <row r="5988" spans="1:4" ht="12.75">
      <c r="A5988" s="428" t="s">
        <v>11956</v>
      </c>
      <c r="B5988" s="431" t="s">
        <v>3360</v>
      </c>
      <c r="C5988" s="428" t="s">
        <v>17637</v>
      </c>
      <c r="D5988" s="428" t="s">
        <v>19</v>
      </c>
    </row>
    <row r="5989" spans="1:4" ht="12.75">
      <c r="A5989" s="428" t="s">
        <v>11957</v>
      </c>
      <c r="B5989" s="431">
        <v>100109</v>
      </c>
      <c r="C5989" s="428" t="s">
        <v>17638</v>
      </c>
      <c r="D5989" s="428" t="s">
        <v>19</v>
      </c>
    </row>
    <row r="5990" spans="1:4" ht="12.75">
      <c r="A5990" s="428" t="s">
        <v>11958</v>
      </c>
      <c r="B5990" s="431">
        <v>170101</v>
      </c>
      <c r="C5990" s="428" t="s">
        <v>17639</v>
      </c>
      <c r="D5990" s="428" t="s">
        <v>18</v>
      </c>
    </row>
    <row r="5991" spans="1:4" ht="12.75">
      <c r="A5991" s="428" t="s">
        <v>8595</v>
      </c>
      <c r="B5991" s="431" t="s">
        <v>10124</v>
      </c>
      <c r="C5991" s="428" t="s">
        <v>17640</v>
      </c>
      <c r="D5991" s="428" t="s">
        <v>19</v>
      </c>
    </row>
    <row r="5992" spans="1:4" ht="12.75">
      <c r="A5992" s="428" t="s">
        <v>3031</v>
      </c>
      <c r="B5992" s="431" t="s">
        <v>10725</v>
      </c>
      <c r="C5992" s="428" t="s">
        <v>17641</v>
      </c>
      <c r="D5992" s="428" t="s">
        <v>19</v>
      </c>
    </row>
    <row r="5993" spans="1:4" ht="12.75">
      <c r="A5993" s="428" t="s">
        <v>5916</v>
      </c>
      <c r="B5993" s="431" t="s">
        <v>10126</v>
      </c>
      <c r="C5993" s="428" t="s">
        <v>17642</v>
      </c>
      <c r="D5993" s="428" t="s">
        <v>19</v>
      </c>
    </row>
    <row r="5994" spans="1:4" ht="12.75">
      <c r="A5994" s="428" t="s">
        <v>5292</v>
      </c>
      <c r="B5994" s="431">
        <v>240304</v>
      </c>
      <c r="C5994" s="428" t="s">
        <v>17643</v>
      </c>
      <c r="D5994" s="428" t="s">
        <v>20</v>
      </c>
    </row>
    <row r="5995" spans="1:4" ht="12.75">
      <c r="A5995" s="428" t="s">
        <v>5089</v>
      </c>
      <c r="B5995" s="431">
        <v>120808</v>
      </c>
      <c r="C5995" s="428" t="s">
        <v>17644</v>
      </c>
      <c r="D5995" s="428" t="s">
        <v>19</v>
      </c>
    </row>
    <row r="5996" spans="1:4" ht="12.75">
      <c r="A5996" s="428" t="s">
        <v>673</v>
      </c>
      <c r="B5996" s="431" t="s">
        <v>10132</v>
      </c>
      <c r="C5996" s="428" t="s">
        <v>17645</v>
      </c>
      <c r="D5996" s="428" t="s">
        <v>19</v>
      </c>
    </row>
    <row r="5997" spans="1:4" ht="12.75">
      <c r="A5997" s="428" t="s">
        <v>4274</v>
      </c>
      <c r="B5997" s="431">
        <v>131201</v>
      </c>
      <c r="C5997" s="428" t="s">
        <v>17646</v>
      </c>
      <c r="D5997" s="428" t="s">
        <v>20</v>
      </c>
    </row>
    <row r="5998" spans="1:4" ht="12.75">
      <c r="A5998" s="428" t="s">
        <v>694</v>
      </c>
      <c r="B5998" s="431">
        <v>160303</v>
      </c>
      <c r="C5998" s="428" t="s">
        <v>39</v>
      </c>
      <c r="D5998" s="428" t="s">
        <v>19</v>
      </c>
    </row>
    <row r="5999" spans="1:4" ht="12.75">
      <c r="A5999" s="428" t="s">
        <v>7900</v>
      </c>
      <c r="B5999" s="431">
        <v>100801</v>
      </c>
      <c r="C5999" s="428" t="s">
        <v>17647</v>
      </c>
      <c r="D5999" s="428" t="s">
        <v>19</v>
      </c>
    </row>
    <row r="6000" spans="1:4" ht="12.75">
      <c r="A6000" s="428" t="s">
        <v>7523</v>
      </c>
      <c r="B6000" s="431" t="s">
        <v>2014</v>
      </c>
      <c r="C6000" s="428" t="s">
        <v>17648</v>
      </c>
      <c r="D6000" s="428" t="s">
        <v>19</v>
      </c>
    </row>
    <row r="6001" spans="1:4" ht="12.75">
      <c r="A6001" s="428" t="s">
        <v>6113</v>
      </c>
      <c r="B6001" s="431" t="s">
        <v>10770</v>
      </c>
      <c r="C6001" s="428" t="s">
        <v>17649</v>
      </c>
      <c r="D6001" s="428" t="s">
        <v>20</v>
      </c>
    </row>
    <row r="6002" spans="1:4" ht="12.75">
      <c r="A6002" s="428" t="s">
        <v>1287</v>
      </c>
      <c r="B6002" s="431">
        <v>160102</v>
      </c>
      <c r="C6002" s="428" t="s">
        <v>17650</v>
      </c>
      <c r="D6002" s="428" t="s">
        <v>19</v>
      </c>
    </row>
    <row r="6003" spans="1:4" ht="12.75">
      <c r="A6003" s="428" t="s">
        <v>6327</v>
      </c>
      <c r="B6003" s="431" t="s">
        <v>10796</v>
      </c>
      <c r="C6003" s="428" t="s">
        <v>16666</v>
      </c>
      <c r="D6003" s="428" t="s">
        <v>20</v>
      </c>
    </row>
    <row r="6004" spans="1:4" ht="12.75">
      <c r="A6004" s="428" t="s">
        <v>8201</v>
      </c>
      <c r="B6004" s="431">
        <v>120607</v>
      </c>
      <c r="C6004" s="428" t="s">
        <v>17651</v>
      </c>
      <c r="D6004" s="428" t="s">
        <v>20</v>
      </c>
    </row>
    <row r="6005" spans="1:4" ht="12.75">
      <c r="A6005" s="428" t="s">
        <v>1773</v>
      </c>
      <c r="B6005" s="431" t="s">
        <v>1774</v>
      </c>
      <c r="C6005" s="428" t="s">
        <v>17652</v>
      </c>
      <c r="D6005" s="428" t="s">
        <v>19</v>
      </c>
    </row>
    <row r="6006" spans="1:4" ht="12.75">
      <c r="A6006" s="428" t="s">
        <v>7986</v>
      </c>
      <c r="B6006" s="431">
        <v>120608</v>
      </c>
      <c r="C6006" s="428" t="s">
        <v>17653</v>
      </c>
      <c r="D6006" s="428" t="s">
        <v>20</v>
      </c>
    </row>
    <row r="6007" spans="1:4" ht="12.75">
      <c r="A6007" s="428" t="s">
        <v>8138</v>
      </c>
      <c r="B6007" s="431">
        <v>120607</v>
      </c>
      <c r="C6007" s="428" t="s">
        <v>17654</v>
      </c>
      <c r="D6007" s="428" t="s">
        <v>20</v>
      </c>
    </row>
    <row r="6008" spans="1:4" ht="12.75">
      <c r="A6008" s="428" t="s">
        <v>8169</v>
      </c>
      <c r="B6008" s="431">
        <v>120608</v>
      </c>
      <c r="C6008" s="428" t="s">
        <v>17655</v>
      </c>
      <c r="D6008" s="428" t="s">
        <v>19</v>
      </c>
    </row>
    <row r="6009" spans="1:4" ht="12.75">
      <c r="A6009" s="428" t="s">
        <v>726</v>
      </c>
      <c r="B6009" s="431">
        <v>200206</v>
      </c>
      <c r="C6009" s="428" t="s">
        <v>17656</v>
      </c>
      <c r="D6009" s="428" t="s">
        <v>19</v>
      </c>
    </row>
    <row r="6010" spans="1:4" ht="12.75">
      <c r="A6010" s="428" t="s">
        <v>8618</v>
      </c>
      <c r="B6010" s="431">
        <v>170302</v>
      </c>
      <c r="C6010" s="428" t="s">
        <v>13558</v>
      </c>
      <c r="D6010" s="428" t="s">
        <v>20</v>
      </c>
    </row>
    <row r="6011" spans="1:4" ht="12.75">
      <c r="A6011" s="428" t="s">
        <v>936</v>
      </c>
      <c r="B6011" s="431">
        <v>200105</v>
      </c>
      <c r="C6011" s="428" t="s">
        <v>17657</v>
      </c>
      <c r="D6011" s="428" t="s">
        <v>19</v>
      </c>
    </row>
    <row r="6012" spans="1:4" ht="12.75">
      <c r="A6012" s="428" t="s">
        <v>6032</v>
      </c>
      <c r="B6012" s="431" t="s">
        <v>477</v>
      </c>
      <c r="C6012" s="428" t="s">
        <v>13357</v>
      </c>
      <c r="D6012" s="428" t="s">
        <v>19</v>
      </c>
    </row>
    <row r="6013" spans="1:4" ht="12.75">
      <c r="A6013" s="428" t="s">
        <v>3660</v>
      </c>
      <c r="B6013" s="431">
        <v>160303</v>
      </c>
      <c r="C6013" s="428" t="s">
        <v>17658</v>
      </c>
      <c r="D6013" s="428" t="s">
        <v>19</v>
      </c>
    </row>
    <row r="6014" spans="1:4" ht="12.75">
      <c r="A6014" s="428" t="s">
        <v>11959</v>
      </c>
      <c r="B6014" s="431">
        <v>120606</v>
      </c>
      <c r="C6014" s="428" t="s">
        <v>14497</v>
      </c>
      <c r="D6014" s="428" t="s">
        <v>19</v>
      </c>
    </row>
    <row r="6015" spans="1:4" ht="12.75">
      <c r="A6015" s="428" t="s">
        <v>5453</v>
      </c>
      <c r="B6015" s="431">
        <v>140203</v>
      </c>
      <c r="C6015" s="428" t="s">
        <v>17659</v>
      </c>
      <c r="D6015" s="428" t="s">
        <v>20</v>
      </c>
    </row>
    <row r="6016" spans="1:4" ht="12.75">
      <c r="A6016" s="428" t="s">
        <v>11960</v>
      </c>
      <c r="B6016" s="431">
        <v>150140</v>
      </c>
      <c r="C6016" s="428" t="s">
        <v>17660</v>
      </c>
      <c r="D6016" s="428" t="s">
        <v>459</v>
      </c>
    </row>
    <row r="6017" spans="1:4" ht="12.75">
      <c r="A6017" s="428" t="s">
        <v>3791</v>
      </c>
      <c r="B6017" s="431" t="s">
        <v>760</v>
      </c>
      <c r="C6017" s="428" t="s">
        <v>14476</v>
      </c>
      <c r="D6017" s="428" t="s">
        <v>19</v>
      </c>
    </row>
    <row r="6018" spans="1:4" ht="12.75">
      <c r="A6018" s="428" t="s">
        <v>4172</v>
      </c>
      <c r="B6018" s="431">
        <v>140205</v>
      </c>
      <c r="C6018" s="428" t="s">
        <v>17661</v>
      </c>
      <c r="D6018" s="428" t="s">
        <v>20</v>
      </c>
    </row>
    <row r="6019" spans="1:4" ht="12.75">
      <c r="A6019" s="428" t="s">
        <v>8052</v>
      </c>
      <c r="B6019" s="431" t="s">
        <v>506</v>
      </c>
      <c r="C6019" s="428" t="s">
        <v>17662</v>
      </c>
      <c r="D6019" s="428" t="s">
        <v>18</v>
      </c>
    </row>
    <row r="6020" spans="1:4" ht="12.75">
      <c r="A6020" s="428" t="s">
        <v>11961</v>
      </c>
      <c r="B6020" s="431">
        <v>170302</v>
      </c>
      <c r="C6020" s="428" t="s">
        <v>17663</v>
      </c>
      <c r="D6020" s="428" t="s">
        <v>20</v>
      </c>
    </row>
    <row r="6021" spans="1:4" ht="12.75">
      <c r="A6021" s="428" t="s">
        <v>2057</v>
      </c>
      <c r="B6021" s="431">
        <v>100701</v>
      </c>
      <c r="C6021" s="428" t="s">
        <v>12294</v>
      </c>
      <c r="D6021" s="428" t="s">
        <v>20</v>
      </c>
    </row>
    <row r="6022" spans="1:4" ht="12.75">
      <c r="A6022" s="428" t="s">
        <v>11962</v>
      </c>
      <c r="B6022" s="431" t="s">
        <v>1414</v>
      </c>
      <c r="C6022" s="428" t="s">
        <v>17664</v>
      </c>
      <c r="D6022" s="428" t="s">
        <v>19</v>
      </c>
    </row>
    <row r="6023" spans="1:4" ht="12.75">
      <c r="A6023" s="428" t="s">
        <v>371</v>
      </c>
      <c r="B6023" s="431" t="s">
        <v>372</v>
      </c>
      <c r="C6023" s="428" t="s">
        <v>12529</v>
      </c>
      <c r="D6023" s="428" t="s">
        <v>19</v>
      </c>
    </row>
    <row r="6024" spans="1:4" ht="12.75">
      <c r="A6024" s="428" t="s">
        <v>376</v>
      </c>
      <c r="B6024" s="431">
        <v>250101</v>
      </c>
      <c r="C6024" s="428" t="s">
        <v>17665</v>
      </c>
      <c r="D6024" s="428" t="s">
        <v>19</v>
      </c>
    </row>
    <row r="6025" spans="1:4" ht="12.75">
      <c r="A6025" s="428" t="s">
        <v>402</v>
      </c>
      <c r="B6025" s="431" t="s">
        <v>403</v>
      </c>
      <c r="C6025" s="428" t="s">
        <v>17666</v>
      </c>
      <c r="D6025" s="428" t="s">
        <v>19</v>
      </c>
    </row>
    <row r="6026" spans="1:4" ht="12.75">
      <c r="A6026" s="428" t="s">
        <v>6206</v>
      </c>
      <c r="B6026" s="431">
        <v>220701</v>
      </c>
      <c r="C6026" s="428" t="s">
        <v>17667</v>
      </c>
      <c r="D6026" s="428" t="s">
        <v>459</v>
      </c>
    </row>
    <row r="6027" spans="1:4" ht="12.75">
      <c r="A6027" s="428" t="s">
        <v>3837</v>
      </c>
      <c r="B6027" s="431">
        <v>150142</v>
      </c>
      <c r="C6027" s="428" t="s">
        <v>17668</v>
      </c>
      <c r="D6027" s="428" t="s">
        <v>459</v>
      </c>
    </row>
    <row r="6028" spans="1:4" ht="12.75">
      <c r="A6028" s="428" t="s">
        <v>488</v>
      </c>
      <c r="B6028" s="431" t="s">
        <v>10717</v>
      </c>
      <c r="C6028" s="428" t="s">
        <v>489</v>
      </c>
      <c r="D6028" s="428" t="s">
        <v>20</v>
      </c>
    </row>
    <row r="6029" spans="1:4" ht="12.75">
      <c r="A6029" s="428" t="s">
        <v>509</v>
      </c>
      <c r="B6029" s="431" t="s">
        <v>510</v>
      </c>
      <c r="C6029" s="428" t="s">
        <v>12325</v>
      </c>
      <c r="D6029" s="428" t="s">
        <v>19</v>
      </c>
    </row>
    <row r="6030" spans="1:4" ht="12.75">
      <c r="A6030" s="428" t="s">
        <v>521</v>
      </c>
      <c r="B6030" s="431">
        <v>210401</v>
      </c>
      <c r="C6030" s="428" t="s">
        <v>17669</v>
      </c>
      <c r="D6030" s="428" t="s">
        <v>19</v>
      </c>
    </row>
    <row r="6031" spans="1:4" ht="12.75">
      <c r="A6031" s="428" t="s">
        <v>528</v>
      </c>
      <c r="B6031" s="431">
        <v>110202</v>
      </c>
      <c r="C6031" s="428" t="s">
        <v>17670</v>
      </c>
      <c r="D6031" s="428" t="s">
        <v>20</v>
      </c>
    </row>
    <row r="6032" spans="1:4" ht="12.75">
      <c r="A6032" s="428" t="s">
        <v>553</v>
      </c>
      <c r="B6032" s="431">
        <v>150601</v>
      </c>
      <c r="C6032" s="428" t="s">
        <v>17671</v>
      </c>
      <c r="D6032" s="428" t="s">
        <v>20</v>
      </c>
    </row>
    <row r="6033" spans="1:4" ht="12.75">
      <c r="A6033" s="428" t="s">
        <v>569</v>
      </c>
      <c r="B6033" s="431">
        <v>230302</v>
      </c>
      <c r="C6033" s="428" t="s">
        <v>17672</v>
      </c>
      <c r="D6033" s="428" t="s">
        <v>19</v>
      </c>
    </row>
    <row r="6034" spans="1:4" ht="12.75">
      <c r="A6034" s="428" t="s">
        <v>634</v>
      </c>
      <c r="B6034" s="431" t="s">
        <v>9724</v>
      </c>
      <c r="C6034" s="428" t="s">
        <v>635</v>
      </c>
      <c r="D6034" s="428" t="s">
        <v>20</v>
      </c>
    </row>
    <row r="6035" spans="1:4" ht="12.75">
      <c r="A6035" s="428" t="s">
        <v>689</v>
      </c>
      <c r="B6035" s="431" t="s">
        <v>690</v>
      </c>
      <c r="C6035" s="428" t="s">
        <v>17673</v>
      </c>
      <c r="D6035" s="428" t="s">
        <v>20</v>
      </c>
    </row>
    <row r="6036" spans="1:4" ht="12.75">
      <c r="A6036" s="428" t="s">
        <v>761</v>
      </c>
      <c r="B6036" s="431">
        <v>220505</v>
      </c>
      <c r="C6036" s="428" t="s">
        <v>17674</v>
      </c>
      <c r="D6036" s="428" t="s">
        <v>19</v>
      </c>
    </row>
    <row r="6037" spans="1:4" ht="12.75">
      <c r="A6037" s="428" t="s">
        <v>11963</v>
      </c>
      <c r="B6037" s="431">
        <v>130104</v>
      </c>
      <c r="C6037" s="428" t="s">
        <v>17675</v>
      </c>
      <c r="D6037" s="428" t="s">
        <v>20</v>
      </c>
    </row>
    <row r="6038" spans="1:4" ht="12.75">
      <c r="A6038" s="428" t="s">
        <v>772</v>
      </c>
      <c r="B6038" s="431">
        <v>120421</v>
      </c>
      <c r="C6038" s="428" t="s">
        <v>17676</v>
      </c>
      <c r="D6038" s="428" t="s">
        <v>20</v>
      </c>
    </row>
    <row r="6039" spans="1:4" ht="12.75">
      <c r="A6039" s="428" t="s">
        <v>798</v>
      </c>
      <c r="B6039" s="431">
        <v>130611</v>
      </c>
      <c r="C6039" s="428" t="s">
        <v>12403</v>
      </c>
      <c r="D6039" s="428" t="s">
        <v>20</v>
      </c>
    </row>
    <row r="6040" spans="1:4" ht="12.75">
      <c r="A6040" s="428" t="s">
        <v>814</v>
      </c>
      <c r="B6040" s="431">
        <v>190306</v>
      </c>
      <c r="C6040" s="428" t="s">
        <v>17677</v>
      </c>
      <c r="D6040" s="428" t="s">
        <v>20</v>
      </c>
    </row>
    <row r="6041" spans="1:4" ht="12.75">
      <c r="A6041" s="428" t="s">
        <v>842</v>
      </c>
      <c r="B6041" s="431" t="s">
        <v>9937</v>
      </c>
      <c r="C6041" s="428" t="s">
        <v>13538</v>
      </c>
      <c r="D6041" s="428" t="s">
        <v>19</v>
      </c>
    </row>
    <row r="6042" spans="1:4" ht="12.75">
      <c r="A6042" s="428" t="s">
        <v>3806</v>
      </c>
      <c r="B6042" s="431">
        <v>160202</v>
      </c>
      <c r="C6042" s="428" t="s">
        <v>17678</v>
      </c>
      <c r="D6042" s="428" t="s">
        <v>19</v>
      </c>
    </row>
    <row r="6043" spans="1:4" ht="12.75">
      <c r="A6043" s="428" t="s">
        <v>961</v>
      </c>
      <c r="B6043" s="431">
        <v>140311</v>
      </c>
      <c r="C6043" s="428" t="s">
        <v>17679</v>
      </c>
      <c r="D6043" s="428" t="s">
        <v>20</v>
      </c>
    </row>
    <row r="6044" spans="1:4" ht="12.75">
      <c r="A6044" s="428" t="s">
        <v>1034</v>
      </c>
      <c r="B6044" s="431" t="s">
        <v>1035</v>
      </c>
      <c r="C6044" s="428" t="s">
        <v>17680</v>
      </c>
      <c r="D6044" s="428" t="s">
        <v>19</v>
      </c>
    </row>
    <row r="6045" spans="1:4" ht="12.75">
      <c r="A6045" s="428" t="s">
        <v>1141</v>
      </c>
      <c r="B6045" s="431">
        <v>150906</v>
      </c>
      <c r="C6045" s="428" t="s">
        <v>17681</v>
      </c>
      <c r="D6045" s="428" t="s">
        <v>19</v>
      </c>
    </row>
    <row r="6046" spans="1:4" ht="12.75">
      <c r="A6046" s="428" t="s">
        <v>1190</v>
      </c>
      <c r="B6046" s="431" t="s">
        <v>1191</v>
      </c>
      <c r="C6046" s="428" t="s">
        <v>17682</v>
      </c>
      <c r="D6046" s="428" t="s">
        <v>19</v>
      </c>
    </row>
    <row r="6047" spans="1:4" ht="12.75">
      <c r="A6047" s="428" t="s">
        <v>1218</v>
      </c>
      <c r="B6047" s="431">
        <v>150806</v>
      </c>
      <c r="C6047" s="428" t="s">
        <v>17683</v>
      </c>
      <c r="D6047" s="428" t="s">
        <v>18</v>
      </c>
    </row>
    <row r="6048" spans="1:4" ht="12.75">
      <c r="A6048" s="428" t="s">
        <v>1237</v>
      </c>
      <c r="B6048" s="431">
        <v>250201</v>
      </c>
      <c r="C6048" s="428" t="s">
        <v>17684</v>
      </c>
      <c r="D6048" s="428" t="s">
        <v>19</v>
      </c>
    </row>
    <row r="6049" spans="1:4" ht="12.75">
      <c r="A6049" s="428" t="s">
        <v>1263</v>
      </c>
      <c r="B6049" s="431">
        <v>150143</v>
      </c>
      <c r="C6049" s="428" t="s">
        <v>17685</v>
      </c>
      <c r="D6049" s="428" t="s">
        <v>20</v>
      </c>
    </row>
    <row r="6050" spans="1:4" ht="12.75">
      <c r="A6050" s="428" t="s">
        <v>11964</v>
      </c>
      <c r="B6050" s="431">
        <v>170101</v>
      </c>
      <c r="C6050" s="428" t="s">
        <v>17686</v>
      </c>
      <c r="D6050" s="428" t="s">
        <v>20</v>
      </c>
    </row>
    <row r="6051" spans="1:4" ht="12.75">
      <c r="A6051" s="428" t="s">
        <v>1351</v>
      </c>
      <c r="B6051" s="431">
        <v>160108</v>
      </c>
      <c r="C6051" s="428" t="s">
        <v>17687</v>
      </c>
      <c r="D6051" s="428" t="s">
        <v>19</v>
      </c>
    </row>
    <row r="6052" spans="1:4" ht="12.75">
      <c r="A6052" s="428" t="s">
        <v>1367</v>
      </c>
      <c r="B6052" s="431">
        <v>120135</v>
      </c>
      <c r="C6052" s="428" t="s">
        <v>17688</v>
      </c>
      <c r="D6052" s="428" t="s">
        <v>19</v>
      </c>
    </row>
    <row r="6053" spans="1:4" ht="12.75">
      <c r="A6053" s="428" t="s">
        <v>1376</v>
      </c>
      <c r="B6053" s="431">
        <v>160201</v>
      </c>
      <c r="C6053" s="428" t="s">
        <v>17689</v>
      </c>
      <c r="D6053" s="428" t="s">
        <v>19</v>
      </c>
    </row>
    <row r="6054" spans="1:4" ht="12.75">
      <c r="A6054" s="428" t="s">
        <v>1377</v>
      </c>
      <c r="B6054" s="431">
        <v>220505</v>
      </c>
      <c r="C6054" s="428" t="s">
        <v>17690</v>
      </c>
      <c r="D6054" s="428" t="s">
        <v>19</v>
      </c>
    </row>
    <row r="6055" spans="1:4" ht="12.75">
      <c r="A6055" s="428" t="s">
        <v>1391</v>
      </c>
      <c r="B6055" s="431">
        <v>160106</v>
      </c>
      <c r="C6055" s="428" t="s">
        <v>17691</v>
      </c>
      <c r="D6055" s="428" t="s">
        <v>19</v>
      </c>
    </row>
    <row r="6056" spans="1:4" ht="12.75">
      <c r="A6056" s="428" t="s">
        <v>1424</v>
      </c>
      <c r="B6056" s="431" t="s">
        <v>618</v>
      </c>
      <c r="C6056" s="428" t="s">
        <v>14986</v>
      </c>
      <c r="D6056" s="428" t="s">
        <v>19</v>
      </c>
    </row>
    <row r="6057" spans="1:4" ht="12.75">
      <c r="A6057" s="428" t="s">
        <v>11965</v>
      </c>
      <c r="B6057" s="431">
        <v>160108</v>
      </c>
      <c r="C6057" s="428" t="s">
        <v>17692</v>
      </c>
      <c r="D6057" s="428" t="s">
        <v>18</v>
      </c>
    </row>
    <row r="6058" spans="1:4" ht="12.75">
      <c r="A6058" s="428" t="s">
        <v>1451</v>
      </c>
      <c r="B6058" s="431">
        <v>250107</v>
      </c>
      <c r="C6058" s="428" t="s">
        <v>17693</v>
      </c>
      <c r="D6058" s="428" t="s">
        <v>20</v>
      </c>
    </row>
    <row r="6059" spans="1:4" ht="12.75">
      <c r="A6059" s="428" t="s">
        <v>1462</v>
      </c>
      <c r="B6059" s="431">
        <v>200104</v>
      </c>
      <c r="C6059" s="428" t="s">
        <v>17694</v>
      </c>
      <c r="D6059" s="428" t="s">
        <v>459</v>
      </c>
    </row>
    <row r="6060" spans="1:4" ht="12.75">
      <c r="A6060" s="428" t="s">
        <v>1466</v>
      </c>
      <c r="B6060" s="431">
        <v>150118</v>
      </c>
      <c r="C6060" s="428" t="s">
        <v>17326</v>
      </c>
      <c r="D6060" s="428" t="s">
        <v>18</v>
      </c>
    </row>
    <row r="6061" spans="1:4" ht="12.75">
      <c r="A6061" s="428" t="s">
        <v>1518</v>
      </c>
      <c r="B6061" s="431" t="s">
        <v>9799</v>
      </c>
      <c r="C6061" s="428" t="s">
        <v>17695</v>
      </c>
      <c r="D6061" s="428" t="s">
        <v>19</v>
      </c>
    </row>
    <row r="6062" spans="1:4" ht="12.75">
      <c r="A6062" s="428" t="s">
        <v>1564</v>
      </c>
      <c r="B6062" s="431" t="s">
        <v>1565</v>
      </c>
      <c r="C6062" s="428" t="s">
        <v>14345</v>
      </c>
      <c r="D6062" s="428" t="s">
        <v>459</v>
      </c>
    </row>
    <row r="6063" spans="1:4" ht="12.75">
      <c r="A6063" s="428" t="s">
        <v>1613</v>
      </c>
      <c r="B6063" s="431">
        <v>150115</v>
      </c>
      <c r="C6063" s="428" t="s">
        <v>17696</v>
      </c>
      <c r="D6063" s="428" t="s">
        <v>20</v>
      </c>
    </row>
    <row r="6064" spans="1:4" ht="12.75">
      <c r="A6064" s="428" t="s">
        <v>11966</v>
      </c>
      <c r="B6064" s="431">
        <v>140105</v>
      </c>
      <c r="C6064" s="428" t="s">
        <v>17697</v>
      </c>
      <c r="D6064" s="428" t="s">
        <v>18</v>
      </c>
    </row>
    <row r="6065" spans="1:4" ht="12.75">
      <c r="A6065" s="428" t="s">
        <v>1706</v>
      </c>
      <c r="B6065" s="431" t="s">
        <v>10703</v>
      </c>
      <c r="C6065" s="428" t="s">
        <v>17698</v>
      </c>
      <c r="D6065" s="428" t="s">
        <v>19</v>
      </c>
    </row>
    <row r="6066" spans="1:4" ht="12.75">
      <c r="A6066" s="428" t="s">
        <v>1724</v>
      </c>
      <c r="B6066" s="431">
        <v>150803</v>
      </c>
      <c r="C6066" s="428" t="s">
        <v>17699</v>
      </c>
      <c r="D6066" s="428" t="s">
        <v>20</v>
      </c>
    </row>
    <row r="6067" spans="1:4" ht="12.75">
      <c r="A6067" s="428" t="s">
        <v>1770</v>
      </c>
      <c r="B6067" s="431">
        <v>250401</v>
      </c>
      <c r="C6067" s="428" t="s">
        <v>12329</v>
      </c>
      <c r="D6067" s="428" t="s">
        <v>19</v>
      </c>
    </row>
    <row r="6068" spans="1:4" ht="12.75">
      <c r="A6068" s="428" t="s">
        <v>11967</v>
      </c>
      <c r="B6068" s="431">
        <v>150141</v>
      </c>
      <c r="C6068" s="428" t="s">
        <v>17700</v>
      </c>
      <c r="D6068" s="428" t="s">
        <v>19</v>
      </c>
    </row>
    <row r="6069" spans="1:4" ht="12.75">
      <c r="A6069" s="428" t="s">
        <v>1846</v>
      </c>
      <c r="B6069" s="431" t="s">
        <v>9932</v>
      </c>
      <c r="C6069" s="428" t="s">
        <v>17701</v>
      </c>
      <c r="D6069" s="428" t="s">
        <v>19</v>
      </c>
    </row>
    <row r="6070" spans="1:4" ht="12.75">
      <c r="A6070" s="428" t="s">
        <v>1863</v>
      </c>
      <c r="B6070" s="431" t="s">
        <v>1864</v>
      </c>
      <c r="C6070" s="428" t="s">
        <v>17702</v>
      </c>
      <c r="D6070" s="428" t="s">
        <v>19</v>
      </c>
    </row>
    <row r="6071" spans="1:4" ht="12.75">
      <c r="A6071" s="428" t="s">
        <v>1906</v>
      </c>
      <c r="B6071" s="431" t="s">
        <v>989</v>
      </c>
      <c r="C6071" s="428" t="s">
        <v>17703</v>
      </c>
      <c r="D6071" s="428" t="s">
        <v>20</v>
      </c>
    </row>
    <row r="6072" spans="1:4" ht="12.75">
      <c r="A6072" s="428" t="s">
        <v>2009</v>
      </c>
      <c r="B6072" s="431">
        <v>150727</v>
      </c>
      <c r="C6072" s="428" t="s">
        <v>17704</v>
      </c>
      <c r="D6072" s="428" t="s">
        <v>18</v>
      </c>
    </row>
    <row r="6073" spans="1:4" ht="12.75">
      <c r="A6073" s="428" t="s">
        <v>2010</v>
      </c>
      <c r="B6073" s="431">
        <v>130107</v>
      </c>
      <c r="C6073" s="428" t="s">
        <v>17705</v>
      </c>
      <c r="D6073" s="428" t="s">
        <v>20</v>
      </c>
    </row>
    <row r="6074" spans="1:4" ht="12.75">
      <c r="A6074" s="428" t="s">
        <v>2016</v>
      </c>
      <c r="B6074" s="431" t="s">
        <v>491</v>
      </c>
      <c r="C6074" s="428" t="s">
        <v>17706</v>
      </c>
      <c r="D6074" s="428" t="s">
        <v>19</v>
      </c>
    </row>
    <row r="6075" spans="1:4" ht="12.75">
      <c r="A6075" s="428" t="s">
        <v>5447</v>
      </c>
      <c r="B6075" s="431">
        <v>120114</v>
      </c>
      <c r="C6075" s="428" t="s">
        <v>17707</v>
      </c>
      <c r="D6075" s="428" t="s">
        <v>19</v>
      </c>
    </row>
    <row r="6076" spans="1:4" ht="12.75">
      <c r="A6076" s="428" t="s">
        <v>2043</v>
      </c>
      <c r="B6076" s="431" t="s">
        <v>9724</v>
      </c>
      <c r="C6076" s="428" t="s">
        <v>17708</v>
      </c>
      <c r="D6076" s="428" t="s">
        <v>19</v>
      </c>
    </row>
    <row r="6077" spans="1:4" ht="12.75">
      <c r="A6077" s="428" t="s">
        <v>2062</v>
      </c>
      <c r="B6077" s="431">
        <v>230101</v>
      </c>
      <c r="C6077" s="428" t="s">
        <v>17709</v>
      </c>
      <c r="D6077" s="428" t="s">
        <v>18</v>
      </c>
    </row>
    <row r="6078" spans="1:4" ht="12.75">
      <c r="A6078" s="428" t="s">
        <v>2104</v>
      </c>
      <c r="B6078" s="431" t="s">
        <v>9788</v>
      </c>
      <c r="C6078" s="428" t="s">
        <v>17710</v>
      </c>
      <c r="D6078" s="428" t="s">
        <v>19</v>
      </c>
    </row>
    <row r="6079" spans="1:4" ht="12.75">
      <c r="A6079" s="428" t="s">
        <v>2124</v>
      </c>
      <c r="B6079" s="431">
        <v>250104</v>
      </c>
      <c r="C6079" s="428" t="s">
        <v>17711</v>
      </c>
      <c r="D6079" s="428" t="s">
        <v>19</v>
      </c>
    </row>
    <row r="6080" spans="1:4" ht="12.75">
      <c r="A6080" s="428" t="s">
        <v>2167</v>
      </c>
      <c r="B6080" s="431">
        <v>130503</v>
      </c>
      <c r="C6080" s="428" t="s">
        <v>17432</v>
      </c>
      <c r="D6080" s="428" t="s">
        <v>20</v>
      </c>
    </row>
    <row r="6081" spans="1:4" ht="12.75">
      <c r="A6081" s="428" t="s">
        <v>2251</v>
      </c>
      <c r="B6081" s="431" t="s">
        <v>10666</v>
      </c>
      <c r="C6081" s="428" t="s">
        <v>17404</v>
      </c>
      <c r="D6081" s="428" t="s">
        <v>459</v>
      </c>
    </row>
    <row r="6082" spans="1:4" ht="12.75">
      <c r="A6082" s="428" t="s">
        <v>2371</v>
      </c>
      <c r="B6082" s="431">
        <v>120112</v>
      </c>
      <c r="C6082" s="428" t="s">
        <v>17712</v>
      </c>
      <c r="D6082" s="428" t="s">
        <v>19</v>
      </c>
    </row>
    <row r="6083" spans="1:4" ht="12.75">
      <c r="A6083" s="428" t="s">
        <v>2379</v>
      </c>
      <c r="B6083" s="431">
        <v>220804</v>
      </c>
      <c r="C6083" s="428" t="s">
        <v>17713</v>
      </c>
      <c r="D6083" s="428" t="s">
        <v>19</v>
      </c>
    </row>
    <row r="6084" spans="1:4" ht="12.75">
      <c r="A6084" s="428" t="s">
        <v>2418</v>
      </c>
      <c r="B6084" s="431">
        <v>200210</v>
      </c>
      <c r="C6084" s="428" t="s">
        <v>17714</v>
      </c>
      <c r="D6084" s="428" t="s">
        <v>20</v>
      </c>
    </row>
    <row r="6085" spans="1:4" ht="12.75">
      <c r="A6085" s="428" t="s">
        <v>2453</v>
      </c>
      <c r="B6085" s="431">
        <v>220907</v>
      </c>
      <c r="C6085" s="428" t="s">
        <v>12696</v>
      </c>
      <c r="D6085" s="428" t="s">
        <v>19</v>
      </c>
    </row>
    <row r="6086" spans="1:4" ht="12.75">
      <c r="A6086" s="428" t="s">
        <v>2470</v>
      </c>
      <c r="B6086" s="431">
        <v>150722</v>
      </c>
      <c r="C6086" s="428" t="s">
        <v>17715</v>
      </c>
      <c r="D6086" s="428" t="s">
        <v>19</v>
      </c>
    </row>
    <row r="6087" spans="1:4" ht="12.75">
      <c r="A6087" s="428" t="s">
        <v>2477</v>
      </c>
      <c r="B6087" s="431">
        <v>140308</v>
      </c>
      <c r="C6087" s="428" t="s">
        <v>17716</v>
      </c>
      <c r="D6087" s="428" t="s">
        <v>19</v>
      </c>
    </row>
    <row r="6088" spans="1:4" ht="12.75">
      <c r="A6088" s="428" t="s">
        <v>2491</v>
      </c>
      <c r="B6088" s="431">
        <v>210211</v>
      </c>
      <c r="C6088" s="428" t="s">
        <v>17717</v>
      </c>
      <c r="D6088" s="428" t="s">
        <v>20</v>
      </c>
    </row>
    <row r="6089" spans="1:4" ht="12.75">
      <c r="A6089" s="428" t="s">
        <v>2506</v>
      </c>
      <c r="B6089" s="431" t="s">
        <v>2507</v>
      </c>
      <c r="C6089" s="428" t="s">
        <v>17718</v>
      </c>
      <c r="D6089" s="428" t="s">
        <v>459</v>
      </c>
    </row>
    <row r="6090" spans="1:4" ht="12.75">
      <c r="A6090" s="428" t="s">
        <v>2517</v>
      </c>
      <c r="B6090" s="431" t="s">
        <v>10163</v>
      </c>
      <c r="C6090" s="428" t="s">
        <v>17719</v>
      </c>
      <c r="D6090" s="428" t="s">
        <v>19</v>
      </c>
    </row>
    <row r="6091" spans="1:4" ht="12.75">
      <c r="A6091" s="428" t="s">
        <v>6179</v>
      </c>
      <c r="B6091" s="431" t="s">
        <v>10100</v>
      </c>
      <c r="C6091" s="428" t="s">
        <v>17383</v>
      </c>
      <c r="D6091" s="428" t="s">
        <v>18</v>
      </c>
    </row>
    <row r="6092" spans="1:4" ht="12.75">
      <c r="A6092" s="428" t="s">
        <v>2565</v>
      </c>
      <c r="B6092" s="431">
        <v>150103</v>
      </c>
      <c r="C6092" s="428" t="s">
        <v>14467</v>
      </c>
      <c r="D6092" s="428" t="s">
        <v>18</v>
      </c>
    </row>
    <row r="6093" spans="1:4" ht="12.75">
      <c r="A6093" s="428" t="s">
        <v>2566</v>
      </c>
      <c r="B6093" s="431" t="s">
        <v>2567</v>
      </c>
      <c r="C6093" s="428" t="s">
        <v>17319</v>
      </c>
      <c r="D6093" s="428" t="s">
        <v>18</v>
      </c>
    </row>
    <row r="6094" spans="1:4" ht="12.75">
      <c r="A6094" s="428" t="s">
        <v>7438</v>
      </c>
      <c r="B6094" s="431">
        <v>220101</v>
      </c>
      <c r="C6094" s="428" t="s">
        <v>17720</v>
      </c>
      <c r="D6094" s="428" t="s">
        <v>20</v>
      </c>
    </row>
    <row r="6095" spans="1:4" ht="12.75">
      <c r="A6095" s="428" t="s">
        <v>3565</v>
      </c>
      <c r="B6095" s="431">
        <v>150140</v>
      </c>
      <c r="C6095" s="428" t="s">
        <v>17721</v>
      </c>
      <c r="D6095" s="428" t="s">
        <v>18</v>
      </c>
    </row>
    <row r="6096" spans="1:4" ht="12.75">
      <c r="A6096" s="428" t="s">
        <v>2677</v>
      </c>
      <c r="B6096" s="431" t="s">
        <v>760</v>
      </c>
      <c r="C6096" s="428" t="s">
        <v>17722</v>
      </c>
      <c r="D6096" s="428" t="s">
        <v>19</v>
      </c>
    </row>
    <row r="6097" spans="1:4" ht="12.75">
      <c r="A6097" s="428" t="s">
        <v>2711</v>
      </c>
      <c r="B6097" s="431">
        <v>220101</v>
      </c>
      <c r="C6097" s="428" t="s">
        <v>17723</v>
      </c>
      <c r="D6097" s="428" t="s">
        <v>19</v>
      </c>
    </row>
    <row r="6098" spans="1:4" ht="12.75">
      <c r="A6098" s="428" t="s">
        <v>2738</v>
      </c>
      <c r="B6098" s="431">
        <v>211101</v>
      </c>
      <c r="C6098" s="428" t="s">
        <v>17724</v>
      </c>
      <c r="D6098" s="428" t="s">
        <v>19</v>
      </c>
    </row>
    <row r="6099" spans="1:4" ht="12.75">
      <c r="A6099" s="428" t="s">
        <v>2766</v>
      </c>
      <c r="B6099" s="431" t="s">
        <v>9830</v>
      </c>
      <c r="C6099" s="428" t="s">
        <v>17725</v>
      </c>
      <c r="D6099" s="428" t="s">
        <v>19</v>
      </c>
    </row>
    <row r="6100" spans="1:4" ht="12.75">
      <c r="A6100" s="428" t="s">
        <v>7316</v>
      </c>
      <c r="B6100" s="431" t="s">
        <v>9857</v>
      </c>
      <c r="C6100" s="428" t="s">
        <v>17726</v>
      </c>
      <c r="D6100" s="428" t="s">
        <v>19</v>
      </c>
    </row>
    <row r="6101" spans="1:4" ht="12.75">
      <c r="A6101" s="428" t="s">
        <v>2841</v>
      </c>
      <c r="B6101" s="431">
        <v>150118</v>
      </c>
      <c r="C6101" s="428" t="s">
        <v>17727</v>
      </c>
      <c r="D6101" s="428" t="s">
        <v>18</v>
      </c>
    </row>
    <row r="6102" spans="1:4" ht="12.75">
      <c r="A6102" s="428" t="s">
        <v>2863</v>
      </c>
      <c r="B6102" s="431">
        <v>130109</v>
      </c>
      <c r="C6102" s="428" t="s">
        <v>17728</v>
      </c>
      <c r="D6102" s="428" t="s">
        <v>20</v>
      </c>
    </row>
    <row r="6103" spans="1:4" ht="12.75">
      <c r="A6103" s="428" t="s">
        <v>2916</v>
      </c>
      <c r="B6103" s="431" t="s">
        <v>10252</v>
      </c>
      <c r="C6103" s="428" t="s">
        <v>17729</v>
      </c>
      <c r="D6103" s="428" t="s">
        <v>20</v>
      </c>
    </row>
    <row r="6104" spans="1:4" ht="12.75">
      <c r="A6104" s="428" t="s">
        <v>2999</v>
      </c>
      <c r="B6104" s="431">
        <v>100103</v>
      </c>
      <c r="C6104" s="428" t="s">
        <v>17730</v>
      </c>
      <c r="D6104" s="428" t="s">
        <v>20</v>
      </c>
    </row>
    <row r="6105" spans="1:4" ht="12.75">
      <c r="A6105" s="428" t="s">
        <v>3017</v>
      </c>
      <c r="B6105" s="431" t="s">
        <v>1859</v>
      </c>
      <c r="C6105" s="428" t="s">
        <v>17731</v>
      </c>
      <c r="D6105" s="428" t="s">
        <v>19</v>
      </c>
    </row>
    <row r="6106" spans="1:4" ht="12.75">
      <c r="A6106" s="428" t="s">
        <v>11968</v>
      </c>
      <c r="B6106" s="431" t="s">
        <v>749</v>
      </c>
      <c r="C6106" s="428" t="s">
        <v>13724</v>
      </c>
      <c r="D6106" s="428" t="s">
        <v>20</v>
      </c>
    </row>
    <row r="6107" spans="1:4" ht="12.75">
      <c r="A6107" s="428" t="s">
        <v>3097</v>
      </c>
      <c r="B6107" s="431">
        <v>110206</v>
      </c>
      <c r="C6107" s="428" t="s">
        <v>17732</v>
      </c>
      <c r="D6107" s="428" t="s">
        <v>18</v>
      </c>
    </row>
    <row r="6108" spans="1:4" ht="12.75">
      <c r="A6108" s="428" t="s">
        <v>3142</v>
      </c>
      <c r="B6108" s="431">
        <v>160210</v>
      </c>
      <c r="C6108" s="428" t="s">
        <v>17733</v>
      </c>
      <c r="D6108" s="428" t="s">
        <v>19</v>
      </c>
    </row>
    <row r="6109" spans="1:4" ht="12.75">
      <c r="A6109" s="428" t="s">
        <v>5645</v>
      </c>
      <c r="B6109" s="431">
        <v>140108</v>
      </c>
      <c r="C6109" s="428" t="s">
        <v>17734</v>
      </c>
      <c r="D6109" s="428" t="s">
        <v>19</v>
      </c>
    </row>
    <row r="6110" spans="1:4" ht="12.75">
      <c r="A6110" s="428" t="s">
        <v>3199</v>
      </c>
      <c r="B6110" s="431" t="s">
        <v>2315</v>
      </c>
      <c r="C6110" s="428" t="s">
        <v>17735</v>
      </c>
      <c r="D6110" s="428" t="s">
        <v>19</v>
      </c>
    </row>
    <row r="6111" spans="1:4" ht="12.75">
      <c r="A6111" s="428" t="s">
        <v>3246</v>
      </c>
      <c r="B6111" s="431" t="s">
        <v>10654</v>
      </c>
      <c r="C6111" s="428" t="s">
        <v>17736</v>
      </c>
      <c r="D6111" s="428" t="s">
        <v>19</v>
      </c>
    </row>
    <row r="6112" spans="1:4" ht="12.75">
      <c r="A6112" s="428" t="s">
        <v>3265</v>
      </c>
      <c r="B6112" s="431">
        <v>110112</v>
      </c>
      <c r="C6112" s="428" t="s">
        <v>17737</v>
      </c>
      <c r="D6112" s="428" t="s">
        <v>20</v>
      </c>
    </row>
    <row r="6113" spans="1:4" ht="12.75">
      <c r="A6113" s="428" t="s">
        <v>3354</v>
      </c>
      <c r="B6113" s="431">
        <v>120701</v>
      </c>
      <c r="C6113" s="428" t="s">
        <v>17738</v>
      </c>
      <c r="D6113" s="428" t="s">
        <v>19</v>
      </c>
    </row>
    <row r="6114" spans="1:4" ht="12.75">
      <c r="A6114" s="428" t="s">
        <v>3473</v>
      </c>
      <c r="B6114" s="431">
        <v>200504</v>
      </c>
      <c r="C6114" s="428" t="s">
        <v>17739</v>
      </c>
      <c r="D6114" s="428" t="s">
        <v>459</v>
      </c>
    </row>
    <row r="6115" spans="1:4" ht="12.75">
      <c r="A6115" s="428" t="s">
        <v>3483</v>
      </c>
      <c r="B6115" s="431" t="s">
        <v>844</v>
      </c>
      <c r="C6115" s="428" t="s">
        <v>12957</v>
      </c>
      <c r="D6115" s="428" t="s">
        <v>19</v>
      </c>
    </row>
    <row r="6116" spans="1:4" ht="12.75">
      <c r="A6116" s="428" t="s">
        <v>3235</v>
      </c>
      <c r="B6116" s="431">
        <v>150130</v>
      </c>
      <c r="C6116" s="428" t="s">
        <v>17740</v>
      </c>
      <c r="D6116" s="428" t="s">
        <v>18</v>
      </c>
    </row>
    <row r="6117" spans="1:4" ht="12.75">
      <c r="A6117" s="428" t="s">
        <v>3612</v>
      </c>
      <c r="B6117" s="431">
        <v>220709</v>
      </c>
      <c r="C6117" s="428" t="s">
        <v>12814</v>
      </c>
      <c r="D6117" s="428" t="s">
        <v>18</v>
      </c>
    </row>
    <row r="6118" spans="1:4" ht="12.75">
      <c r="A6118" s="428" t="s">
        <v>3657</v>
      </c>
      <c r="B6118" s="431">
        <v>150127</v>
      </c>
      <c r="C6118" s="428" t="s">
        <v>17741</v>
      </c>
      <c r="D6118" s="428" t="s">
        <v>18</v>
      </c>
    </row>
    <row r="6119" spans="1:4" ht="12.75">
      <c r="A6119" s="428" t="s">
        <v>3774</v>
      </c>
      <c r="B6119" s="431">
        <v>150128</v>
      </c>
      <c r="C6119" s="428" t="s">
        <v>17742</v>
      </c>
      <c r="D6119" s="428" t="s">
        <v>18</v>
      </c>
    </row>
    <row r="6120" spans="1:4" ht="12.75">
      <c r="A6120" s="428" t="s">
        <v>3707</v>
      </c>
      <c r="B6120" s="431">
        <v>150128</v>
      </c>
      <c r="C6120" s="428" t="s">
        <v>17743</v>
      </c>
      <c r="D6120" s="428" t="s">
        <v>18</v>
      </c>
    </row>
    <row r="6121" spans="1:4" ht="12.75">
      <c r="A6121" s="428" t="s">
        <v>3721</v>
      </c>
      <c r="B6121" s="431">
        <v>150723</v>
      </c>
      <c r="C6121" s="428" t="s">
        <v>17744</v>
      </c>
      <c r="D6121" s="428" t="s">
        <v>19</v>
      </c>
    </row>
    <row r="6122" spans="1:4" ht="12.75">
      <c r="A6122" s="428" t="s">
        <v>11969</v>
      </c>
      <c r="B6122" s="431">
        <v>150108</v>
      </c>
      <c r="C6122" s="428" t="s">
        <v>17745</v>
      </c>
      <c r="D6122" s="428" t="s">
        <v>20</v>
      </c>
    </row>
    <row r="6123" spans="1:4" ht="12.75">
      <c r="A6123" s="428" t="s">
        <v>3843</v>
      </c>
      <c r="B6123" s="431">
        <v>120908</v>
      </c>
      <c r="C6123" s="428" t="s">
        <v>17746</v>
      </c>
      <c r="D6123" s="428" t="s">
        <v>20</v>
      </c>
    </row>
    <row r="6124" spans="1:4" ht="12.75">
      <c r="A6124" s="428" t="s">
        <v>3851</v>
      </c>
      <c r="B6124" s="431" t="s">
        <v>543</v>
      </c>
      <c r="C6124" s="428" t="s">
        <v>17747</v>
      </c>
      <c r="D6124" s="428" t="s">
        <v>19</v>
      </c>
    </row>
    <row r="6125" spans="1:4" ht="12.75">
      <c r="A6125" s="428" t="s">
        <v>3866</v>
      </c>
      <c r="B6125" s="431">
        <v>200605</v>
      </c>
      <c r="C6125" s="428" t="s">
        <v>17748</v>
      </c>
      <c r="D6125" s="428" t="s">
        <v>19</v>
      </c>
    </row>
    <row r="6126" spans="1:4" ht="12.75">
      <c r="A6126" s="428" t="s">
        <v>3869</v>
      </c>
      <c r="B6126" s="431">
        <v>110208</v>
      </c>
      <c r="C6126" s="428" t="s">
        <v>17749</v>
      </c>
      <c r="D6126" s="428" t="s">
        <v>20</v>
      </c>
    </row>
    <row r="6127" spans="1:4" ht="12.75">
      <c r="A6127" s="428" t="s">
        <v>3889</v>
      </c>
      <c r="B6127" s="431" t="s">
        <v>1915</v>
      </c>
      <c r="C6127" s="428" t="s">
        <v>15059</v>
      </c>
      <c r="D6127" s="428" t="s">
        <v>18</v>
      </c>
    </row>
    <row r="6128" spans="1:4" ht="12.75">
      <c r="A6128" s="428" t="s">
        <v>3907</v>
      </c>
      <c r="B6128" s="431">
        <v>150201</v>
      </c>
      <c r="C6128" s="428" t="s">
        <v>17750</v>
      </c>
      <c r="D6128" s="428" t="s">
        <v>20</v>
      </c>
    </row>
    <row r="6129" spans="1:4" ht="12.75">
      <c r="A6129" s="428" t="s">
        <v>3970</v>
      </c>
      <c r="B6129" s="431">
        <v>210214</v>
      </c>
      <c r="C6129" s="428" t="s">
        <v>17751</v>
      </c>
      <c r="D6129" s="428" t="s">
        <v>20</v>
      </c>
    </row>
    <row r="6130" spans="1:4" ht="12.75">
      <c r="A6130" s="428" t="s">
        <v>4002</v>
      </c>
      <c r="B6130" s="431">
        <v>200605</v>
      </c>
      <c r="C6130" s="428" t="s">
        <v>17752</v>
      </c>
      <c r="D6130" s="428" t="s">
        <v>20</v>
      </c>
    </row>
    <row r="6131" spans="1:4" ht="12.75">
      <c r="A6131" s="428" t="s">
        <v>11970</v>
      </c>
      <c r="B6131" s="431" t="s">
        <v>10717</v>
      </c>
      <c r="C6131" s="428" t="s">
        <v>17753</v>
      </c>
      <c r="D6131" s="428" t="s">
        <v>20</v>
      </c>
    </row>
    <row r="6132" spans="1:4" ht="12.75">
      <c r="A6132" s="428" t="s">
        <v>4029</v>
      </c>
      <c r="B6132" s="431" t="s">
        <v>9925</v>
      </c>
      <c r="C6132" s="428" t="s">
        <v>17754</v>
      </c>
      <c r="D6132" s="428" t="s">
        <v>19</v>
      </c>
    </row>
    <row r="6133" spans="1:4" ht="12.75">
      <c r="A6133" s="428" t="s">
        <v>4031</v>
      </c>
      <c r="B6133" s="431">
        <v>160105</v>
      </c>
      <c r="C6133" s="428" t="s">
        <v>17755</v>
      </c>
      <c r="D6133" s="428" t="s">
        <v>19</v>
      </c>
    </row>
    <row r="6134" spans="1:4" ht="12.75">
      <c r="A6134" s="428" t="s">
        <v>4043</v>
      </c>
      <c r="B6134" s="431" t="s">
        <v>9887</v>
      </c>
      <c r="C6134" s="428" t="s">
        <v>17756</v>
      </c>
      <c r="D6134" s="428" t="s">
        <v>19</v>
      </c>
    </row>
    <row r="6135" spans="1:4" ht="12.75">
      <c r="A6135" s="428" t="s">
        <v>11971</v>
      </c>
      <c r="B6135" s="431">
        <v>210106</v>
      </c>
      <c r="C6135" s="428" t="s">
        <v>17757</v>
      </c>
      <c r="D6135" s="428" t="s">
        <v>19</v>
      </c>
    </row>
    <row r="6136" spans="1:4" ht="12.75">
      <c r="A6136" s="428" t="s">
        <v>4080</v>
      </c>
      <c r="B6136" s="431" t="s">
        <v>10041</v>
      </c>
      <c r="C6136" s="428" t="s">
        <v>17758</v>
      </c>
      <c r="D6136" s="428" t="s">
        <v>19</v>
      </c>
    </row>
    <row r="6137" spans="1:4" ht="12.75">
      <c r="A6137" s="428" t="s">
        <v>4518</v>
      </c>
      <c r="B6137" s="431">
        <v>160401</v>
      </c>
      <c r="C6137" s="428" t="s">
        <v>17759</v>
      </c>
      <c r="D6137" s="428" t="s">
        <v>459</v>
      </c>
    </row>
    <row r="6138" spans="1:4" ht="12.75">
      <c r="A6138" s="428" t="s">
        <v>4091</v>
      </c>
      <c r="B6138" s="431">
        <v>110101</v>
      </c>
      <c r="C6138" s="428" t="s">
        <v>17760</v>
      </c>
      <c r="D6138" s="428" t="s">
        <v>20</v>
      </c>
    </row>
    <row r="6139" spans="1:4" ht="12.75">
      <c r="A6139" s="428" t="s">
        <v>4182</v>
      </c>
      <c r="B6139" s="431">
        <v>120408</v>
      </c>
      <c r="C6139" s="428" t="s">
        <v>17761</v>
      </c>
      <c r="D6139" s="428" t="s">
        <v>20</v>
      </c>
    </row>
    <row r="6140" spans="1:4" ht="12.75">
      <c r="A6140" s="428" t="s">
        <v>4193</v>
      </c>
      <c r="B6140" s="431" t="s">
        <v>672</v>
      </c>
      <c r="C6140" s="428" t="s">
        <v>17762</v>
      </c>
      <c r="D6140" s="428" t="s">
        <v>19</v>
      </c>
    </row>
    <row r="6141" spans="1:4" ht="12.75">
      <c r="A6141" s="428" t="s">
        <v>11972</v>
      </c>
      <c r="B6141" s="431">
        <v>150135</v>
      </c>
      <c r="C6141" s="428" t="s">
        <v>17763</v>
      </c>
      <c r="D6141" s="428" t="s">
        <v>20</v>
      </c>
    </row>
    <row r="6142" spans="1:4" ht="12.75">
      <c r="A6142" s="428" t="s">
        <v>4255</v>
      </c>
      <c r="B6142" s="431" t="s">
        <v>514</v>
      </c>
      <c r="C6142" s="428" t="s">
        <v>17764</v>
      </c>
      <c r="D6142" s="428" t="s">
        <v>19</v>
      </c>
    </row>
    <row r="6143" spans="1:4" ht="12.75">
      <c r="A6143" s="428" t="s">
        <v>11973</v>
      </c>
      <c r="B6143" s="431" t="s">
        <v>10188</v>
      </c>
      <c r="C6143" s="428" t="s">
        <v>17765</v>
      </c>
      <c r="D6143" s="428" t="s">
        <v>20</v>
      </c>
    </row>
    <row r="6144" spans="1:4" ht="12.75">
      <c r="A6144" s="428" t="s">
        <v>4317</v>
      </c>
      <c r="B6144" s="431">
        <v>220603</v>
      </c>
      <c r="C6144" s="428" t="s">
        <v>17766</v>
      </c>
      <c r="D6144" s="428" t="s">
        <v>19</v>
      </c>
    </row>
    <row r="6145" spans="1:4" ht="12.75">
      <c r="A6145" s="428" t="s">
        <v>4320</v>
      </c>
      <c r="B6145" s="431" t="s">
        <v>10208</v>
      </c>
      <c r="C6145" s="428" t="s">
        <v>14676</v>
      </c>
      <c r="D6145" s="428" t="s">
        <v>20</v>
      </c>
    </row>
    <row r="6146" spans="1:4" ht="12.75">
      <c r="A6146" s="428" t="s">
        <v>3050</v>
      </c>
      <c r="B6146" s="431">
        <v>230110</v>
      </c>
      <c r="C6146" s="428" t="s">
        <v>17767</v>
      </c>
      <c r="D6146" s="428" t="s">
        <v>18</v>
      </c>
    </row>
    <row r="6147" spans="1:4" ht="12.75">
      <c r="A6147" s="428" t="s">
        <v>11974</v>
      </c>
      <c r="B6147" s="431">
        <v>150122</v>
      </c>
      <c r="C6147" s="428" t="s">
        <v>17768</v>
      </c>
      <c r="D6147" s="428" t="s">
        <v>18</v>
      </c>
    </row>
    <row r="6148" spans="1:4" ht="12.75">
      <c r="A6148" s="428" t="s">
        <v>4462</v>
      </c>
      <c r="B6148" s="431">
        <v>150140</v>
      </c>
      <c r="C6148" s="428" t="s">
        <v>17769</v>
      </c>
      <c r="D6148" s="428" t="s">
        <v>20</v>
      </c>
    </row>
    <row r="6149" spans="1:4" ht="12.75">
      <c r="A6149" s="428" t="s">
        <v>4463</v>
      </c>
      <c r="B6149" s="431">
        <v>110302</v>
      </c>
      <c r="C6149" s="428" t="s">
        <v>17770</v>
      </c>
      <c r="D6149" s="428" t="s">
        <v>18</v>
      </c>
    </row>
    <row r="6150" spans="1:4" ht="12.75">
      <c r="A6150" s="428" t="s">
        <v>4480</v>
      </c>
      <c r="B6150" s="431">
        <v>220905</v>
      </c>
      <c r="C6150" s="428" t="s">
        <v>17771</v>
      </c>
      <c r="D6150" s="428" t="s">
        <v>19</v>
      </c>
    </row>
    <row r="6151" spans="1:4" ht="12.75">
      <c r="A6151" s="428" t="s">
        <v>4524</v>
      </c>
      <c r="B6151" s="431" t="s">
        <v>10252</v>
      </c>
      <c r="C6151" s="428" t="s">
        <v>17772</v>
      </c>
      <c r="D6151" s="428" t="s">
        <v>18</v>
      </c>
    </row>
    <row r="6152" spans="1:4" ht="12.75">
      <c r="A6152" s="428" t="s">
        <v>4570</v>
      </c>
      <c r="B6152" s="431">
        <v>221001</v>
      </c>
      <c r="C6152" s="428" t="s">
        <v>12455</v>
      </c>
      <c r="D6152" s="428" t="s">
        <v>19</v>
      </c>
    </row>
    <row r="6153" spans="1:4" ht="12.75">
      <c r="A6153" s="428" t="s">
        <v>4590</v>
      </c>
      <c r="B6153" s="431" t="s">
        <v>2977</v>
      </c>
      <c r="C6153" s="428" t="s">
        <v>17773</v>
      </c>
      <c r="D6153" s="428" t="s">
        <v>19</v>
      </c>
    </row>
    <row r="6154" spans="1:4" ht="12.75">
      <c r="A6154" s="428" t="s">
        <v>4599</v>
      </c>
      <c r="B6154" s="431" t="s">
        <v>10287</v>
      </c>
      <c r="C6154" s="428" t="s">
        <v>17774</v>
      </c>
      <c r="D6154" s="428" t="s">
        <v>20</v>
      </c>
    </row>
    <row r="6155" spans="1:4" ht="12.75">
      <c r="A6155" s="428" t="s">
        <v>6660</v>
      </c>
      <c r="B6155" s="431" t="s">
        <v>9852</v>
      </c>
      <c r="C6155" s="428" t="s">
        <v>17775</v>
      </c>
      <c r="D6155" s="428" t="s">
        <v>459</v>
      </c>
    </row>
    <row r="6156" spans="1:4" ht="12.75">
      <c r="A6156" s="428" t="s">
        <v>6777</v>
      </c>
      <c r="B6156" s="431" t="s">
        <v>10035</v>
      </c>
      <c r="C6156" s="428" t="s">
        <v>17776</v>
      </c>
      <c r="D6156" s="428" t="s">
        <v>18</v>
      </c>
    </row>
    <row r="6157" spans="1:4" ht="12.75">
      <c r="A6157" s="428" t="s">
        <v>4661</v>
      </c>
      <c r="B6157" s="431">
        <v>160103</v>
      </c>
      <c r="C6157" s="428" t="s">
        <v>17777</v>
      </c>
      <c r="D6157" s="428" t="s">
        <v>19</v>
      </c>
    </row>
    <row r="6158" spans="1:4" ht="12.75">
      <c r="A6158" s="428" t="s">
        <v>4702</v>
      </c>
      <c r="B6158" s="431" t="s">
        <v>3981</v>
      </c>
      <c r="C6158" s="428" t="s">
        <v>17778</v>
      </c>
      <c r="D6158" s="428" t="s">
        <v>19</v>
      </c>
    </row>
    <row r="6159" spans="1:4" ht="12.75">
      <c r="A6159" s="428" t="s">
        <v>4731</v>
      </c>
      <c r="B6159" s="431" t="s">
        <v>10725</v>
      </c>
      <c r="C6159" s="428" t="s">
        <v>17779</v>
      </c>
      <c r="D6159" s="428" t="s">
        <v>19</v>
      </c>
    </row>
    <row r="6160" spans="1:4" ht="12.75">
      <c r="A6160" s="428" t="s">
        <v>4751</v>
      </c>
      <c r="B6160" s="431">
        <v>200111</v>
      </c>
      <c r="C6160" s="428" t="s">
        <v>17780</v>
      </c>
      <c r="D6160" s="428" t="s">
        <v>19</v>
      </c>
    </row>
    <row r="6161" spans="1:4" ht="12.75">
      <c r="A6161" s="428" t="s">
        <v>1052</v>
      </c>
      <c r="B6161" s="431" t="s">
        <v>508</v>
      </c>
      <c r="C6161" s="428" t="s">
        <v>17781</v>
      </c>
      <c r="D6161" s="428" t="s">
        <v>19</v>
      </c>
    </row>
    <row r="6162" spans="1:4" ht="12.75">
      <c r="A6162" s="428" t="s">
        <v>4838</v>
      </c>
      <c r="B6162" s="431">
        <v>200608</v>
      </c>
      <c r="C6162" s="428" t="s">
        <v>12696</v>
      </c>
      <c r="D6162" s="428" t="s">
        <v>19</v>
      </c>
    </row>
    <row r="6163" spans="1:4" ht="12.75">
      <c r="A6163" s="428" t="s">
        <v>4846</v>
      </c>
      <c r="B6163" s="431" t="s">
        <v>10208</v>
      </c>
      <c r="C6163" s="428" t="s">
        <v>17501</v>
      </c>
      <c r="D6163" s="428" t="s">
        <v>18</v>
      </c>
    </row>
    <row r="6164" spans="1:4" ht="12.75">
      <c r="A6164" s="428" t="s">
        <v>4907</v>
      </c>
      <c r="B6164" s="431" t="s">
        <v>10054</v>
      </c>
      <c r="C6164" s="428" t="s">
        <v>17782</v>
      </c>
      <c r="D6164" s="428" t="s">
        <v>20</v>
      </c>
    </row>
    <row r="6165" spans="1:4" ht="12.75">
      <c r="A6165" s="428" t="s">
        <v>6534</v>
      </c>
      <c r="B6165" s="431" t="s">
        <v>10128</v>
      </c>
      <c r="C6165" s="428" t="s">
        <v>17783</v>
      </c>
      <c r="D6165" s="428" t="s">
        <v>19</v>
      </c>
    </row>
    <row r="6166" spans="1:4" ht="12.75">
      <c r="A6166" s="428" t="s">
        <v>4955</v>
      </c>
      <c r="B6166" s="431" t="s">
        <v>10174</v>
      </c>
      <c r="C6166" s="428" t="s">
        <v>17784</v>
      </c>
      <c r="D6166" s="428" t="s">
        <v>19</v>
      </c>
    </row>
    <row r="6167" spans="1:4" ht="12.75">
      <c r="A6167" s="428" t="s">
        <v>5027</v>
      </c>
      <c r="B6167" s="431" t="s">
        <v>10000</v>
      </c>
      <c r="C6167" s="428" t="s">
        <v>17785</v>
      </c>
      <c r="D6167" s="428" t="s">
        <v>459</v>
      </c>
    </row>
    <row r="6168" spans="1:4" ht="12.75">
      <c r="A6168" s="428" t="s">
        <v>5056</v>
      </c>
      <c r="B6168" s="431">
        <v>120902</v>
      </c>
      <c r="C6168" s="428" t="s">
        <v>17786</v>
      </c>
      <c r="D6168" s="428" t="s">
        <v>19</v>
      </c>
    </row>
    <row r="6169" spans="1:4" ht="12.75">
      <c r="A6169" s="428" t="s">
        <v>5075</v>
      </c>
      <c r="B6169" s="431">
        <v>120434</v>
      </c>
      <c r="C6169" s="428" t="s">
        <v>15635</v>
      </c>
      <c r="D6169" s="428" t="s">
        <v>18</v>
      </c>
    </row>
    <row r="6170" spans="1:4" ht="12.75">
      <c r="A6170" s="428" t="s">
        <v>11975</v>
      </c>
      <c r="B6170" s="431">
        <v>200114</v>
      </c>
      <c r="C6170" s="428" t="s">
        <v>17787</v>
      </c>
      <c r="D6170" s="428" t="s">
        <v>18</v>
      </c>
    </row>
    <row r="6171" spans="1:4" ht="12.75">
      <c r="A6171" s="428" t="s">
        <v>7949</v>
      </c>
      <c r="B6171" s="431">
        <v>120706</v>
      </c>
      <c r="C6171" s="428" t="s">
        <v>12291</v>
      </c>
      <c r="D6171" s="428" t="s">
        <v>18</v>
      </c>
    </row>
    <row r="6172" spans="1:4" ht="12.75">
      <c r="A6172" s="428" t="s">
        <v>1580</v>
      </c>
      <c r="B6172" s="431">
        <v>120707</v>
      </c>
      <c r="C6172" s="428" t="s">
        <v>14076</v>
      </c>
      <c r="D6172" s="428" t="s">
        <v>19</v>
      </c>
    </row>
    <row r="6173" spans="1:4" ht="12.75">
      <c r="A6173" s="428" t="s">
        <v>5232</v>
      </c>
      <c r="B6173" s="431">
        <v>120117</v>
      </c>
      <c r="C6173" s="428" t="s">
        <v>17788</v>
      </c>
      <c r="D6173" s="428" t="s">
        <v>20</v>
      </c>
    </row>
    <row r="6174" spans="1:4" ht="12.75">
      <c r="A6174" s="428" t="s">
        <v>1425</v>
      </c>
      <c r="B6174" s="431" t="s">
        <v>904</v>
      </c>
      <c r="C6174" s="428" t="s">
        <v>12421</v>
      </c>
      <c r="D6174" s="428" t="s">
        <v>19</v>
      </c>
    </row>
    <row r="6175" spans="1:4" ht="12.75">
      <c r="A6175" s="428" t="s">
        <v>5320</v>
      </c>
      <c r="B6175" s="431">
        <v>150712</v>
      </c>
      <c r="C6175" s="428" t="s">
        <v>17789</v>
      </c>
      <c r="D6175" s="428" t="s">
        <v>20</v>
      </c>
    </row>
    <row r="6176" spans="1:4" ht="12.75">
      <c r="A6176" s="428" t="s">
        <v>5323</v>
      </c>
      <c r="B6176" s="431">
        <v>120607</v>
      </c>
      <c r="C6176" s="428" t="s">
        <v>17790</v>
      </c>
      <c r="D6176" s="428" t="s">
        <v>20</v>
      </c>
    </row>
    <row r="6177" spans="1:4" ht="12.75">
      <c r="A6177" s="428" t="s">
        <v>5435</v>
      </c>
      <c r="B6177" s="431" t="s">
        <v>10455</v>
      </c>
      <c r="C6177" s="428" t="s">
        <v>17791</v>
      </c>
      <c r="D6177" s="428" t="s">
        <v>20</v>
      </c>
    </row>
    <row r="6178" spans="1:4" ht="12.75">
      <c r="A6178" s="428" t="s">
        <v>5493</v>
      </c>
      <c r="B6178" s="431">
        <v>120302</v>
      </c>
      <c r="C6178" s="428" t="s">
        <v>17792</v>
      </c>
      <c r="D6178" s="428" t="s">
        <v>19</v>
      </c>
    </row>
    <row r="6179" spans="1:4" ht="12.75">
      <c r="A6179" s="428" t="s">
        <v>8285</v>
      </c>
      <c r="B6179" s="431">
        <v>250103</v>
      </c>
      <c r="C6179" s="428" t="s">
        <v>14377</v>
      </c>
      <c r="D6179" s="428" t="s">
        <v>19</v>
      </c>
    </row>
    <row r="6180" spans="1:4" ht="12.75">
      <c r="A6180" s="428" t="s">
        <v>5560</v>
      </c>
      <c r="B6180" s="431" t="s">
        <v>5561</v>
      </c>
      <c r="C6180" s="428" t="s">
        <v>17793</v>
      </c>
      <c r="D6180" s="428" t="s">
        <v>459</v>
      </c>
    </row>
    <row r="6181" spans="1:4" ht="12.75">
      <c r="A6181" s="428" t="s">
        <v>5629</v>
      </c>
      <c r="B6181" s="431" t="s">
        <v>844</v>
      </c>
      <c r="C6181" s="428" t="s">
        <v>17794</v>
      </c>
      <c r="D6181" s="428" t="s">
        <v>19</v>
      </c>
    </row>
    <row r="6182" spans="1:4" ht="12.75">
      <c r="A6182" s="428" t="s">
        <v>5687</v>
      </c>
      <c r="B6182" s="431">
        <v>190111</v>
      </c>
      <c r="C6182" s="428" t="s">
        <v>17795</v>
      </c>
      <c r="D6182" s="428" t="s">
        <v>20</v>
      </c>
    </row>
    <row r="6183" spans="1:4" ht="12.75">
      <c r="A6183" s="428" t="s">
        <v>5736</v>
      </c>
      <c r="B6183" s="431" t="s">
        <v>1023</v>
      </c>
      <c r="C6183" s="428" t="s">
        <v>17796</v>
      </c>
      <c r="D6183" s="428" t="s">
        <v>19</v>
      </c>
    </row>
    <row r="6184" spans="1:4" ht="12.75">
      <c r="A6184" s="428" t="s">
        <v>8020</v>
      </c>
      <c r="B6184" s="431" t="s">
        <v>491</v>
      </c>
      <c r="C6184" s="428" t="s">
        <v>17797</v>
      </c>
      <c r="D6184" s="428" t="s">
        <v>19</v>
      </c>
    </row>
    <row r="6185" spans="1:4" ht="12.75">
      <c r="A6185" s="428" t="s">
        <v>5747</v>
      </c>
      <c r="B6185" s="431">
        <v>250102</v>
      </c>
      <c r="C6185" s="428" t="s">
        <v>17798</v>
      </c>
      <c r="D6185" s="428" t="s">
        <v>19</v>
      </c>
    </row>
    <row r="6186" spans="1:4" ht="12.75">
      <c r="A6186" s="428" t="s">
        <v>5764</v>
      </c>
      <c r="B6186" s="431">
        <v>120122</v>
      </c>
      <c r="C6186" s="428" t="s">
        <v>17799</v>
      </c>
      <c r="D6186" s="428" t="s">
        <v>19</v>
      </c>
    </row>
    <row r="6187" spans="1:4" ht="12.75">
      <c r="A6187" s="428" t="s">
        <v>5856</v>
      </c>
      <c r="B6187" s="431" t="s">
        <v>9847</v>
      </c>
      <c r="C6187" s="428" t="s">
        <v>17800</v>
      </c>
      <c r="D6187" s="428" t="s">
        <v>18</v>
      </c>
    </row>
    <row r="6188" spans="1:4" ht="12.75">
      <c r="A6188" s="428" t="s">
        <v>5888</v>
      </c>
      <c r="B6188" s="431" t="s">
        <v>2977</v>
      </c>
      <c r="C6188" s="428" t="s">
        <v>17801</v>
      </c>
      <c r="D6188" s="428" t="s">
        <v>19</v>
      </c>
    </row>
    <row r="6189" spans="1:4" ht="12.75">
      <c r="A6189" s="428" t="s">
        <v>5889</v>
      </c>
      <c r="B6189" s="431">
        <v>120420</v>
      </c>
      <c r="C6189" s="428" t="s">
        <v>17802</v>
      </c>
      <c r="D6189" s="428" t="s">
        <v>19</v>
      </c>
    </row>
    <row r="6190" spans="1:4" ht="12.75">
      <c r="A6190" s="428" t="s">
        <v>11976</v>
      </c>
      <c r="B6190" s="431">
        <v>200405</v>
      </c>
      <c r="C6190" s="428" t="s">
        <v>17803</v>
      </c>
      <c r="D6190" s="428" t="s">
        <v>20</v>
      </c>
    </row>
    <row r="6191" spans="1:4" ht="12.75">
      <c r="A6191" s="428" t="s">
        <v>11977</v>
      </c>
      <c r="B6191" s="431">
        <v>220101</v>
      </c>
      <c r="C6191" s="428" t="s">
        <v>17804</v>
      </c>
      <c r="D6191" s="428" t="s">
        <v>19</v>
      </c>
    </row>
    <row r="6192" spans="1:4" ht="12.75">
      <c r="A6192" s="428" t="s">
        <v>6149</v>
      </c>
      <c r="B6192" s="431">
        <v>150731</v>
      </c>
      <c r="C6192" s="428" t="s">
        <v>17805</v>
      </c>
      <c r="D6192" s="428" t="s">
        <v>19</v>
      </c>
    </row>
    <row r="6193" spans="1:4" ht="12.75">
      <c r="A6193" s="428" t="s">
        <v>6153</v>
      </c>
      <c r="B6193" s="431" t="s">
        <v>10124</v>
      </c>
      <c r="C6193" s="428" t="s">
        <v>17806</v>
      </c>
      <c r="D6193" s="428" t="s">
        <v>19</v>
      </c>
    </row>
    <row r="6194" spans="1:4" ht="12.75">
      <c r="A6194" s="428" t="s">
        <v>6178</v>
      </c>
      <c r="B6194" s="431">
        <v>150713</v>
      </c>
      <c r="C6194" s="428" t="s">
        <v>17807</v>
      </c>
      <c r="D6194" s="428" t="s">
        <v>19</v>
      </c>
    </row>
    <row r="6195" spans="1:4" ht="12.75">
      <c r="A6195" s="428" t="s">
        <v>8616</v>
      </c>
      <c r="B6195" s="431">
        <v>170201</v>
      </c>
      <c r="C6195" s="428" t="s">
        <v>17808</v>
      </c>
      <c r="D6195" s="428" t="s">
        <v>20</v>
      </c>
    </row>
    <row r="6196" spans="1:4" ht="12.75">
      <c r="A6196" s="428" t="s">
        <v>11978</v>
      </c>
      <c r="B6196" s="431">
        <v>150140</v>
      </c>
      <c r="C6196" s="428" t="s">
        <v>17809</v>
      </c>
      <c r="D6196" s="428" t="s">
        <v>18</v>
      </c>
    </row>
    <row r="6197" spans="1:4" ht="12.75">
      <c r="A6197" s="428" t="s">
        <v>6274</v>
      </c>
      <c r="B6197" s="431">
        <v>110505</v>
      </c>
      <c r="C6197" s="428" t="s">
        <v>12414</v>
      </c>
      <c r="D6197" s="428" t="s">
        <v>18</v>
      </c>
    </row>
    <row r="6198" spans="1:4" ht="12.75">
      <c r="A6198" s="428" t="s">
        <v>6306</v>
      </c>
      <c r="B6198" s="431" t="s">
        <v>10766</v>
      </c>
      <c r="C6198" s="428" t="s">
        <v>17810</v>
      </c>
      <c r="D6198" s="428" t="s">
        <v>19</v>
      </c>
    </row>
    <row r="6199" spans="1:4" ht="12.75">
      <c r="A6199" s="428" t="s">
        <v>4782</v>
      </c>
      <c r="B6199" s="431">
        <v>220705</v>
      </c>
      <c r="C6199" s="428" t="s">
        <v>17811</v>
      </c>
      <c r="D6199" s="428" t="s">
        <v>18</v>
      </c>
    </row>
    <row r="6200" spans="1:4" ht="12.75">
      <c r="A6200" s="428" t="s">
        <v>6339</v>
      </c>
      <c r="B6200" s="431">
        <v>220702</v>
      </c>
      <c r="C6200" s="428" t="s">
        <v>17812</v>
      </c>
      <c r="D6200" s="428" t="s">
        <v>19</v>
      </c>
    </row>
    <row r="6201" spans="1:4" ht="12.75">
      <c r="A6201" s="428" t="s">
        <v>6380</v>
      </c>
      <c r="B6201" s="431">
        <v>221002</v>
      </c>
      <c r="C6201" s="428" t="s">
        <v>17813</v>
      </c>
      <c r="D6201" s="428" t="s">
        <v>19</v>
      </c>
    </row>
    <row r="6202" spans="1:4" ht="12.75">
      <c r="A6202" s="428" t="s">
        <v>4219</v>
      </c>
      <c r="B6202" s="431" t="s">
        <v>10293</v>
      </c>
      <c r="C6202" s="428" t="s">
        <v>17814</v>
      </c>
      <c r="D6202" s="428" t="s">
        <v>18</v>
      </c>
    </row>
    <row r="6203" spans="1:4" ht="12.75">
      <c r="A6203" s="428" t="s">
        <v>6392</v>
      </c>
      <c r="B6203" s="431">
        <v>221001</v>
      </c>
      <c r="C6203" s="428" t="s">
        <v>17815</v>
      </c>
      <c r="D6203" s="428" t="s">
        <v>19</v>
      </c>
    </row>
    <row r="6204" spans="1:4" ht="12.75">
      <c r="A6204" s="428" t="s">
        <v>6423</v>
      </c>
      <c r="B6204" s="431">
        <v>150133</v>
      </c>
      <c r="C6204" s="428" t="s">
        <v>17816</v>
      </c>
      <c r="D6204" s="428" t="s">
        <v>18</v>
      </c>
    </row>
    <row r="6205" spans="1:4" ht="12.75">
      <c r="A6205" s="428" t="s">
        <v>1752</v>
      </c>
      <c r="B6205" s="431">
        <v>221001</v>
      </c>
      <c r="C6205" s="428" t="s">
        <v>17817</v>
      </c>
      <c r="D6205" s="428" t="s">
        <v>19</v>
      </c>
    </row>
    <row r="6206" spans="1:4" ht="12.75">
      <c r="A6206" s="428" t="s">
        <v>6459</v>
      </c>
      <c r="B6206" s="431">
        <v>110105</v>
      </c>
      <c r="C6206" s="428" t="s">
        <v>14476</v>
      </c>
      <c r="D6206" s="428" t="s">
        <v>20</v>
      </c>
    </row>
    <row r="6207" spans="1:4" ht="12.75">
      <c r="A6207" s="428" t="s">
        <v>6464</v>
      </c>
      <c r="B6207" s="431">
        <v>220203</v>
      </c>
      <c r="C6207" s="428" t="s">
        <v>13240</v>
      </c>
      <c r="D6207" s="428" t="s">
        <v>19</v>
      </c>
    </row>
    <row r="6208" spans="1:4" ht="12.75">
      <c r="A6208" s="428" t="s">
        <v>6491</v>
      </c>
      <c r="B6208" s="431">
        <v>110110</v>
      </c>
      <c r="C6208" s="428" t="s">
        <v>15770</v>
      </c>
      <c r="D6208" s="428" t="s">
        <v>18</v>
      </c>
    </row>
    <row r="6209" spans="1:4" ht="12.75">
      <c r="A6209" s="428" t="s">
        <v>6436</v>
      </c>
      <c r="B6209" s="431">
        <v>221005</v>
      </c>
      <c r="C6209" s="428" t="s">
        <v>14209</v>
      </c>
      <c r="D6209" s="428" t="s">
        <v>19</v>
      </c>
    </row>
    <row r="6210" spans="1:4" ht="12.75">
      <c r="A6210" s="428" t="s">
        <v>388</v>
      </c>
      <c r="B6210" s="431">
        <v>220511</v>
      </c>
      <c r="C6210" s="428" t="s">
        <v>17818</v>
      </c>
      <c r="D6210" s="428" t="s">
        <v>19</v>
      </c>
    </row>
    <row r="6211" spans="1:4" ht="12.75">
      <c r="A6211" s="428" t="s">
        <v>4448</v>
      </c>
      <c r="B6211" s="431">
        <v>200506</v>
      </c>
      <c r="C6211" s="428" t="s">
        <v>17819</v>
      </c>
      <c r="D6211" s="428" t="s">
        <v>18</v>
      </c>
    </row>
    <row r="6212" spans="1:4" ht="12.75">
      <c r="A6212" s="428" t="s">
        <v>6520</v>
      </c>
      <c r="B6212" s="431">
        <v>220511</v>
      </c>
      <c r="C6212" s="428" t="s">
        <v>16596</v>
      </c>
      <c r="D6212" s="428" t="s">
        <v>19</v>
      </c>
    </row>
    <row r="6213" spans="1:4" ht="12.75">
      <c r="A6213" s="428" t="s">
        <v>6551</v>
      </c>
      <c r="B6213" s="431">
        <v>230408</v>
      </c>
      <c r="C6213" s="428" t="s">
        <v>17820</v>
      </c>
      <c r="D6213" s="428" t="s">
        <v>20</v>
      </c>
    </row>
    <row r="6214" spans="1:4" ht="12.75">
      <c r="A6214" s="428" t="s">
        <v>6582</v>
      </c>
      <c r="B6214" s="431">
        <v>220804</v>
      </c>
      <c r="C6214" s="428" t="s">
        <v>12307</v>
      </c>
      <c r="D6214" s="428" t="s">
        <v>19</v>
      </c>
    </row>
    <row r="6215" spans="1:4" ht="12.75">
      <c r="A6215" s="428" t="s">
        <v>6583</v>
      </c>
      <c r="B6215" s="431">
        <v>220509</v>
      </c>
      <c r="C6215" s="428" t="s">
        <v>17821</v>
      </c>
      <c r="D6215" s="428" t="s">
        <v>19</v>
      </c>
    </row>
    <row r="6216" spans="1:4" ht="12.75">
      <c r="A6216" s="428" t="s">
        <v>6584</v>
      </c>
      <c r="B6216" s="431">
        <v>230402</v>
      </c>
      <c r="C6216" s="428" t="s">
        <v>17822</v>
      </c>
      <c r="D6216" s="428" t="s">
        <v>19</v>
      </c>
    </row>
    <row r="6217" spans="1:4" ht="12.75">
      <c r="A6217" s="428" t="s">
        <v>4329</v>
      </c>
      <c r="B6217" s="431">
        <v>220709</v>
      </c>
      <c r="C6217" s="428" t="s">
        <v>17823</v>
      </c>
      <c r="D6217" s="428" t="s">
        <v>18</v>
      </c>
    </row>
    <row r="6218" spans="1:4" ht="12.75">
      <c r="A6218" s="428" t="s">
        <v>11979</v>
      </c>
      <c r="B6218" s="431" t="s">
        <v>10552</v>
      </c>
      <c r="C6218" s="428" t="s">
        <v>605</v>
      </c>
      <c r="D6218" s="428" t="s">
        <v>20</v>
      </c>
    </row>
    <row r="6219" spans="1:4" ht="12.75">
      <c r="A6219" s="428" t="s">
        <v>11980</v>
      </c>
      <c r="B6219" s="431">
        <v>220401</v>
      </c>
      <c r="C6219" s="428" t="s">
        <v>17824</v>
      </c>
      <c r="D6219" s="428" t="s">
        <v>19</v>
      </c>
    </row>
    <row r="6220" spans="1:4" ht="12.75">
      <c r="A6220" s="428" t="s">
        <v>6612</v>
      </c>
      <c r="B6220" s="431">
        <v>220511</v>
      </c>
      <c r="C6220" s="428" t="s">
        <v>17825</v>
      </c>
      <c r="D6220" s="428" t="s">
        <v>19</v>
      </c>
    </row>
    <row r="6221" spans="1:4" ht="12.75">
      <c r="A6221" s="428" t="s">
        <v>1524</v>
      </c>
      <c r="B6221" s="431" t="s">
        <v>1525</v>
      </c>
      <c r="C6221" s="428" t="s">
        <v>17826</v>
      </c>
      <c r="D6221" s="428" t="s">
        <v>459</v>
      </c>
    </row>
    <row r="6222" spans="1:4" ht="12.75">
      <c r="A6222" s="428" t="s">
        <v>11981</v>
      </c>
      <c r="B6222" s="431">
        <v>110401</v>
      </c>
      <c r="C6222" s="428" t="s">
        <v>12611</v>
      </c>
      <c r="D6222" s="428" t="s">
        <v>20</v>
      </c>
    </row>
    <row r="6223" spans="1:4" ht="12.75">
      <c r="A6223" s="428" t="s">
        <v>4921</v>
      </c>
      <c r="B6223" s="431">
        <v>100902</v>
      </c>
      <c r="C6223" s="428" t="s">
        <v>17313</v>
      </c>
      <c r="D6223" s="428" t="s">
        <v>19</v>
      </c>
    </row>
    <row r="6224" spans="1:4" ht="12.75">
      <c r="A6224" s="428" t="s">
        <v>6712</v>
      </c>
      <c r="B6224" s="431" t="s">
        <v>9932</v>
      </c>
      <c r="C6224" s="428" t="s">
        <v>17827</v>
      </c>
      <c r="D6224" s="428" t="s">
        <v>18</v>
      </c>
    </row>
    <row r="6225" spans="1:4" ht="12.75">
      <c r="A6225" s="428" t="s">
        <v>7346</v>
      </c>
      <c r="B6225" s="431">
        <v>130203</v>
      </c>
      <c r="C6225" s="428" t="s">
        <v>17828</v>
      </c>
      <c r="D6225" s="428" t="s">
        <v>18</v>
      </c>
    </row>
    <row r="6226" spans="1:4" ht="12.75">
      <c r="A6226" s="428" t="s">
        <v>6737</v>
      </c>
      <c r="B6226" s="431">
        <v>200301</v>
      </c>
      <c r="C6226" s="428" t="s">
        <v>17829</v>
      </c>
      <c r="D6226" s="428" t="s">
        <v>20</v>
      </c>
    </row>
    <row r="6227" spans="1:4" ht="12.75">
      <c r="A6227" s="428" t="s">
        <v>6483</v>
      </c>
      <c r="B6227" s="431">
        <v>100802</v>
      </c>
      <c r="C6227" s="428" t="s">
        <v>17830</v>
      </c>
      <c r="D6227" s="428" t="s">
        <v>20</v>
      </c>
    </row>
    <row r="6228" spans="1:4" ht="12.75">
      <c r="A6228" s="428" t="s">
        <v>6805</v>
      </c>
      <c r="B6228" s="431" t="s">
        <v>9992</v>
      </c>
      <c r="C6228" s="428" t="s">
        <v>13538</v>
      </c>
      <c r="D6228" s="428" t="s">
        <v>20</v>
      </c>
    </row>
    <row r="6229" spans="1:4" ht="12.75">
      <c r="A6229" s="428" t="s">
        <v>6817</v>
      </c>
      <c r="B6229" s="431" t="s">
        <v>20022</v>
      </c>
      <c r="C6229" s="428" t="s">
        <v>16360</v>
      </c>
      <c r="D6229" s="428" t="s">
        <v>19</v>
      </c>
    </row>
    <row r="6230" spans="1:4" ht="12.75">
      <c r="A6230" s="428" t="s">
        <v>6829</v>
      </c>
      <c r="B6230" s="431">
        <v>130811</v>
      </c>
      <c r="C6230" s="428" t="s">
        <v>15316</v>
      </c>
      <c r="D6230" s="428" t="s">
        <v>19</v>
      </c>
    </row>
    <row r="6231" spans="1:4" ht="12.75">
      <c r="A6231" s="428" t="s">
        <v>6835</v>
      </c>
      <c r="B6231" s="431" t="s">
        <v>1820</v>
      </c>
      <c r="C6231" s="428" t="s">
        <v>17831</v>
      </c>
      <c r="D6231" s="428" t="s">
        <v>20</v>
      </c>
    </row>
    <row r="6232" spans="1:4" ht="12.75">
      <c r="A6232" s="428" t="s">
        <v>6857</v>
      </c>
      <c r="B6232" s="431" t="s">
        <v>10077</v>
      </c>
      <c r="C6232" s="428" t="s">
        <v>17832</v>
      </c>
      <c r="D6232" s="428" t="s">
        <v>19</v>
      </c>
    </row>
    <row r="6233" spans="1:4" ht="12.75">
      <c r="A6233" s="428" t="s">
        <v>6861</v>
      </c>
      <c r="B6233" s="431" t="s">
        <v>1473</v>
      </c>
      <c r="C6233" s="428" t="s">
        <v>17833</v>
      </c>
      <c r="D6233" s="428" t="s">
        <v>19</v>
      </c>
    </row>
    <row r="6234" spans="1:4" ht="12.75">
      <c r="A6234" s="428" t="s">
        <v>6874</v>
      </c>
      <c r="B6234" s="431" t="s">
        <v>6875</v>
      </c>
      <c r="C6234" s="428" t="s">
        <v>17834</v>
      </c>
      <c r="D6234" s="428" t="s">
        <v>20</v>
      </c>
    </row>
    <row r="6235" spans="1:4" ht="12.75">
      <c r="A6235" s="428" t="s">
        <v>6878</v>
      </c>
      <c r="B6235" s="431" t="s">
        <v>10052</v>
      </c>
      <c r="C6235" s="428" t="s">
        <v>17376</v>
      </c>
      <c r="D6235" s="428" t="s">
        <v>19</v>
      </c>
    </row>
    <row r="6236" spans="1:4" ht="12.75">
      <c r="A6236" s="428" t="s">
        <v>6905</v>
      </c>
      <c r="B6236" s="431" t="s">
        <v>9015</v>
      </c>
      <c r="C6236" s="428" t="s">
        <v>17835</v>
      </c>
      <c r="D6236" s="428" t="s">
        <v>19</v>
      </c>
    </row>
    <row r="6237" spans="1:4" ht="12.75">
      <c r="A6237" s="428" t="s">
        <v>6926</v>
      </c>
      <c r="B6237" s="431" t="s">
        <v>6927</v>
      </c>
      <c r="C6237" s="428" t="s">
        <v>17836</v>
      </c>
      <c r="D6237" s="428" t="s">
        <v>459</v>
      </c>
    </row>
    <row r="6238" spans="1:4" ht="12.75">
      <c r="A6238" s="428" t="s">
        <v>6932</v>
      </c>
      <c r="B6238" s="431">
        <v>130802</v>
      </c>
      <c r="C6238" s="428" t="s">
        <v>17837</v>
      </c>
      <c r="D6238" s="428" t="s">
        <v>20</v>
      </c>
    </row>
    <row r="6239" spans="1:4" ht="12.75">
      <c r="A6239" s="428" t="s">
        <v>6950</v>
      </c>
      <c r="B6239" s="431" t="s">
        <v>9765</v>
      </c>
      <c r="C6239" s="428" t="s">
        <v>17838</v>
      </c>
      <c r="D6239" s="428" t="s">
        <v>20</v>
      </c>
    </row>
    <row r="6240" spans="1:4" ht="12.75">
      <c r="A6240" s="428" t="s">
        <v>6976</v>
      </c>
      <c r="B6240" s="431" t="s">
        <v>2687</v>
      </c>
      <c r="C6240" s="428" t="s">
        <v>17839</v>
      </c>
      <c r="D6240" s="428" t="s">
        <v>20</v>
      </c>
    </row>
    <row r="6241" spans="1:4" ht="12.75">
      <c r="A6241" s="428" t="s">
        <v>6992</v>
      </c>
      <c r="B6241" s="431">
        <v>190111</v>
      </c>
      <c r="C6241" s="428" t="s">
        <v>17840</v>
      </c>
      <c r="D6241" s="428" t="s">
        <v>19</v>
      </c>
    </row>
    <row r="6242" spans="1:4" ht="12.75">
      <c r="A6242" s="428" t="s">
        <v>6998</v>
      </c>
      <c r="B6242" s="431" t="s">
        <v>9752</v>
      </c>
      <c r="C6242" s="428" t="s">
        <v>17841</v>
      </c>
      <c r="D6242" s="428" t="s">
        <v>19</v>
      </c>
    </row>
    <row r="6243" spans="1:4" ht="12.75">
      <c r="A6243" s="428" t="s">
        <v>7023</v>
      </c>
      <c r="B6243" s="431" t="s">
        <v>10017</v>
      </c>
      <c r="C6243" s="428" t="s">
        <v>17842</v>
      </c>
      <c r="D6243" s="428" t="s">
        <v>19</v>
      </c>
    </row>
    <row r="6244" spans="1:4" ht="12.75">
      <c r="A6244" s="428" t="s">
        <v>7045</v>
      </c>
      <c r="B6244" s="431" t="s">
        <v>10027</v>
      </c>
      <c r="C6244" s="428" t="s">
        <v>17843</v>
      </c>
      <c r="D6244" s="428" t="s">
        <v>18</v>
      </c>
    </row>
    <row r="6245" spans="1:4" ht="12.75">
      <c r="A6245" s="428" t="s">
        <v>7061</v>
      </c>
      <c r="B6245" s="431">
        <v>130614</v>
      </c>
      <c r="C6245" s="428" t="s">
        <v>17844</v>
      </c>
      <c r="D6245" s="428" t="s">
        <v>20</v>
      </c>
    </row>
    <row r="6246" spans="1:4" ht="12.75">
      <c r="A6246" s="428" t="s">
        <v>3949</v>
      </c>
      <c r="B6246" s="431">
        <v>100507</v>
      </c>
      <c r="C6246" s="428" t="s">
        <v>17845</v>
      </c>
      <c r="D6246" s="428" t="s">
        <v>20</v>
      </c>
    </row>
    <row r="6247" spans="1:4" ht="12.75">
      <c r="A6247" s="428" t="s">
        <v>7084</v>
      </c>
      <c r="B6247" s="431" t="s">
        <v>9949</v>
      </c>
      <c r="C6247" s="428" t="s">
        <v>17846</v>
      </c>
      <c r="D6247" s="428" t="s">
        <v>20</v>
      </c>
    </row>
    <row r="6248" spans="1:4" ht="12.75">
      <c r="A6248" s="428" t="s">
        <v>7092</v>
      </c>
      <c r="B6248" s="431">
        <v>130901</v>
      </c>
      <c r="C6248" s="428" t="s">
        <v>17847</v>
      </c>
      <c r="D6248" s="428" t="s">
        <v>19</v>
      </c>
    </row>
    <row r="6249" spans="1:4" ht="12.75">
      <c r="A6249" s="428" t="s">
        <v>7108</v>
      </c>
      <c r="B6249" s="431" t="s">
        <v>9950</v>
      </c>
      <c r="C6249" s="428" t="s">
        <v>17848</v>
      </c>
      <c r="D6249" s="428" t="s">
        <v>20</v>
      </c>
    </row>
    <row r="6250" spans="1:4" ht="12.75">
      <c r="A6250" s="428" t="s">
        <v>7137</v>
      </c>
      <c r="B6250" s="431" t="s">
        <v>9868</v>
      </c>
      <c r="C6250" s="428" t="s">
        <v>17849</v>
      </c>
      <c r="D6250" s="428" t="s">
        <v>19</v>
      </c>
    </row>
    <row r="6251" spans="1:4" ht="12.75">
      <c r="A6251" s="428" t="s">
        <v>2460</v>
      </c>
      <c r="B6251" s="431">
        <v>130901</v>
      </c>
      <c r="C6251" s="428" t="s">
        <v>17850</v>
      </c>
      <c r="D6251" s="428" t="s">
        <v>18</v>
      </c>
    </row>
    <row r="6252" spans="1:4" ht="12.75">
      <c r="A6252" s="428" t="s">
        <v>7146</v>
      </c>
      <c r="B6252" s="431" t="s">
        <v>9833</v>
      </c>
      <c r="C6252" s="428" t="s">
        <v>17851</v>
      </c>
      <c r="D6252" s="428" t="s">
        <v>19</v>
      </c>
    </row>
    <row r="6253" spans="1:4" ht="12.75">
      <c r="A6253" s="428" t="s">
        <v>7149</v>
      </c>
      <c r="B6253" s="431" t="s">
        <v>10019</v>
      </c>
      <c r="C6253" s="428" t="s">
        <v>17852</v>
      </c>
      <c r="D6253" s="428" t="s">
        <v>19</v>
      </c>
    </row>
    <row r="6254" spans="1:4" ht="12.75">
      <c r="A6254" s="428" t="s">
        <v>7170</v>
      </c>
      <c r="B6254" s="431" t="s">
        <v>9853</v>
      </c>
      <c r="C6254" s="428" t="s">
        <v>17853</v>
      </c>
      <c r="D6254" s="428" t="s">
        <v>19</v>
      </c>
    </row>
    <row r="6255" spans="1:4" ht="12.75">
      <c r="A6255" s="428" t="s">
        <v>7216</v>
      </c>
      <c r="B6255" s="431">
        <v>130907</v>
      </c>
      <c r="C6255" s="428" t="s">
        <v>14895</v>
      </c>
      <c r="D6255" s="428" t="s">
        <v>20</v>
      </c>
    </row>
    <row r="6256" spans="1:4" ht="12.75">
      <c r="A6256" s="428" t="s">
        <v>7261</v>
      </c>
      <c r="B6256" s="431">
        <v>130802</v>
      </c>
      <c r="C6256" s="428" t="s">
        <v>17854</v>
      </c>
      <c r="D6256" s="428" t="s">
        <v>20</v>
      </c>
    </row>
    <row r="6257" spans="1:4" ht="12.75">
      <c r="A6257" s="428" t="s">
        <v>7308</v>
      </c>
      <c r="B6257" s="431" t="s">
        <v>20022</v>
      </c>
      <c r="C6257" s="428" t="s">
        <v>17855</v>
      </c>
      <c r="D6257" s="428" t="s">
        <v>19</v>
      </c>
    </row>
    <row r="6258" spans="1:4" ht="12.75">
      <c r="A6258" s="428" t="s">
        <v>7318</v>
      </c>
      <c r="B6258" s="431" t="s">
        <v>9857</v>
      </c>
      <c r="C6258" s="428" t="s">
        <v>17856</v>
      </c>
      <c r="D6258" s="428" t="s">
        <v>19</v>
      </c>
    </row>
    <row r="6259" spans="1:4" ht="12.75">
      <c r="A6259" s="428" t="s">
        <v>7319</v>
      </c>
      <c r="B6259" s="431" t="s">
        <v>3441</v>
      </c>
      <c r="C6259" s="428" t="s">
        <v>17857</v>
      </c>
      <c r="D6259" s="428" t="s">
        <v>19</v>
      </c>
    </row>
    <row r="6260" spans="1:4" ht="12.75">
      <c r="A6260" s="428" t="s">
        <v>7324</v>
      </c>
      <c r="B6260" s="431">
        <v>100401</v>
      </c>
      <c r="C6260" s="428" t="s">
        <v>17858</v>
      </c>
      <c r="D6260" s="428" t="s">
        <v>19</v>
      </c>
    </row>
    <row r="6261" spans="1:4" ht="12.75">
      <c r="A6261" s="428" t="s">
        <v>1765</v>
      </c>
      <c r="B6261" s="431">
        <v>200801</v>
      </c>
      <c r="C6261" s="428" t="s">
        <v>17859</v>
      </c>
      <c r="D6261" s="428" t="s">
        <v>459</v>
      </c>
    </row>
    <row r="6262" spans="1:4" ht="12.75">
      <c r="A6262" s="428" t="s">
        <v>7342</v>
      </c>
      <c r="B6262" s="431">
        <v>130207</v>
      </c>
      <c r="C6262" s="428" t="s">
        <v>17860</v>
      </c>
      <c r="D6262" s="428" t="s">
        <v>20</v>
      </c>
    </row>
    <row r="6263" spans="1:4" ht="12.75">
      <c r="A6263" s="428" t="s">
        <v>7366</v>
      </c>
      <c r="B6263" s="431" t="s">
        <v>9851</v>
      </c>
      <c r="C6263" s="428" t="s">
        <v>17861</v>
      </c>
      <c r="D6263" s="428" t="s">
        <v>19</v>
      </c>
    </row>
    <row r="6264" spans="1:4" ht="12.75">
      <c r="A6264" s="428" t="s">
        <v>3910</v>
      </c>
      <c r="B6264" s="431">
        <v>110202</v>
      </c>
      <c r="C6264" s="428" t="s">
        <v>17862</v>
      </c>
      <c r="D6264" s="428" t="s">
        <v>18</v>
      </c>
    </row>
    <row r="6265" spans="1:4" ht="12.75">
      <c r="A6265" s="428" t="s">
        <v>7398</v>
      </c>
      <c r="B6265" s="431" t="s">
        <v>7399</v>
      </c>
      <c r="C6265" s="428" t="s">
        <v>17863</v>
      </c>
      <c r="D6265" s="428" t="s">
        <v>459</v>
      </c>
    </row>
    <row r="6266" spans="1:4" ht="12.75">
      <c r="A6266" s="428" t="s">
        <v>7404</v>
      </c>
      <c r="B6266" s="431">
        <v>200107</v>
      </c>
      <c r="C6266" s="428" t="s">
        <v>17864</v>
      </c>
      <c r="D6266" s="428" t="s">
        <v>18</v>
      </c>
    </row>
    <row r="6267" spans="1:4" ht="12.75">
      <c r="A6267" s="428" t="s">
        <v>7406</v>
      </c>
      <c r="B6267" s="431">
        <v>200105</v>
      </c>
      <c r="C6267" s="428" t="s">
        <v>17865</v>
      </c>
      <c r="D6267" s="428" t="s">
        <v>19</v>
      </c>
    </row>
    <row r="6268" spans="1:4" ht="12.75">
      <c r="A6268" s="428" t="s">
        <v>7417</v>
      </c>
      <c r="B6268" s="431">
        <v>200110</v>
      </c>
      <c r="C6268" s="428" t="s">
        <v>17866</v>
      </c>
      <c r="D6268" s="428" t="s">
        <v>459</v>
      </c>
    </row>
    <row r="6269" spans="1:4" ht="12.75">
      <c r="A6269" s="428" t="s">
        <v>4006</v>
      </c>
      <c r="B6269" s="431">
        <v>200115</v>
      </c>
      <c r="C6269" s="428" t="s">
        <v>17867</v>
      </c>
      <c r="D6269" s="428" t="s">
        <v>459</v>
      </c>
    </row>
    <row r="6270" spans="1:4" ht="12.75">
      <c r="A6270" s="428" t="s">
        <v>7463</v>
      </c>
      <c r="B6270" s="431" t="s">
        <v>10754</v>
      </c>
      <c r="C6270" s="428" t="s">
        <v>17868</v>
      </c>
      <c r="D6270" s="428" t="s">
        <v>19</v>
      </c>
    </row>
    <row r="6271" spans="1:4" ht="12.75">
      <c r="A6271" s="428" t="s">
        <v>11982</v>
      </c>
      <c r="B6271" s="431" t="s">
        <v>10713</v>
      </c>
      <c r="C6271" s="428" t="s">
        <v>17869</v>
      </c>
      <c r="D6271" s="428" t="s">
        <v>20</v>
      </c>
    </row>
    <row r="6272" spans="1:4" ht="12.75">
      <c r="A6272" s="428" t="s">
        <v>7484</v>
      </c>
      <c r="B6272" s="431" t="s">
        <v>506</v>
      </c>
      <c r="C6272" s="428" t="s">
        <v>17870</v>
      </c>
      <c r="D6272" s="428" t="s">
        <v>18</v>
      </c>
    </row>
    <row r="6273" spans="1:4" ht="12.75">
      <c r="A6273" s="428" t="s">
        <v>7522</v>
      </c>
      <c r="B6273" s="431">
        <v>190303</v>
      </c>
      <c r="C6273" s="428" t="s">
        <v>17871</v>
      </c>
      <c r="D6273" s="428" t="s">
        <v>20</v>
      </c>
    </row>
    <row r="6274" spans="1:4" ht="12.75">
      <c r="A6274" s="428" t="s">
        <v>11983</v>
      </c>
      <c r="B6274" s="431">
        <v>220901</v>
      </c>
      <c r="C6274" s="428" t="s">
        <v>17872</v>
      </c>
      <c r="D6274" s="428" t="s">
        <v>18</v>
      </c>
    </row>
    <row r="6275" spans="1:4" ht="12.75">
      <c r="A6275" s="428" t="s">
        <v>11984</v>
      </c>
      <c r="B6275" s="431">
        <v>220401</v>
      </c>
      <c r="C6275" s="428" t="s">
        <v>17873</v>
      </c>
      <c r="D6275" s="428" t="s">
        <v>459</v>
      </c>
    </row>
    <row r="6276" spans="1:4" ht="12.75">
      <c r="A6276" s="428" t="s">
        <v>11985</v>
      </c>
      <c r="B6276" s="431">
        <v>220201</v>
      </c>
      <c r="C6276" s="428" t="s">
        <v>17874</v>
      </c>
      <c r="D6276" s="428" t="s">
        <v>20</v>
      </c>
    </row>
    <row r="6277" spans="1:4" ht="12.75">
      <c r="A6277" s="428" t="s">
        <v>7772</v>
      </c>
      <c r="B6277" s="431">
        <v>190302</v>
      </c>
      <c r="C6277" s="428" t="s">
        <v>605</v>
      </c>
      <c r="D6277" s="428" t="s">
        <v>19</v>
      </c>
    </row>
    <row r="6278" spans="1:4" ht="12.75">
      <c r="A6278" s="428" t="s">
        <v>6285</v>
      </c>
      <c r="B6278" s="431" t="s">
        <v>10889</v>
      </c>
      <c r="C6278" s="428" t="s">
        <v>17875</v>
      </c>
      <c r="D6278" s="428" t="s">
        <v>18</v>
      </c>
    </row>
    <row r="6279" spans="1:4" ht="12.75">
      <c r="A6279" s="428" t="s">
        <v>7805</v>
      </c>
      <c r="B6279" s="431" t="s">
        <v>10893</v>
      </c>
      <c r="C6279" s="428" t="s">
        <v>17876</v>
      </c>
      <c r="D6279" s="428" t="s">
        <v>19</v>
      </c>
    </row>
    <row r="6280" spans="1:4" ht="12.75">
      <c r="A6280" s="428" t="s">
        <v>7839</v>
      </c>
      <c r="B6280" s="431">
        <v>130109</v>
      </c>
      <c r="C6280" s="428" t="s">
        <v>17877</v>
      </c>
      <c r="D6280" s="428" t="s">
        <v>459</v>
      </c>
    </row>
    <row r="6281" spans="1:4" ht="12.75">
      <c r="A6281" s="428" t="s">
        <v>7880</v>
      </c>
      <c r="B6281" s="431">
        <v>120302</v>
      </c>
      <c r="C6281" s="428" t="s">
        <v>17878</v>
      </c>
      <c r="D6281" s="428" t="s">
        <v>19</v>
      </c>
    </row>
    <row r="6282" spans="1:4" ht="12.75">
      <c r="A6282" s="428" t="s">
        <v>6183</v>
      </c>
      <c r="B6282" s="431">
        <v>250304</v>
      </c>
      <c r="C6282" s="428" t="s">
        <v>17879</v>
      </c>
      <c r="D6282" s="428" t="s">
        <v>20</v>
      </c>
    </row>
    <row r="6283" spans="1:4" ht="12.75">
      <c r="A6283" s="428" t="s">
        <v>7905</v>
      </c>
      <c r="B6283" s="431" t="s">
        <v>1915</v>
      </c>
      <c r="C6283" s="428" t="s">
        <v>17880</v>
      </c>
      <c r="D6283" s="428" t="s">
        <v>19</v>
      </c>
    </row>
    <row r="6284" spans="1:4" ht="12.75">
      <c r="A6284" s="428" t="s">
        <v>7909</v>
      </c>
      <c r="B6284" s="431">
        <v>100101</v>
      </c>
      <c r="C6284" s="428" t="s">
        <v>17881</v>
      </c>
      <c r="D6284" s="428" t="s">
        <v>20</v>
      </c>
    </row>
    <row r="6285" spans="1:4" ht="12.75">
      <c r="A6285" s="428" t="s">
        <v>11986</v>
      </c>
      <c r="B6285" s="431">
        <v>100604</v>
      </c>
      <c r="C6285" s="428" t="s">
        <v>17882</v>
      </c>
      <c r="D6285" s="428" t="s">
        <v>19</v>
      </c>
    </row>
    <row r="6286" spans="1:4" ht="12.75">
      <c r="A6286" s="428" t="s">
        <v>2837</v>
      </c>
      <c r="B6286" s="431">
        <v>150133</v>
      </c>
      <c r="C6286" s="428" t="s">
        <v>17883</v>
      </c>
      <c r="D6286" s="428" t="s">
        <v>20</v>
      </c>
    </row>
    <row r="6287" spans="1:4" ht="12.75">
      <c r="A6287" s="428" t="s">
        <v>11987</v>
      </c>
      <c r="B6287" s="431" t="s">
        <v>10565</v>
      </c>
      <c r="C6287" s="428" t="s">
        <v>17884</v>
      </c>
      <c r="D6287" s="428" t="s">
        <v>19</v>
      </c>
    </row>
    <row r="6288" spans="1:4" ht="12.75">
      <c r="A6288" s="428" t="s">
        <v>7348</v>
      </c>
      <c r="B6288" s="431">
        <v>120114</v>
      </c>
      <c r="C6288" s="428" t="s">
        <v>17885</v>
      </c>
      <c r="D6288" s="428" t="s">
        <v>19</v>
      </c>
    </row>
    <row r="6289" spans="1:4" ht="12.75">
      <c r="A6289" s="428" t="s">
        <v>4453</v>
      </c>
      <c r="B6289" s="431">
        <v>210407</v>
      </c>
      <c r="C6289" s="428" t="s">
        <v>17886</v>
      </c>
      <c r="D6289" s="428" t="s">
        <v>19</v>
      </c>
    </row>
    <row r="6290" spans="1:4" ht="12.75">
      <c r="A6290" s="428" t="s">
        <v>3668</v>
      </c>
      <c r="B6290" s="431">
        <v>150130</v>
      </c>
      <c r="C6290" s="428" t="s">
        <v>17887</v>
      </c>
      <c r="D6290" s="428" t="s">
        <v>20</v>
      </c>
    </row>
    <row r="6291" spans="1:4" ht="12.75">
      <c r="A6291" s="428" t="s">
        <v>7955</v>
      </c>
      <c r="B6291" s="431">
        <v>131001</v>
      </c>
      <c r="C6291" s="428" t="s">
        <v>15147</v>
      </c>
      <c r="D6291" s="428" t="s">
        <v>20</v>
      </c>
    </row>
    <row r="6292" spans="1:4" ht="12.75">
      <c r="A6292" s="428" t="s">
        <v>6045</v>
      </c>
      <c r="B6292" s="431">
        <v>150101</v>
      </c>
      <c r="C6292" s="428" t="s">
        <v>17888</v>
      </c>
      <c r="D6292" s="428" t="s">
        <v>18</v>
      </c>
    </row>
    <row r="6293" spans="1:4" ht="12.75">
      <c r="A6293" s="428" t="s">
        <v>7998</v>
      </c>
      <c r="B6293" s="431" t="s">
        <v>491</v>
      </c>
      <c r="C6293" s="428" t="s">
        <v>17889</v>
      </c>
      <c r="D6293" s="428" t="s">
        <v>19</v>
      </c>
    </row>
    <row r="6294" spans="1:4" ht="12.75">
      <c r="A6294" s="428" t="s">
        <v>8001</v>
      </c>
      <c r="B6294" s="431">
        <v>110112</v>
      </c>
      <c r="C6294" s="428" t="s">
        <v>17890</v>
      </c>
      <c r="D6294" s="428" t="s">
        <v>20</v>
      </c>
    </row>
    <row r="6295" spans="1:4" ht="12.75">
      <c r="A6295" s="428" t="s">
        <v>11988</v>
      </c>
      <c r="B6295" s="431">
        <v>230101</v>
      </c>
      <c r="C6295" s="428" t="s">
        <v>17891</v>
      </c>
      <c r="D6295" s="428" t="s">
        <v>18</v>
      </c>
    </row>
    <row r="6296" spans="1:4" ht="12.75">
      <c r="A6296" s="428" t="s">
        <v>8038</v>
      </c>
      <c r="B6296" s="431" t="s">
        <v>510</v>
      </c>
      <c r="C6296" s="428" t="s">
        <v>14476</v>
      </c>
      <c r="D6296" s="428" t="s">
        <v>18</v>
      </c>
    </row>
    <row r="6297" spans="1:4" ht="12.75">
      <c r="A6297" s="428" t="s">
        <v>5475</v>
      </c>
      <c r="B6297" s="431">
        <v>140203</v>
      </c>
      <c r="C6297" s="428" t="s">
        <v>17892</v>
      </c>
      <c r="D6297" s="428" t="s">
        <v>20</v>
      </c>
    </row>
    <row r="6298" spans="1:4" ht="12.75">
      <c r="A6298" s="428" t="s">
        <v>8092</v>
      </c>
      <c r="B6298" s="431">
        <v>250103</v>
      </c>
      <c r="C6298" s="428" t="s">
        <v>16398</v>
      </c>
      <c r="D6298" s="428" t="s">
        <v>19</v>
      </c>
    </row>
    <row r="6299" spans="1:4" ht="12.75">
      <c r="A6299" s="428" t="s">
        <v>8093</v>
      </c>
      <c r="B6299" s="431">
        <v>140308</v>
      </c>
      <c r="C6299" s="428" t="s">
        <v>17893</v>
      </c>
      <c r="D6299" s="428" t="s">
        <v>19</v>
      </c>
    </row>
    <row r="6300" spans="1:4" ht="12.75">
      <c r="A6300" s="428" t="s">
        <v>8099</v>
      </c>
      <c r="B6300" s="431">
        <v>250104</v>
      </c>
      <c r="C6300" s="428" t="s">
        <v>17894</v>
      </c>
      <c r="D6300" s="428" t="s">
        <v>20</v>
      </c>
    </row>
    <row r="6301" spans="1:4" ht="12.75">
      <c r="A6301" s="428" t="s">
        <v>8177</v>
      </c>
      <c r="B6301" s="431">
        <v>140202</v>
      </c>
      <c r="C6301" s="428" t="s">
        <v>17895</v>
      </c>
      <c r="D6301" s="428" t="s">
        <v>18</v>
      </c>
    </row>
    <row r="6302" spans="1:4" ht="12.75">
      <c r="A6302" s="428" t="s">
        <v>8115</v>
      </c>
      <c r="B6302" s="431" t="s">
        <v>506</v>
      </c>
      <c r="C6302" s="428" t="s">
        <v>17896</v>
      </c>
      <c r="D6302" s="428" t="s">
        <v>19</v>
      </c>
    </row>
    <row r="6303" spans="1:4" ht="12.75">
      <c r="A6303" s="428" t="s">
        <v>4509</v>
      </c>
      <c r="B6303" s="431">
        <v>120111</v>
      </c>
      <c r="C6303" s="428" t="s">
        <v>13179</v>
      </c>
      <c r="D6303" s="428" t="s">
        <v>19</v>
      </c>
    </row>
    <row r="6304" spans="1:4" ht="12.75">
      <c r="A6304" s="428" t="s">
        <v>8122</v>
      </c>
      <c r="B6304" s="431">
        <v>150112</v>
      </c>
      <c r="C6304" s="428" t="s">
        <v>17897</v>
      </c>
      <c r="D6304" s="428" t="s">
        <v>20</v>
      </c>
    </row>
    <row r="6305" spans="1:4" ht="12.75">
      <c r="A6305" s="428" t="s">
        <v>2035</v>
      </c>
      <c r="B6305" s="431" t="s">
        <v>10178</v>
      </c>
      <c r="C6305" s="428" t="s">
        <v>17898</v>
      </c>
      <c r="D6305" s="428" t="s">
        <v>19</v>
      </c>
    </row>
    <row r="6306" spans="1:4" ht="12.75">
      <c r="A6306" s="428" t="s">
        <v>5360</v>
      </c>
      <c r="B6306" s="431">
        <v>240202</v>
      </c>
      <c r="C6306" s="428" t="s">
        <v>17899</v>
      </c>
      <c r="D6306" s="428" t="s">
        <v>20</v>
      </c>
    </row>
    <row r="6307" spans="1:4" ht="12.75">
      <c r="A6307" s="428" t="s">
        <v>6027</v>
      </c>
      <c r="B6307" s="431" t="s">
        <v>10123</v>
      </c>
      <c r="C6307" s="428" t="s">
        <v>14080</v>
      </c>
      <c r="D6307" s="428" t="s">
        <v>459</v>
      </c>
    </row>
    <row r="6308" spans="1:4" ht="12.75">
      <c r="A6308" s="428" t="s">
        <v>8170</v>
      </c>
      <c r="B6308" s="431">
        <v>220511</v>
      </c>
      <c r="C6308" s="428" t="s">
        <v>17900</v>
      </c>
      <c r="D6308" s="428" t="s">
        <v>19</v>
      </c>
    </row>
    <row r="6309" spans="1:4" ht="12.75">
      <c r="A6309" s="428" t="s">
        <v>8186</v>
      </c>
      <c r="B6309" s="431">
        <v>200204</v>
      </c>
      <c r="C6309" s="428" t="s">
        <v>17901</v>
      </c>
      <c r="D6309" s="428" t="s">
        <v>19</v>
      </c>
    </row>
    <row r="6310" spans="1:4" ht="12.75">
      <c r="A6310" s="428" t="s">
        <v>1457</v>
      </c>
      <c r="B6310" s="431" t="s">
        <v>10241</v>
      </c>
      <c r="C6310" s="428" t="s">
        <v>17902</v>
      </c>
      <c r="D6310" s="428" t="s">
        <v>20</v>
      </c>
    </row>
    <row r="6311" spans="1:4" ht="12.75">
      <c r="A6311" s="428" t="s">
        <v>8215</v>
      </c>
      <c r="B6311" s="431">
        <v>140307</v>
      </c>
      <c r="C6311" s="428" t="s">
        <v>17903</v>
      </c>
      <c r="D6311" s="428" t="s">
        <v>19</v>
      </c>
    </row>
    <row r="6312" spans="1:4" ht="12.75">
      <c r="A6312" s="428" t="s">
        <v>8218</v>
      </c>
      <c r="B6312" s="431" t="s">
        <v>491</v>
      </c>
      <c r="C6312" s="428" t="s">
        <v>17240</v>
      </c>
      <c r="D6312" s="428" t="s">
        <v>18</v>
      </c>
    </row>
    <row r="6313" spans="1:4" ht="12.75">
      <c r="A6313" s="428" t="s">
        <v>8226</v>
      </c>
      <c r="B6313" s="431">
        <v>140310</v>
      </c>
      <c r="C6313" s="428" t="s">
        <v>17904</v>
      </c>
      <c r="D6313" s="428" t="s">
        <v>20</v>
      </c>
    </row>
    <row r="6314" spans="1:4" ht="12.75">
      <c r="A6314" s="428" t="s">
        <v>6321</v>
      </c>
      <c r="B6314" s="431">
        <v>140203</v>
      </c>
      <c r="C6314" s="428" t="s">
        <v>17905</v>
      </c>
      <c r="D6314" s="428" t="s">
        <v>18</v>
      </c>
    </row>
    <row r="6315" spans="1:4" ht="12.75">
      <c r="A6315" s="428" t="s">
        <v>4281</v>
      </c>
      <c r="B6315" s="431">
        <v>150101</v>
      </c>
      <c r="C6315" s="428" t="s">
        <v>17906</v>
      </c>
      <c r="D6315" s="428" t="s">
        <v>18</v>
      </c>
    </row>
    <row r="6316" spans="1:4" ht="12.75">
      <c r="A6316" s="428" t="s">
        <v>4990</v>
      </c>
      <c r="B6316" s="431">
        <v>120606</v>
      </c>
      <c r="C6316" s="428" t="s">
        <v>15064</v>
      </c>
      <c r="D6316" s="428" t="s">
        <v>19</v>
      </c>
    </row>
    <row r="6317" spans="1:4" ht="12.75">
      <c r="A6317" s="428" t="s">
        <v>8266</v>
      </c>
      <c r="B6317" s="431">
        <v>130403</v>
      </c>
      <c r="C6317" s="428" t="s">
        <v>17907</v>
      </c>
      <c r="D6317" s="428" t="s">
        <v>20</v>
      </c>
    </row>
    <row r="6318" spans="1:4" ht="12.75">
      <c r="A6318" s="428" t="s">
        <v>2824</v>
      </c>
      <c r="B6318" s="431" t="s">
        <v>10226</v>
      </c>
      <c r="C6318" s="428" t="s">
        <v>17908</v>
      </c>
      <c r="D6318" s="428" t="s">
        <v>20</v>
      </c>
    </row>
    <row r="6319" spans="1:4" ht="12.75">
      <c r="A6319" s="428" t="s">
        <v>8167</v>
      </c>
      <c r="B6319" s="431">
        <v>120702</v>
      </c>
      <c r="C6319" s="428" t="s">
        <v>17909</v>
      </c>
      <c r="D6319" s="428" t="s">
        <v>19</v>
      </c>
    </row>
    <row r="6320" spans="1:4" ht="12.75">
      <c r="A6320" s="428" t="s">
        <v>5461</v>
      </c>
      <c r="B6320" s="431">
        <v>120708</v>
      </c>
      <c r="C6320" s="428" t="s">
        <v>17910</v>
      </c>
      <c r="D6320" s="428" t="s">
        <v>18</v>
      </c>
    </row>
    <row r="6321" spans="1:4" ht="12.75">
      <c r="A6321" s="428" t="s">
        <v>11989</v>
      </c>
      <c r="B6321" s="431">
        <v>210101</v>
      </c>
      <c r="C6321" s="428" t="s">
        <v>17911</v>
      </c>
      <c r="D6321" s="428" t="s">
        <v>18</v>
      </c>
    </row>
    <row r="6322" spans="1:4" ht="12.75">
      <c r="A6322" s="428" t="s">
        <v>8289</v>
      </c>
      <c r="B6322" s="431">
        <v>120601</v>
      </c>
      <c r="C6322" s="428" t="s">
        <v>17912</v>
      </c>
      <c r="D6322" s="428" t="s">
        <v>20</v>
      </c>
    </row>
    <row r="6323" spans="1:4" ht="12.75">
      <c r="A6323" s="428" t="s">
        <v>3868</v>
      </c>
      <c r="B6323" s="431">
        <v>200409</v>
      </c>
      <c r="C6323" s="428" t="s">
        <v>17913</v>
      </c>
      <c r="D6323" s="428" t="s">
        <v>459</v>
      </c>
    </row>
    <row r="6324" spans="1:4" ht="12.75">
      <c r="A6324" s="428" t="s">
        <v>3359</v>
      </c>
      <c r="B6324" s="431" t="s">
        <v>3360</v>
      </c>
      <c r="C6324" s="428" t="s">
        <v>17914</v>
      </c>
      <c r="D6324" s="428" t="s">
        <v>20</v>
      </c>
    </row>
    <row r="6325" spans="1:4" ht="12.75">
      <c r="A6325" s="428" t="s">
        <v>11990</v>
      </c>
      <c r="B6325" s="431">
        <v>220913</v>
      </c>
      <c r="C6325" s="428" t="s">
        <v>17915</v>
      </c>
      <c r="D6325" s="428" t="s">
        <v>20</v>
      </c>
    </row>
    <row r="6326" spans="1:4" ht="12.75">
      <c r="A6326" s="428" t="s">
        <v>11991</v>
      </c>
      <c r="B6326" s="431">
        <v>120401</v>
      </c>
      <c r="C6326" s="428" t="s">
        <v>17916</v>
      </c>
      <c r="D6326" s="428" t="s">
        <v>20</v>
      </c>
    </row>
    <row r="6327" spans="1:4" ht="12.75">
      <c r="A6327" s="428" t="s">
        <v>8411</v>
      </c>
      <c r="B6327" s="431">
        <v>190208</v>
      </c>
      <c r="C6327" s="428" t="s">
        <v>17917</v>
      </c>
      <c r="D6327" s="428" t="s">
        <v>19</v>
      </c>
    </row>
    <row r="6328" spans="1:4" ht="12.75">
      <c r="A6328" s="428" t="s">
        <v>3863</v>
      </c>
      <c r="B6328" s="431">
        <v>210403</v>
      </c>
      <c r="C6328" s="428" t="s">
        <v>17918</v>
      </c>
      <c r="D6328" s="428" t="s">
        <v>20</v>
      </c>
    </row>
    <row r="6329" spans="1:4" ht="12.75">
      <c r="A6329" s="428" t="s">
        <v>8414</v>
      </c>
      <c r="B6329" s="431">
        <v>220301</v>
      </c>
      <c r="C6329" s="428" t="s">
        <v>15634</v>
      </c>
      <c r="D6329" s="428" t="s">
        <v>19</v>
      </c>
    </row>
    <row r="6330" spans="1:4" ht="12.75">
      <c r="A6330" s="428" t="s">
        <v>646</v>
      </c>
      <c r="B6330" s="431" t="s">
        <v>461</v>
      </c>
      <c r="C6330" s="428" t="s">
        <v>17919</v>
      </c>
      <c r="D6330" s="428" t="s">
        <v>20</v>
      </c>
    </row>
    <row r="6331" spans="1:4" ht="12.75">
      <c r="A6331" s="428" t="s">
        <v>8446</v>
      </c>
      <c r="B6331" s="431">
        <v>220302</v>
      </c>
      <c r="C6331" s="428" t="s">
        <v>17313</v>
      </c>
      <c r="D6331" s="428" t="s">
        <v>20</v>
      </c>
    </row>
    <row r="6332" spans="1:4" ht="12.75">
      <c r="A6332" s="428" t="s">
        <v>11992</v>
      </c>
      <c r="B6332" s="431" t="s">
        <v>10348</v>
      </c>
      <c r="C6332" s="428" t="s">
        <v>17920</v>
      </c>
      <c r="D6332" s="428" t="s">
        <v>18</v>
      </c>
    </row>
    <row r="6333" spans="1:4" ht="12.75">
      <c r="A6333" s="428" t="s">
        <v>8326</v>
      </c>
      <c r="B6333" s="431" t="s">
        <v>1852</v>
      </c>
      <c r="C6333" s="428" t="s">
        <v>17921</v>
      </c>
      <c r="D6333" s="428" t="s">
        <v>19</v>
      </c>
    </row>
    <row r="6334" spans="1:4" ht="12.75">
      <c r="A6334" s="428" t="s">
        <v>8462</v>
      </c>
      <c r="B6334" s="431">
        <v>220305</v>
      </c>
      <c r="C6334" s="428" t="s">
        <v>17922</v>
      </c>
      <c r="D6334" s="428" t="s">
        <v>19</v>
      </c>
    </row>
    <row r="6335" spans="1:4" ht="12.75">
      <c r="A6335" s="428" t="s">
        <v>8466</v>
      </c>
      <c r="B6335" s="431" t="s">
        <v>890</v>
      </c>
      <c r="C6335" s="428" t="s">
        <v>17923</v>
      </c>
      <c r="D6335" s="428" t="s">
        <v>19</v>
      </c>
    </row>
    <row r="6336" spans="1:4" ht="12.75">
      <c r="A6336" s="428" t="s">
        <v>8500</v>
      </c>
      <c r="B6336" s="431" t="s">
        <v>7553</v>
      </c>
      <c r="C6336" s="428" t="s">
        <v>17924</v>
      </c>
      <c r="D6336" s="428" t="s">
        <v>19</v>
      </c>
    </row>
    <row r="6337" spans="1:4" ht="12.75">
      <c r="A6337" s="428" t="s">
        <v>8516</v>
      </c>
      <c r="B6337" s="431">
        <v>110103</v>
      </c>
      <c r="C6337" s="428" t="s">
        <v>17925</v>
      </c>
      <c r="D6337" s="428" t="s">
        <v>20</v>
      </c>
    </row>
    <row r="6338" spans="1:4" ht="12.75">
      <c r="A6338" s="428" t="s">
        <v>11993</v>
      </c>
      <c r="B6338" s="431">
        <v>210801</v>
      </c>
      <c r="C6338" s="428" t="s">
        <v>17926</v>
      </c>
      <c r="D6338" s="428" t="s">
        <v>18</v>
      </c>
    </row>
    <row r="6339" spans="1:4" ht="12.75">
      <c r="A6339" s="428" t="s">
        <v>3858</v>
      </c>
      <c r="B6339" s="431" t="s">
        <v>1903</v>
      </c>
      <c r="C6339" s="428" t="s">
        <v>17298</v>
      </c>
      <c r="D6339" s="428" t="s">
        <v>20</v>
      </c>
    </row>
    <row r="6340" spans="1:4" ht="12.75">
      <c r="A6340" s="428" t="s">
        <v>11994</v>
      </c>
      <c r="B6340" s="431">
        <v>230303</v>
      </c>
      <c r="C6340" s="428" t="s">
        <v>17927</v>
      </c>
      <c r="D6340" s="428" t="s">
        <v>20</v>
      </c>
    </row>
    <row r="6341" spans="1:4" ht="12.75">
      <c r="A6341" s="428" t="s">
        <v>8560</v>
      </c>
      <c r="B6341" s="431">
        <v>200304</v>
      </c>
      <c r="C6341" s="428" t="s">
        <v>9579</v>
      </c>
      <c r="D6341" s="428" t="s">
        <v>19</v>
      </c>
    </row>
    <row r="6342" spans="1:4" ht="12.75">
      <c r="A6342" s="428" t="s">
        <v>2543</v>
      </c>
      <c r="B6342" s="431" t="s">
        <v>628</v>
      </c>
      <c r="C6342" s="428" t="s">
        <v>17928</v>
      </c>
      <c r="D6342" s="428" t="s">
        <v>19</v>
      </c>
    </row>
    <row r="6343" spans="1:4" ht="12.75">
      <c r="A6343" s="428" t="s">
        <v>7778</v>
      </c>
      <c r="B6343" s="431" t="s">
        <v>1903</v>
      </c>
      <c r="C6343" s="428" t="s">
        <v>16283</v>
      </c>
      <c r="D6343" s="428" t="s">
        <v>19</v>
      </c>
    </row>
    <row r="6344" spans="1:4" ht="12.75">
      <c r="A6344" s="428" t="s">
        <v>8567</v>
      </c>
      <c r="B6344" s="431" t="s">
        <v>593</v>
      </c>
      <c r="C6344" s="428" t="s">
        <v>17929</v>
      </c>
      <c r="D6344" s="428" t="s">
        <v>19</v>
      </c>
    </row>
    <row r="6345" spans="1:4" ht="12.75">
      <c r="A6345" s="428" t="s">
        <v>8579</v>
      </c>
      <c r="B6345" s="431">
        <v>250101</v>
      </c>
      <c r="C6345" s="428" t="s">
        <v>17930</v>
      </c>
      <c r="D6345" s="428" t="s">
        <v>20</v>
      </c>
    </row>
    <row r="6346" spans="1:4" ht="12.75">
      <c r="A6346" s="428" t="s">
        <v>5920</v>
      </c>
      <c r="B6346" s="431">
        <v>110507</v>
      </c>
      <c r="C6346" s="428" t="s">
        <v>17931</v>
      </c>
      <c r="D6346" s="428" t="s">
        <v>19</v>
      </c>
    </row>
    <row r="6347" spans="1:4" ht="12.75">
      <c r="A6347" s="428" t="s">
        <v>679</v>
      </c>
      <c r="B6347" s="431">
        <v>250107</v>
      </c>
      <c r="C6347" s="428" t="s">
        <v>13340</v>
      </c>
      <c r="D6347" s="428" t="s">
        <v>459</v>
      </c>
    </row>
    <row r="6348" spans="1:4" ht="12.75">
      <c r="A6348" s="428" t="s">
        <v>8585</v>
      </c>
      <c r="B6348" s="431">
        <v>170102</v>
      </c>
      <c r="C6348" s="428" t="s">
        <v>17772</v>
      </c>
      <c r="D6348" s="428" t="s">
        <v>20</v>
      </c>
    </row>
    <row r="6349" spans="1:4" ht="12.75">
      <c r="A6349" s="428" t="s">
        <v>8589</v>
      </c>
      <c r="B6349" s="431">
        <v>100404</v>
      </c>
      <c r="C6349" s="428" t="s">
        <v>17932</v>
      </c>
      <c r="D6349" s="428" t="s">
        <v>20</v>
      </c>
    </row>
    <row r="6350" spans="1:4" ht="12.75">
      <c r="A6350" s="428" t="s">
        <v>1458</v>
      </c>
      <c r="B6350" s="431">
        <v>210105</v>
      </c>
      <c r="C6350" s="428" t="s">
        <v>17933</v>
      </c>
      <c r="D6350" s="428" t="s">
        <v>19</v>
      </c>
    </row>
    <row r="6351" spans="1:4" ht="12.75">
      <c r="A6351" s="428" t="s">
        <v>8599</v>
      </c>
      <c r="B6351" s="431" t="s">
        <v>1260</v>
      </c>
      <c r="C6351" s="428" t="s">
        <v>13121</v>
      </c>
      <c r="D6351" s="428" t="s">
        <v>19</v>
      </c>
    </row>
    <row r="6352" spans="1:4" ht="12.75">
      <c r="A6352" s="428" t="s">
        <v>1573</v>
      </c>
      <c r="B6352" s="431">
        <v>150203</v>
      </c>
      <c r="C6352" s="428" t="s">
        <v>17934</v>
      </c>
      <c r="D6352" s="428" t="s">
        <v>20</v>
      </c>
    </row>
    <row r="6353" spans="1:4" ht="12.75">
      <c r="A6353" s="428" t="s">
        <v>427</v>
      </c>
      <c r="B6353" s="431">
        <v>210101</v>
      </c>
      <c r="C6353" s="428" t="s">
        <v>17935</v>
      </c>
      <c r="D6353" s="428" t="s">
        <v>19</v>
      </c>
    </row>
    <row r="6354" spans="1:4" ht="12.75">
      <c r="A6354" s="428" t="s">
        <v>11995</v>
      </c>
      <c r="B6354" s="431" t="s">
        <v>10086</v>
      </c>
      <c r="C6354" s="428" t="s">
        <v>17936</v>
      </c>
      <c r="D6354" s="428" t="s">
        <v>20</v>
      </c>
    </row>
    <row r="6355" spans="1:4" ht="12.75">
      <c r="A6355" s="428" t="s">
        <v>5991</v>
      </c>
      <c r="B6355" s="431">
        <v>150201</v>
      </c>
      <c r="C6355" s="428" t="s">
        <v>14896</v>
      </c>
      <c r="D6355" s="428" t="s">
        <v>20</v>
      </c>
    </row>
    <row r="6356" spans="1:4" ht="12.75">
      <c r="A6356" s="428" t="s">
        <v>7116</v>
      </c>
      <c r="B6356" s="431" t="s">
        <v>9752</v>
      </c>
      <c r="C6356" s="428" t="s">
        <v>17937</v>
      </c>
      <c r="D6356" s="428" t="s">
        <v>20</v>
      </c>
    </row>
    <row r="6357" spans="1:4" ht="12.75">
      <c r="A6357" s="428" t="s">
        <v>6214</v>
      </c>
      <c r="B6357" s="431" t="s">
        <v>1260</v>
      </c>
      <c r="C6357" s="428" t="s">
        <v>17938</v>
      </c>
      <c r="D6357" s="428" t="s">
        <v>19</v>
      </c>
    </row>
    <row r="6358" spans="1:4" ht="12.75">
      <c r="A6358" s="428" t="s">
        <v>5702</v>
      </c>
      <c r="B6358" s="431" t="s">
        <v>10348</v>
      </c>
      <c r="C6358" s="428" t="s">
        <v>17939</v>
      </c>
      <c r="D6358" s="428" t="s">
        <v>20</v>
      </c>
    </row>
    <row r="6359" spans="1:4" ht="12.75">
      <c r="A6359" s="428" t="s">
        <v>846</v>
      </c>
      <c r="B6359" s="431">
        <v>200114</v>
      </c>
      <c r="C6359" s="428" t="s">
        <v>13066</v>
      </c>
      <c r="D6359" s="428" t="s">
        <v>19</v>
      </c>
    </row>
    <row r="6360" spans="1:4" ht="12.75">
      <c r="A6360" s="428" t="s">
        <v>4404</v>
      </c>
      <c r="B6360" s="431">
        <v>250104</v>
      </c>
      <c r="C6360" s="428" t="s">
        <v>17940</v>
      </c>
      <c r="D6360" s="428" t="s">
        <v>19</v>
      </c>
    </row>
    <row r="6361" spans="1:4" ht="12.75">
      <c r="A6361" s="428" t="s">
        <v>3734</v>
      </c>
      <c r="B6361" s="431">
        <v>210111</v>
      </c>
      <c r="C6361" s="428" t="s">
        <v>17941</v>
      </c>
      <c r="D6361" s="428" t="s">
        <v>19</v>
      </c>
    </row>
    <row r="6362" spans="1:4" ht="12.75">
      <c r="A6362" s="428" t="s">
        <v>2847</v>
      </c>
      <c r="B6362" s="431" t="s">
        <v>10295</v>
      </c>
      <c r="C6362" s="428" t="s">
        <v>17942</v>
      </c>
      <c r="D6362" s="428" t="s">
        <v>18</v>
      </c>
    </row>
    <row r="6363" spans="1:4" ht="12.75">
      <c r="A6363" s="428" t="s">
        <v>1749</v>
      </c>
      <c r="B6363" s="431">
        <v>210305</v>
      </c>
      <c r="C6363" s="428" t="s">
        <v>17943</v>
      </c>
      <c r="D6363" s="428" t="s">
        <v>19</v>
      </c>
    </row>
    <row r="6364" spans="1:4" ht="12.75">
      <c r="A6364" s="428" t="s">
        <v>11996</v>
      </c>
      <c r="B6364" s="431" t="s">
        <v>2977</v>
      </c>
      <c r="C6364" s="428" t="s">
        <v>17944</v>
      </c>
      <c r="D6364" s="428" t="s">
        <v>20</v>
      </c>
    </row>
    <row r="6365" spans="1:4" ht="12.75">
      <c r="A6365" s="428" t="s">
        <v>1606</v>
      </c>
      <c r="B6365" s="431" t="s">
        <v>10382</v>
      </c>
      <c r="C6365" s="428" t="s">
        <v>17945</v>
      </c>
      <c r="D6365" s="428" t="s">
        <v>18</v>
      </c>
    </row>
    <row r="6366" spans="1:4" ht="12.75">
      <c r="A6366" s="428" t="s">
        <v>4988</v>
      </c>
      <c r="B6366" s="431" t="s">
        <v>10535</v>
      </c>
      <c r="C6366" s="428" t="s">
        <v>17946</v>
      </c>
      <c r="D6366" s="428" t="s">
        <v>20</v>
      </c>
    </row>
    <row r="6367" spans="1:4" ht="12.75">
      <c r="A6367" s="428" t="s">
        <v>2794</v>
      </c>
      <c r="B6367" s="431">
        <v>210114</v>
      </c>
      <c r="C6367" s="428" t="s">
        <v>17947</v>
      </c>
      <c r="D6367" s="428" t="s">
        <v>20</v>
      </c>
    </row>
    <row r="6368" spans="1:4" ht="12.75">
      <c r="A6368" s="428" t="s">
        <v>4093</v>
      </c>
      <c r="B6368" s="431" t="s">
        <v>10111</v>
      </c>
      <c r="C6368" s="428" t="s">
        <v>17948</v>
      </c>
      <c r="D6368" s="428" t="s">
        <v>19</v>
      </c>
    </row>
    <row r="6369" spans="1:4" ht="12.75">
      <c r="A6369" s="428" t="s">
        <v>2557</v>
      </c>
      <c r="B6369" s="431">
        <v>180102</v>
      </c>
      <c r="C6369" s="428" t="s">
        <v>17949</v>
      </c>
      <c r="D6369" s="428" t="s">
        <v>20</v>
      </c>
    </row>
    <row r="6370" spans="1:4" ht="12.75">
      <c r="A6370" s="428" t="s">
        <v>2467</v>
      </c>
      <c r="B6370" s="431">
        <v>150106</v>
      </c>
      <c r="C6370" s="428" t="s">
        <v>17950</v>
      </c>
      <c r="D6370" s="428" t="s">
        <v>18</v>
      </c>
    </row>
    <row r="6371" spans="1:4" ht="12.75">
      <c r="A6371" s="428" t="s">
        <v>1181</v>
      </c>
      <c r="B6371" s="431">
        <v>210102</v>
      </c>
      <c r="C6371" s="428" t="s">
        <v>17951</v>
      </c>
      <c r="D6371" s="428" t="s">
        <v>19</v>
      </c>
    </row>
    <row r="6372" spans="1:4" ht="12.75">
      <c r="A6372" s="428" t="s">
        <v>3645</v>
      </c>
      <c r="B6372" s="431">
        <v>210806</v>
      </c>
      <c r="C6372" s="428" t="s">
        <v>17952</v>
      </c>
      <c r="D6372" s="428" t="s">
        <v>20</v>
      </c>
    </row>
    <row r="6373" spans="1:4" ht="12.75">
      <c r="A6373" s="428" t="s">
        <v>3347</v>
      </c>
      <c r="B6373" s="431">
        <v>210101</v>
      </c>
      <c r="C6373" s="428" t="s">
        <v>17953</v>
      </c>
      <c r="D6373" s="428" t="s">
        <v>19</v>
      </c>
    </row>
    <row r="6374" spans="1:4" ht="12.75">
      <c r="A6374" s="428" t="s">
        <v>11997</v>
      </c>
      <c r="B6374" s="431">
        <v>120107</v>
      </c>
      <c r="C6374" s="428" t="s">
        <v>17954</v>
      </c>
      <c r="D6374" s="428" t="s">
        <v>18</v>
      </c>
    </row>
    <row r="6375" spans="1:4" ht="12.75">
      <c r="A6375" s="428" t="s">
        <v>5811</v>
      </c>
      <c r="B6375" s="431" t="s">
        <v>5812</v>
      </c>
      <c r="C6375" s="428" t="s">
        <v>17955</v>
      </c>
      <c r="D6375" s="428" t="s">
        <v>18</v>
      </c>
    </row>
    <row r="6376" spans="1:4" ht="12.75">
      <c r="A6376" s="428" t="s">
        <v>6213</v>
      </c>
      <c r="B6376" s="431">
        <v>120126</v>
      </c>
      <c r="C6376" s="428" t="s">
        <v>17956</v>
      </c>
      <c r="D6376" s="428" t="s">
        <v>20</v>
      </c>
    </row>
    <row r="6377" spans="1:4" ht="12.75">
      <c r="A6377" s="428" t="s">
        <v>3893</v>
      </c>
      <c r="B6377" s="431" t="s">
        <v>637</v>
      </c>
      <c r="C6377" s="428" t="s">
        <v>17957</v>
      </c>
      <c r="D6377" s="428" t="s">
        <v>19</v>
      </c>
    </row>
    <row r="6378" spans="1:4" ht="12.75">
      <c r="A6378" s="428" t="s">
        <v>833</v>
      </c>
      <c r="B6378" s="431">
        <v>140101</v>
      </c>
      <c r="C6378" s="428" t="s">
        <v>17958</v>
      </c>
      <c r="D6378" s="428" t="s">
        <v>18</v>
      </c>
    </row>
    <row r="6379" spans="1:4" ht="12.75">
      <c r="A6379" s="428" t="s">
        <v>5180</v>
      </c>
      <c r="B6379" s="431">
        <v>150405</v>
      </c>
      <c r="C6379" s="428" t="s">
        <v>17959</v>
      </c>
      <c r="D6379" s="428" t="s">
        <v>19</v>
      </c>
    </row>
    <row r="6380" spans="1:4" ht="12.75">
      <c r="A6380" s="428" t="s">
        <v>4715</v>
      </c>
      <c r="B6380" s="431" t="s">
        <v>637</v>
      </c>
      <c r="C6380" s="428" t="s">
        <v>17960</v>
      </c>
      <c r="D6380" s="428" t="s">
        <v>19</v>
      </c>
    </row>
    <row r="6381" spans="1:4" ht="12.75">
      <c r="A6381" s="428" t="s">
        <v>1558</v>
      </c>
      <c r="B6381" s="431" t="s">
        <v>10554</v>
      </c>
      <c r="C6381" s="428" t="s">
        <v>1153</v>
      </c>
      <c r="D6381" s="428" t="s">
        <v>20</v>
      </c>
    </row>
    <row r="6382" spans="1:4" ht="12.75">
      <c r="A6382" s="428" t="s">
        <v>7958</v>
      </c>
      <c r="B6382" s="431">
        <v>140306</v>
      </c>
      <c r="C6382" s="428" t="s">
        <v>17961</v>
      </c>
      <c r="D6382" s="428" t="s">
        <v>20</v>
      </c>
    </row>
    <row r="6383" spans="1:4" ht="12.75">
      <c r="A6383" s="428" t="s">
        <v>11998</v>
      </c>
      <c r="B6383" s="431">
        <v>120701</v>
      </c>
      <c r="C6383" s="428" t="s">
        <v>17962</v>
      </c>
      <c r="D6383" s="428" t="s">
        <v>18</v>
      </c>
    </row>
    <row r="6384" spans="1:4" ht="12.75">
      <c r="A6384" s="428" t="s">
        <v>3247</v>
      </c>
      <c r="B6384" s="431" t="s">
        <v>10250</v>
      </c>
      <c r="C6384" s="428" t="s">
        <v>13170</v>
      </c>
      <c r="D6384" s="428" t="s">
        <v>20</v>
      </c>
    </row>
    <row r="6385" spans="1:4" ht="12.75">
      <c r="A6385" s="428" t="s">
        <v>3896</v>
      </c>
      <c r="B6385" s="431" t="s">
        <v>10561</v>
      </c>
      <c r="C6385" s="428" t="s">
        <v>17963</v>
      </c>
      <c r="D6385" s="428" t="s">
        <v>19</v>
      </c>
    </row>
    <row r="6386" spans="1:4" ht="12.75">
      <c r="A6386" s="428" t="s">
        <v>5244</v>
      </c>
      <c r="B6386" s="431">
        <v>151020</v>
      </c>
      <c r="C6386" s="428" t="s">
        <v>17964</v>
      </c>
      <c r="D6386" s="428" t="s">
        <v>20</v>
      </c>
    </row>
    <row r="6387" spans="1:4" ht="12.75">
      <c r="A6387" s="428" t="s">
        <v>5287</v>
      </c>
      <c r="B6387" s="431">
        <v>151015</v>
      </c>
      <c r="C6387" s="428" t="s">
        <v>17965</v>
      </c>
      <c r="D6387" s="428" t="s">
        <v>20</v>
      </c>
    </row>
    <row r="6388" spans="1:4" ht="12.75">
      <c r="A6388" s="428" t="s">
        <v>3936</v>
      </c>
      <c r="B6388" s="431" t="s">
        <v>1260</v>
      </c>
      <c r="C6388" s="428" t="s">
        <v>17966</v>
      </c>
      <c r="D6388" s="428" t="s">
        <v>18</v>
      </c>
    </row>
    <row r="6389" spans="1:4" ht="12.75">
      <c r="A6389" s="428" t="s">
        <v>11999</v>
      </c>
      <c r="B6389" s="431">
        <v>200501</v>
      </c>
      <c r="C6389" s="428" t="s">
        <v>17967</v>
      </c>
      <c r="D6389" s="428" t="s">
        <v>18</v>
      </c>
    </row>
    <row r="6390" spans="1:4" ht="12.75">
      <c r="A6390" s="428" t="s">
        <v>2235</v>
      </c>
      <c r="B6390" s="431" t="s">
        <v>10217</v>
      </c>
      <c r="C6390" s="428" t="s">
        <v>17968</v>
      </c>
      <c r="D6390" s="428" t="s">
        <v>19</v>
      </c>
    </row>
    <row r="6391" spans="1:4" ht="12.75">
      <c r="A6391" s="428" t="s">
        <v>4098</v>
      </c>
      <c r="B6391" s="431">
        <v>210607</v>
      </c>
      <c r="C6391" s="428" t="s">
        <v>17969</v>
      </c>
      <c r="D6391" s="428" t="s">
        <v>19</v>
      </c>
    </row>
    <row r="6392" spans="1:4" ht="12.75">
      <c r="A6392" s="428" t="s">
        <v>3283</v>
      </c>
      <c r="B6392" s="431" t="s">
        <v>10084</v>
      </c>
      <c r="C6392" s="428" t="s">
        <v>17970</v>
      </c>
      <c r="D6392" s="428" t="s">
        <v>20</v>
      </c>
    </row>
    <row r="6393" spans="1:4" ht="12.75">
      <c r="A6393" s="428" t="s">
        <v>765</v>
      </c>
      <c r="B6393" s="431">
        <v>210501</v>
      </c>
      <c r="C6393" s="428" t="s">
        <v>17971</v>
      </c>
      <c r="D6393" s="428" t="s">
        <v>19</v>
      </c>
    </row>
    <row r="6394" spans="1:4" ht="12.75">
      <c r="A6394" s="428" t="s">
        <v>1100</v>
      </c>
      <c r="B6394" s="431" t="s">
        <v>10605</v>
      </c>
      <c r="C6394" s="428" t="s">
        <v>17972</v>
      </c>
      <c r="D6394" s="428" t="s">
        <v>19</v>
      </c>
    </row>
    <row r="6395" spans="1:4" ht="12.75">
      <c r="A6395" s="428" t="s">
        <v>6978</v>
      </c>
      <c r="B6395" s="431" t="s">
        <v>2913</v>
      </c>
      <c r="C6395" s="428" t="s">
        <v>17973</v>
      </c>
      <c r="D6395" s="428" t="s">
        <v>20</v>
      </c>
    </row>
    <row r="6396" spans="1:4" ht="12.75">
      <c r="A6396" s="428" t="s">
        <v>5588</v>
      </c>
      <c r="B6396" s="431" t="s">
        <v>10709</v>
      </c>
      <c r="C6396" s="428" t="s">
        <v>5589</v>
      </c>
      <c r="D6396" s="428" t="s">
        <v>20</v>
      </c>
    </row>
    <row r="6397" spans="1:4" ht="12.75">
      <c r="A6397" s="428" t="s">
        <v>12000</v>
      </c>
      <c r="B6397" s="431">
        <v>130207</v>
      </c>
      <c r="C6397" s="428" t="s">
        <v>17974</v>
      </c>
      <c r="D6397" s="428" t="s">
        <v>20</v>
      </c>
    </row>
    <row r="6398" spans="1:4" ht="12.75">
      <c r="A6398" s="428" t="s">
        <v>1294</v>
      </c>
      <c r="B6398" s="431" t="s">
        <v>10580</v>
      </c>
      <c r="C6398" s="428" t="s">
        <v>17975</v>
      </c>
      <c r="D6398" s="428" t="s">
        <v>19</v>
      </c>
    </row>
    <row r="6399" spans="1:4" ht="12.75">
      <c r="A6399" s="428" t="s">
        <v>5867</v>
      </c>
      <c r="B6399" s="431" t="s">
        <v>20023</v>
      </c>
      <c r="C6399" s="428" t="s">
        <v>17976</v>
      </c>
      <c r="D6399" s="428" t="s">
        <v>20</v>
      </c>
    </row>
    <row r="6400" spans="1:4" ht="12.75">
      <c r="A6400" s="428" t="s">
        <v>3157</v>
      </c>
      <c r="B6400" s="431">
        <v>120214</v>
      </c>
      <c r="C6400" s="428" t="s">
        <v>17977</v>
      </c>
      <c r="D6400" s="428" t="s">
        <v>20</v>
      </c>
    </row>
    <row r="6401" spans="1:4" ht="12.75">
      <c r="A6401" s="428" t="s">
        <v>12001</v>
      </c>
      <c r="B6401" s="431">
        <v>130101</v>
      </c>
      <c r="C6401" s="428" t="s">
        <v>17978</v>
      </c>
      <c r="D6401" s="428" t="s">
        <v>18</v>
      </c>
    </row>
    <row r="6402" spans="1:4" ht="12.75">
      <c r="A6402" s="428" t="s">
        <v>7206</v>
      </c>
      <c r="B6402" s="431" t="s">
        <v>7207</v>
      </c>
      <c r="C6402" s="428" t="s">
        <v>17979</v>
      </c>
      <c r="D6402" s="428" t="s">
        <v>18</v>
      </c>
    </row>
    <row r="6403" spans="1:4" ht="12.75">
      <c r="A6403" s="428" t="s">
        <v>4310</v>
      </c>
      <c r="B6403" s="431" t="s">
        <v>10660</v>
      </c>
      <c r="C6403" s="428" t="s">
        <v>17980</v>
      </c>
      <c r="D6403" s="428" t="s">
        <v>19</v>
      </c>
    </row>
    <row r="6404" spans="1:4" ht="12.75">
      <c r="A6404" s="428" t="s">
        <v>3476</v>
      </c>
      <c r="B6404" s="431" t="s">
        <v>10658</v>
      </c>
      <c r="C6404" s="428" t="s">
        <v>17981</v>
      </c>
      <c r="D6404" s="428" t="s">
        <v>19</v>
      </c>
    </row>
    <row r="6405" spans="1:4" ht="12.75">
      <c r="A6405" s="428" t="s">
        <v>7054</v>
      </c>
      <c r="B6405" s="431" t="s">
        <v>7055</v>
      </c>
      <c r="C6405" s="428" t="s">
        <v>12467</v>
      </c>
      <c r="D6405" s="428" t="s">
        <v>20</v>
      </c>
    </row>
    <row r="6406" spans="1:4" ht="12.75">
      <c r="A6406" s="428" t="s">
        <v>3655</v>
      </c>
      <c r="B6406" s="431" t="s">
        <v>10679</v>
      </c>
      <c r="C6406" s="428" t="s">
        <v>17982</v>
      </c>
      <c r="D6406" s="428" t="s">
        <v>20</v>
      </c>
    </row>
    <row r="6407" spans="1:4" ht="12.75">
      <c r="A6407" s="428" t="s">
        <v>12002</v>
      </c>
      <c r="B6407" s="431" t="s">
        <v>20024</v>
      </c>
      <c r="C6407" s="428" t="s">
        <v>17983</v>
      </c>
      <c r="D6407" s="428" t="s">
        <v>19</v>
      </c>
    </row>
    <row r="6408" spans="1:4" ht="12.75">
      <c r="A6408" s="428" t="s">
        <v>454</v>
      </c>
      <c r="B6408" s="431" t="s">
        <v>10170</v>
      </c>
      <c r="C6408" s="428" t="s">
        <v>17984</v>
      </c>
      <c r="D6408" s="428" t="s">
        <v>19</v>
      </c>
    </row>
    <row r="6409" spans="1:4" ht="12.75">
      <c r="A6409" s="428" t="s">
        <v>7465</v>
      </c>
      <c r="B6409" s="431" t="s">
        <v>10746</v>
      </c>
      <c r="C6409" s="428" t="s">
        <v>17985</v>
      </c>
      <c r="D6409" s="428" t="s">
        <v>19</v>
      </c>
    </row>
    <row r="6410" spans="1:4" ht="12.75">
      <c r="A6410" s="428" t="s">
        <v>4997</v>
      </c>
      <c r="B6410" s="431" t="s">
        <v>10654</v>
      </c>
      <c r="C6410" s="428" t="s">
        <v>17986</v>
      </c>
      <c r="D6410" s="428" t="s">
        <v>19</v>
      </c>
    </row>
    <row r="6411" spans="1:4" ht="12.75">
      <c r="A6411" s="428" t="s">
        <v>803</v>
      </c>
      <c r="B6411" s="431">
        <v>210802</v>
      </c>
      <c r="C6411" s="428" t="s">
        <v>17987</v>
      </c>
      <c r="D6411" s="428" t="s">
        <v>18</v>
      </c>
    </row>
    <row r="6412" spans="1:4" ht="12.75">
      <c r="A6412" s="428" t="s">
        <v>2244</v>
      </c>
      <c r="B6412" s="431">
        <v>220602</v>
      </c>
      <c r="C6412" s="428" t="s">
        <v>17988</v>
      </c>
      <c r="D6412" s="428" t="s">
        <v>19</v>
      </c>
    </row>
    <row r="6413" spans="1:4" ht="12.75">
      <c r="A6413" s="428" t="s">
        <v>1311</v>
      </c>
      <c r="B6413" s="431" t="s">
        <v>1202</v>
      </c>
      <c r="C6413" s="428" t="s">
        <v>17989</v>
      </c>
      <c r="D6413" s="428" t="s">
        <v>19</v>
      </c>
    </row>
    <row r="6414" spans="1:4" ht="12.75">
      <c r="A6414" s="428" t="s">
        <v>607</v>
      </c>
      <c r="B6414" s="431" t="s">
        <v>10595</v>
      </c>
      <c r="C6414" s="428" t="s">
        <v>17990</v>
      </c>
      <c r="D6414" s="428" t="s">
        <v>19</v>
      </c>
    </row>
    <row r="6415" spans="1:4" ht="12.75">
      <c r="A6415" s="428" t="s">
        <v>399</v>
      </c>
      <c r="B6415" s="431">
        <v>140106</v>
      </c>
      <c r="C6415" s="428" t="s">
        <v>17991</v>
      </c>
      <c r="D6415" s="428" t="s">
        <v>18</v>
      </c>
    </row>
    <row r="6416" spans="1:4" ht="12.75">
      <c r="A6416" s="428" t="s">
        <v>4506</v>
      </c>
      <c r="B6416" s="431">
        <v>211103</v>
      </c>
      <c r="C6416" s="428" t="s">
        <v>17992</v>
      </c>
      <c r="D6416" s="428" t="s">
        <v>18</v>
      </c>
    </row>
    <row r="6417" spans="1:4" ht="12.75">
      <c r="A6417" s="428" t="s">
        <v>2074</v>
      </c>
      <c r="B6417" s="431">
        <v>200605</v>
      </c>
      <c r="C6417" s="428" t="s">
        <v>14536</v>
      </c>
      <c r="D6417" s="428" t="s">
        <v>20</v>
      </c>
    </row>
    <row r="6418" spans="1:4" ht="12.75">
      <c r="A6418" s="428" t="s">
        <v>3319</v>
      </c>
      <c r="B6418" s="431">
        <v>220604</v>
      </c>
      <c r="C6418" s="428" t="s">
        <v>17993</v>
      </c>
      <c r="D6418" s="428" t="s">
        <v>19</v>
      </c>
    </row>
    <row r="6419" spans="1:4" ht="12.75">
      <c r="A6419" s="428" t="s">
        <v>7981</v>
      </c>
      <c r="B6419" s="431" t="s">
        <v>10838</v>
      </c>
      <c r="C6419" s="428" t="s">
        <v>17994</v>
      </c>
      <c r="D6419" s="428" t="s">
        <v>20</v>
      </c>
    </row>
    <row r="6420" spans="1:4" ht="12.75">
      <c r="A6420" s="428" t="s">
        <v>2692</v>
      </c>
      <c r="B6420" s="431" t="s">
        <v>10668</v>
      </c>
      <c r="C6420" s="428" t="s">
        <v>16289</v>
      </c>
      <c r="D6420" s="428" t="s">
        <v>19</v>
      </c>
    </row>
    <row r="6421" spans="1:4" ht="12.75">
      <c r="A6421" s="428" t="s">
        <v>8234</v>
      </c>
      <c r="B6421" s="431" t="s">
        <v>10822</v>
      </c>
      <c r="C6421" s="428" t="s">
        <v>17995</v>
      </c>
      <c r="D6421" s="428" t="s">
        <v>20</v>
      </c>
    </row>
    <row r="6422" spans="1:4" ht="12.75">
      <c r="A6422" s="428" t="s">
        <v>3651</v>
      </c>
      <c r="B6422" s="431" t="s">
        <v>1202</v>
      </c>
      <c r="C6422" s="428" t="s">
        <v>17996</v>
      </c>
      <c r="D6422" s="428" t="s">
        <v>19</v>
      </c>
    </row>
    <row r="6423" spans="1:4" ht="12.75">
      <c r="A6423" s="428" t="s">
        <v>3913</v>
      </c>
      <c r="B6423" s="431" t="s">
        <v>10599</v>
      </c>
      <c r="C6423" s="428" t="s">
        <v>12291</v>
      </c>
      <c r="D6423" s="428" t="s">
        <v>19</v>
      </c>
    </row>
    <row r="6424" spans="1:4" ht="12.75">
      <c r="A6424" s="428" t="s">
        <v>925</v>
      </c>
      <c r="B6424" s="431" t="s">
        <v>571</v>
      </c>
      <c r="C6424" s="428" t="s">
        <v>17997</v>
      </c>
      <c r="D6424" s="428" t="s">
        <v>19</v>
      </c>
    </row>
    <row r="6425" spans="1:4" ht="12.75">
      <c r="A6425" s="428" t="s">
        <v>1158</v>
      </c>
      <c r="B6425" s="431" t="s">
        <v>10602</v>
      </c>
      <c r="C6425" s="428" t="s">
        <v>17503</v>
      </c>
      <c r="D6425" s="428" t="s">
        <v>19</v>
      </c>
    </row>
    <row r="6426" spans="1:4" ht="12.75">
      <c r="A6426" s="428" t="s">
        <v>3101</v>
      </c>
      <c r="B6426" s="431" t="s">
        <v>10691</v>
      </c>
      <c r="C6426" s="428" t="s">
        <v>17998</v>
      </c>
      <c r="D6426" s="428" t="s">
        <v>19</v>
      </c>
    </row>
    <row r="6427" spans="1:4" ht="12.75">
      <c r="A6427" s="428" t="s">
        <v>4914</v>
      </c>
      <c r="B6427" s="431" t="s">
        <v>1202</v>
      </c>
      <c r="C6427" s="428" t="s">
        <v>13690</v>
      </c>
      <c r="D6427" s="428" t="s">
        <v>18</v>
      </c>
    </row>
    <row r="6428" spans="1:4" ht="12.75">
      <c r="A6428" s="428" t="s">
        <v>1566</v>
      </c>
      <c r="B6428" s="431" t="s">
        <v>1202</v>
      </c>
      <c r="C6428" s="428" t="s">
        <v>16854</v>
      </c>
      <c r="D6428" s="428" t="s">
        <v>18</v>
      </c>
    </row>
    <row r="6429" spans="1:4" ht="12.75">
      <c r="A6429" s="428" t="s">
        <v>5603</v>
      </c>
      <c r="B6429" s="431" t="s">
        <v>10520</v>
      </c>
      <c r="C6429" s="428" t="s">
        <v>17999</v>
      </c>
      <c r="D6429" s="428" t="s">
        <v>19</v>
      </c>
    </row>
    <row r="6430" spans="1:4" ht="12.75">
      <c r="A6430" s="428" t="s">
        <v>3245</v>
      </c>
      <c r="B6430" s="431" t="s">
        <v>1774</v>
      </c>
      <c r="C6430" s="428" t="s">
        <v>18000</v>
      </c>
      <c r="D6430" s="428" t="s">
        <v>19</v>
      </c>
    </row>
    <row r="6431" spans="1:4" ht="12.75">
      <c r="A6431" s="428" t="s">
        <v>12003</v>
      </c>
      <c r="B6431" s="431" t="s">
        <v>7397</v>
      </c>
      <c r="C6431" s="428" t="s">
        <v>18001</v>
      </c>
      <c r="D6431" s="428" t="s">
        <v>20</v>
      </c>
    </row>
    <row r="6432" spans="1:4" ht="12.75">
      <c r="A6432" s="428" t="s">
        <v>2261</v>
      </c>
      <c r="B6432" s="431">
        <v>211302</v>
      </c>
      <c r="C6432" s="428" t="s">
        <v>18002</v>
      </c>
      <c r="D6432" s="428" t="s">
        <v>20</v>
      </c>
    </row>
    <row r="6433" spans="1:4" ht="12.75">
      <c r="A6433" s="428" t="s">
        <v>3144</v>
      </c>
      <c r="B6433" s="431">
        <v>210211</v>
      </c>
      <c r="C6433" s="428" t="s">
        <v>13882</v>
      </c>
      <c r="D6433" s="428" t="s">
        <v>19</v>
      </c>
    </row>
    <row r="6434" spans="1:4" ht="12.75">
      <c r="A6434" s="428" t="s">
        <v>894</v>
      </c>
      <c r="B6434" s="431" t="s">
        <v>10113</v>
      </c>
      <c r="C6434" s="428" t="s">
        <v>13602</v>
      </c>
      <c r="D6434" s="428" t="s">
        <v>18</v>
      </c>
    </row>
    <row r="6435" spans="1:4" ht="12.75">
      <c r="A6435" s="428" t="s">
        <v>7585</v>
      </c>
      <c r="B6435" s="431">
        <v>190306</v>
      </c>
      <c r="C6435" s="428" t="s">
        <v>18003</v>
      </c>
      <c r="D6435" s="428" t="s">
        <v>19</v>
      </c>
    </row>
    <row r="6436" spans="1:4" ht="12.75">
      <c r="A6436" s="428" t="s">
        <v>1957</v>
      </c>
      <c r="B6436" s="431" t="s">
        <v>10113</v>
      </c>
      <c r="C6436" s="428" t="s">
        <v>18004</v>
      </c>
      <c r="D6436" s="428" t="s">
        <v>19</v>
      </c>
    </row>
    <row r="6437" spans="1:4" ht="12.75">
      <c r="A6437" s="428" t="s">
        <v>2321</v>
      </c>
      <c r="B6437" s="431">
        <v>210606</v>
      </c>
      <c r="C6437" s="428" t="s">
        <v>18005</v>
      </c>
      <c r="D6437" s="428" t="s">
        <v>19</v>
      </c>
    </row>
    <row r="6438" spans="1:4" ht="12.75">
      <c r="A6438" s="428" t="s">
        <v>2307</v>
      </c>
      <c r="B6438" s="431">
        <v>210501</v>
      </c>
      <c r="C6438" s="428" t="s">
        <v>18006</v>
      </c>
      <c r="D6438" s="428" t="s">
        <v>20</v>
      </c>
    </row>
    <row r="6439" spans="1:4" ht="12.75">
      <c r="A6439" s="428" t="s">
        <v>575</v>
      </c>
      <c r="B6439" s="431">
        <v>210901</v>
      </c>
      <c r="C6439" s="428" t="s">
        <v>18007</v>
      </c>
      <c r="D6439" s="428" t="s">
        <v>19</v>
      </c>
    </row>
    <row r="6440" spans="1:4" ht="12.75">
      <c r="A6440" s="428" t="s">
        <v>1239</v>
      </c>
      <c r="B6440" s="431">
        <v>210204</v>
      </c>
      <c r="C6440" s="428" t="s">
        <v>18008</v>
      </c>
      <c r="D6440" s="428" t="s">
        <v>20</v>
      </c>
    </row>
    <row r="6441" spans="1:4" ht="12.75">
      <c r="A6441" s="428" t="s">
        <v>4968</v>
      </c>
      <c r="B6441" s="431">
        <v>100901</v>
      </c>
      <c r="C6441" s="428" t="s">
        <v>18009</v>
      </c>
      <c r="D6441" s="428" t="s">
        <v>19</v>
      </c>
    </row>
    <row r="6442" spans="1:4" ht="12.75">
      <c r="A6442" s="428" t="s">
        <v>3990</v>
      </c>
      <c r="B6442" s="431">
        <v>211307</v>
      </c>
      <c r="C6442" s="428" t="s">
        <v>18010</v>
      </c>
      <c r="D6442" s="428" t="s">
        <v>18</v>
      </c>
    </row>
    <row r="6443" spans="1:4" ht="12.75">
      <c r="A6443" s="428" t="s">
        <v>1899</v>
      </c>
      <c r="B6443" s="431">
        <v>210206</v>
      </c>
      <c r="C6443" s="428" t="s">
        <v>18011</v>
      </c>
      <c r="D6443" s="428" t="s">
        <v>19</v>
      </c>
    </row>
    <row r="6444" spans="1:4" ht="12.75">
      <c r="A6444" s="428" t="s">
        <v>2874</v>
      </c>
      <c r="B6444" s="431" t="s">
        <v>2875</v>
      </c>
      <c r="C6444" s="428" t="s">
        <v>18012</v>
      </c>
      <c r="D6444" s="428" t="s">
        <v>19</v>
      </c>
    </row>
    <row r="6445" spans="1:4" ht="12.75">
      <c r="A6445" s="428" t="s">
        <v>2444</v>
      </c>
      <c r="B6445" s="431" t="s">
        <v>1202</v>
      </c>
      <c r="C6445" s="428" t="s">
        <v>18013</v>
      </c>
      <c r="D6445" s="428" t="s">
        <v>18</v>
      </c>
    </row>
    <row r="6446" spans="1:4" ht="12.75">
      <c r="A6446" s="428" t="s">
        <v>2886</v>
      </c>
      <c r="B6446" s="431" t="s">
        <v>2887</v>
      </c>
      <c r="C6446" s="428" t="s">
        <v>18014</v>
      </c>
      <c r="D6446" s="428" t="s">
        <v>19</v>
      </c>
    </row>
    <row r="6447" spans="1:4" ht="12.75">
      <c r="A6447" s="428" t="s">
        <v>3230</v>
      </c>
      <c r="B6447" s="431" t="s">
        <v>1202</v>
      </c>
      <c r="C6447" s="428" t="s">
        <v>18015</v>
      </c>
      <c r="D6447" s="428" t="s">
        <v>19</v>
      </c>
    </row>
    <row r="6448" spans="1:4" ht="12.75">
      <c r="A6448" s="428" t="s">
        <v>3877</v>
      </c>
      <c r="B6448" s="431">
        <v>160802</v>
      </c>
      <c r="C6448" s="428" t="s">
        <v>18016</v>
      </c>
      <c r="D6448" s="428" t="s">
        <v>19</v>
      </c>
    </row>
    <row r="6449" spans="1:4" ht="12.75">
      <c r="A6449" s="428" t="s">
        <v>6794</v>
      </c>
      <c r="B6449" s="431" t="s">
        <v>9707</v>
      </c>
      <c r="C6449" s="428" t="s">
        <v>13516</v>
      </c>
      <c r="D6449" s="428" t="s">
        <v>19</v>
      </c>
    </row>
    <row r="6450" spans="1:4" ht="12.75">
      <c r="A6450" s="428" t="s">
        <v>1822</v>
      </c>
      <c r="B6450" s="431" t="s">
        <v>10090</v>
      </c>
      <c r="C6450" s="428" t="s">
        <v>18017</v>
      </c>
      <c r="D6450" s="428" t="s">
        <v>20</v>
      </c>
    </row>
    <row r="6451" spans="1:4" ht="12.75">
      <c r="A6451" s="428" t="s">
        <v>4624</v>
      </c>
      <c r="B6451" s="431" t="s">
        <v>596</v>
      </c>
      <c r="C6451" s="428" t="s">
        <v>18018</v>
      </c>
      <c r="D6451" s="428" t="s">
        <v>19</v>
      </c>
    </row>
    <row r="6452" spans="1:4" ht="12.75">
      <c r="A6452" s="428" t="s">
        <v>2157</v>
      </c>
      <c r="B6452" s="431" t="s">
        <v>10619</v>
      </c>
      <c r="C6452" s="428" t="s">
        <v>18019</v>
      </c>
      <c r="D6452" s="428" t="s">
        <v>19</v>
      </c>
    </row>
    <row r="6453" spans="1:4" ht="12.75">
      <c r="A6453" s="428" t="s">
        <v>3714</v>
      </c>
      <c r="B6453" s="431" t="s">
        <v>10565</v>
      </c>
      <c r="C6453" s="428" t="s">
        <v>18020</v>
      </c>
      <c r="D6453" s="428" t="s">
        <v>19</v>
      </c>
    </row>
    <row r="6454" spans="1:4" ht="12.75">
      <c r="A6454" s="428" t="s">
        <v>4164</v>
      </c>
      <c r="B6454" s="431" t="s">
        <v>690</v>
      </c>
      <c r="C6454" s="428" t="s">
        <v>18021</v>
      </c>
      <c r="D6454" s="428" t="s">
        <v>19</v>
      </c>
    </row>
    <row r="6455" spans="1:4" ht="12.75">
      <c r="A6455" s="428" t="s">
        <v>1698</v>
      </c>
      <c r="B6455" s="431">
        <v>160505</v>
      </c>
      <c r="C6455" s="428" t="s">
        <v>18022</v>
      </c>
      <c r="D6455" s="428" t="s">
        <v>19</v>
      </c>
    </row>
    <row r="6456" spans="1:4" ht="12.75">
      <c r="A6456" s="428" t="s">
        <v>3196</v>
      </c>
      <c r="B6456" s="431" t="s">
        <v>2207</v>
      </c>
      <c r="C6456" s="428" t="s">
        <v>18023</v>
      </c>
      <c r="D6456" s="428" t="s">
        <v>20</v>
      </c>
    </row>
    <row r="6457" spans="1:4" ht="12.75">
      <c r="A6457" s="428" t="s">
        <v>7642</v>
      </c>
      <c r="B6457" s="431" t="s">
        <v>491</v>
      </c>
      <c r="C6457" s="428" t="s">
        <v>18024</v>
      </c>
      <c r="D6457" s="428" t="s">
        <v>19</v>
      </c>
    </row>
    <row r="6458" spans="1:4" ht="12.75">
      <c r="A6458" s="428" t="s">
        <v>12004</v>
      </c>
      <c r="B6458" s="431" t="s">
        <v>9707</v>
      </c>
      <c r="C6458" s="428" t="s">
        <v>18025</v>
      </c>
      <c r="D6458" s="428" t="s">
        <v>18</v>
      </c>
    </row>
    <row r="6459" spans="1:4" ht="12.75">
      <c r="A6459" s="428" t="s">
        <v>486</v>
      </c>
      <c r="B6459" s="431" t="s">
        <v>487</v>
      </c>
      <c r="C6459" s="428" t="s">
        <v>18026</v>
      </c>
      <c r="D6459" s="428" t="s">
        <v>20</v>
      </c>
    </row>
    <row r="6460" spans="1:4" ht="12.75">
      <c r="A6460" s="428" t="s">
        <v>12005</v>
      </c>
      <c r="B6460" s="431" t="s">
        <v>7291</v>
      </c>
      <c r="C6460" s="428" t="s">
        <v>18027</v>
      </c>
      <c r="D6460" s="428" t="s">
        <v>19</v>
      </c>
    </row>
    <row r="6461" spans="1:4" ht="12.75">
      <c r="A6461" s="428" t="s">
        <v>2181</v>
      </c>
      <c r="B6461" s="431">
        <v>160706</v>
      </c>
      <c r="C6461" s="428" t="s">
        <v>18028</v>
      </c>
      <c r="D6461" s="428" t="s">
        <v>19</v>
      </c>
    </row>
    <row r="6462" spans="1:4" ht="12.75">
      <c r="A6462" s="428" t="s">
        <v>6114</v>
      </c>
      <c r="B6462" s="431" t="s">
        <v>10776</v>
      </c>
      <c r="C6462" s="428" t="s">
        <v>18029</v>
      </c>
      <c r="D6462" s="428" t="s">
        <v>19</v>
      </c>
    </row>
    <row r="6463" spans="1:4" ht="12.75">
      <c r="A6463" s="428" t="s">
        <v>4840</v>
      </c>
      <c r="B6463" s="431" t="s">
        <v>10479</v>
      </c>
      <c r="C6463" s="428" t="s">
        <v>18030</v>
      </c>
      <c r="D6463" s="428" t="s">
        <v>19</v>
      </c>
    </row>
    <row r="6464" spans="1:4" ht="12.75">
      <c r="A6464" s="428" t="s">
        <v>4545</v>
      </c>
      <c r="B6464" s="431">
        <v>160103</v>
      </c>
      <c r="C6464" s="428" t="s">
        <v>18031</v>
      </c>
      <c r="D6464" s="428" t="s">
        <v>20</v>
      </c>
    </row>
    <row r="6465" spans="1:4" ht="12.75">
      <c r="A6465" s="428" t="s">
        <v>3687</v>
      </c>
      <c r="B6465" s="431" t="s">
        <v>913</v>
      </c>
      <c r="C6465" s="428" t="s">
        <v>16470</v>
      </c>
      <c r="D6465" s="428" t="s">
        <v>18</v>
      </c>
    </row>
    <row r="6466" spans="1:4" ht="12.75">
      <c r="A6466" s="428" t="s">
        <v>4710</v>
      </c>
      <c r="B6466" s="431" t="s">
        <v>1945</v>
      </c>
      <c r="C6466" s="428" t="s">
        <v>18032</v>
      </c>
      <c r="D6466" s="428" t="s">
        <v>19</v>
      </c>
    </row>
    <row r="6467" spans="1:4" ht="12.75">
      <c r="A6467" s="428" t="s">
        <v>1754</v>
      </c>
      <c r="B6467" s="431">
        <v>221002</v>
      </c>
      <c r="C6467" s="428" t="s">
        <v>18033</v>
      </c>
      <c r="D6467" s="428" t="s">
        <v>18</v>
      </c>
    </row>
    <row r="6468" spans="1:4" ht="12.75">
      <c r="A6468" s="428" t="s">
        <v>4758</v>
      </c>
      <c r="B6468" s="431" t="s">
        <v>1585</v>
      </c>
      <c r="C6468" s="428" t="s">
        <v>12819</v>
      </c>
      <c r="D6468" s="428" t="s">
        <v>19</v>
      </c>
    </row>
    <row r="6469" spans="1:4" ht="12.75">
      <c r="A6469" s="428" t="s">
        <v>3165</v>
      </c>
      <c r="B6469" s="431" t="s">
        <v>10493</v>
      </c>
      <c r="C6469" s="428" t="s">
        <v>18034</v>
      </c>
      <c r="D6469" s="428" t="s">
        <v>19</v>
      </c>
    </row>
    <row r="6470" spans="1:4" ht="12.75">
      <c r="A6470" s="428" t="s">
        <v>2749</v>
      </c>
      <c r="B6470" s="431" t="s">
        <v>10687</v>
      </c>
      <c r="C6470" s="428" t="s">
        <v>18035</v>
      </c>
      <c r="D6470" s="428" t="s">
        <v>19</v>
      </c>
    </row>
    <row r="6471" spans="1:4" ht="12.75">
      <c r="A6471" s="428" t="s">
        <v>3153</v>
      </c>
      <c r="B6471" s="431" t="s">
        <v>10472</v>
      </c>
      <c r="C6471" s="428" t="s">
        <v>12467</v>
      </c>
      <c r="D6471" s="428" t="s">
        <v>19</v>
      </c>
    </row>
    <row r="6472" spans="1:4" ht="12.75">
      <c r="A6472" s="428" t="s">
        <v>1839</v>
      </c>
      <c r="B6472" s="431" t="s">
        <v>1840</v>
      </c>
      <c r="C6472" s="428" t="s">
        <v>18036</v>
      </c>
      <c r="D6472" s="428" t="s">
        <v>20</v>
      </c>
    </row>
    <row r="6473" spans="1:4" ht="12.75">
      <c r="A6473" s="428" t="s">
        <v>4538</v>
      </c>
      <c r="B6473" s="431" t="s">
        <v>1945</v>
      </c>
      <c r="C6473" s="428" t="s">
        <v>12345</v>
      </c>
      <c r="D6473" s="428" t="s">
        <v>19</v>
      </c>
    </row>
    <row r="6474" spans="1:4" ht="12.75">
      <c r="A6474" s="428" t="s">
        <v>12006</v>
      </c>
      <c r="B6474" s="431">
        <v>160201</v>
      </c>
      <c r="C6474" s="428" t="s">
        <v>18037</v>
      </c>
      <c r="D6474" s="428" t="s">
        <v>19</v>
      </c>
    </row>
    <row r="6475" spans="1:4" ht="12.75">
      <c r="A6475" s="428" t="s">
        <v>1169</v>
      </c>
      <c r="B6475" s="431" t="s">
        <v>450</v>
      </c>
      <c r="C6475" s="428" t="s">
        <v>18038</v>
      </c>
      <c r="D6475" s="428" t="s">
        <v>18</v>
      </c>
    </row>
    <row r="6476" spans="1:4" ht="12.75">
      <c r="A6476" s="428" t="s">
        <v>4591</v>
      </c>
      <c r="B6476" s="431">
        <v>160201</v>
      </c>
      <c r="C6476" s="428" t="s">
        <v>18039</v>
      </c>
      <c r="D6476" s="428" t="s">
        <v>19</v>
      </c>
    </row>
    <row r="6477" spans="1:4" ht="12.75">
      <c r="A6477" s="428" t="s">
        <v>3055</v>
      </c>
      <c r="B6477" s="431" t="s">
        <v>410</v>
      </c>
      <c r="C6477" s="428" t="s">
        <v>15169</v>
      </c>
      <c r="D6477" s="428" t="s">
        <v>19</v>
      </c>
    </row>
    <row r="6478" spans="1:4" ht="12.75">
      <c r="A6478" s="428" t="s">
        <v>6478</v>
      </c>
      <c r="B6478" s="431">
        <v>221005</v>
      </c>
      <c r="C6478" s="428" t="s">
        <v>18040</v>
      </c>
      <c r="D6478" s="428" t="s">
        <v>19</v>
      </c>
    </row>
    <row r="6479" spans="1:4" ht="12.75">
      <c r="A6479" s="428" t="s">
        <v>12007</v>
      </c>
      <c r="B6479" s="431">
        <v>210101</v>
      </c>
      <c r="C6479" s="428" t="s">
        <v>18041</v>
      </c>
      <c r="D6479" s="428" t="s">
        <v>20</v>
      </c>
    </row>
    <row r="6480" spans="1:4" ht="12.75">
      <c r="A6480" s="428" t="s">
        <v>12008</v>
      </c>
      <c r="B6480" s="431" t="s">
        <v>10413</v>
      </c>
      <c r="C6480" s="428" t="s">
        <v>18042</v>
      </c>
      <c r="D6480" s="428" t="s">
        <v>20</v>
      </c>
    </row>
    <row r="6481" spans="1:4" ht="12.75">
      <c r="A6481" s="428" t="s">
        <v>3686</v>
      </c>
      <c r="B6481" s="431" t="s">
        <v>3437</v>
      </c>
      <c r="C6481" s="428" t="s">
        <v>18043</v>
      </c>
      <c r="D6481" s="428" t="s">
        <v>19</v>
      </c>
    </row>
    <row r="6482" spans="1:4" ht="12.75">
      <c r="A6482" s="428" t="s">
        <v>1910</v>
      </c>
      <c r="B6482" s="431">
        <v>150132</v>
      </c>
      <c r="C6482" s="428" t="s">
        <v>18044</v>
      </c>
      <c r="D6482" s="428" t="s">
        <v>18</v>
      </c>
    </row>
    <row r="6483" spans="1:4" ht="12.75">
      <c r="A6483" s="428" t="s">
        <v>8610</v>
      </c>
      <c r="B6483" s="431" t="s">
        <v>1260</v>
      </c>
      <c r="C6483" s="428" t="s">
        <v>18045</v>
      </c>
      <c r="D6483" s="428" t="s">
        <v>19</v>
      </c>
    </row>
    <row r="6484" spans="1:4" ht="12.75">
      <c r="A6484" s="428" t="s">
        <v>8430</v>
      </c>
      <c r="B6484" s="431" t="s">
        <v>7553</v>
      </c>
      <c r="C6484" s="428" t="s">
        <v>18046</v>
      </c>
      <c r="D6484" s="428" t="s">
        <v>20</v>
      </c>
    </row>
    <row r="6485" spans="1:4" ht="12.75">
      <c r="A6485" s="428" t="s">
        <v>6338</v>
      </c>
      <c r="B6485" s="431">
        <v>140118</v>
      </c>
      <c r="C6485" s="428" t="s">
        <v>13181</v>
      </c>
      <c r="D6485" s="428" t="s">
        <v>20</v>
      </c>
    </row>
    <row r="6486" spans="1:4" ht="12.75">
      <c r="A6486" s="428" t="s">
        <v>12009</v>
      </c>
      <c r="B6486" s="431">
        <v>230110</v>
      </c>
      <c r="C6486" s="428" t="s">
        <v>18047</v>
      </c>
      <c r="D6486" s="428" t="s">
        <v>18</v>
      </c>
    </row>
    <row r="6487" spans="1:4" ht="12.75">
      <c r="A6487" s="428" t="s">
        <v>12010</v>
      </c>
      <c r="B6487" s="431">
        <v>150113</v>
      </c>
      <c r="C6487" s="428" t="s">
        <v>18048</v>
      </c>
      <c r="D6487" s="428" t="s">
        <v>20</v>
      </c>
    </row>
    <row r="6488" spans="1:4" ht="12.75">
      <c r="A6488" s="428" t="s">
        <v>2825</v>
      </c>
      <c r="B6488" s="431">
        <v>200306</v>
      </c>
      <c r="C6488" s="428" t="s">
        <v>9556</v>
      </c>
      <c r="D6488" s="428" t="s">
        <v>19</v>
      </c>
    </row>
    <row r="6489" spans="1:4" ht="12.75">
      <c r="A6489" s="428" t="s">
        <v>4379</v>
      </c>
      <c r="B6489" s="431">
        <v>150132</v>
      </c>
      <c r="C6489" s="428" t="s">
        <v>15601</v>
      </c>
      <c r="D6489" s="428" t="s">
        <v>20</v>
      </c>
    </row>
    <row r="6490" spans="1:4" ht="12.75">
      <c r="A6490" s="428" t="s">
        <v>12011</v>
      </c>
      <c r="B6490" s="431">
        <v>170201</v>
      </c>
      <c r="C6490" s="428" t="s">
        <v>18049</v>
      </c>
      <c r="D6490" s="428" t="s">
        <v>20</v>
      </c>
    </row>
    <row r="6491" spans="1:4" ht="12.75">
      <c r="A6491" s="428" t="s">
        <v>6418</v>
      </c>
      <c r="B6491" s="431">
        <v>220508</v>
      </c>
      <c r="C6491" s="428" t="s">
        <v>18050</v>
      </c>
      <c r="D6491" s="428" t="s">
        <v>20</v>
      </c>
    </row>
    <row r="6492" spans="1:4" ht="12.75">
      <c r="A6492" s="428" t="s">
        <v>2029</v>
      </c>
      <c r="B6492" s="431">
        <v>200202</v>
      </c>
      <c r="C6492" s="428" t="s">
        <v>18051</v>
      </c>
      <c r="D6492" s="428" t="s">
        <v>20</v>
      </c>
    </row>
    <row r="6493" spans="1:4" ht="12.75">
      <c r="A6493" s="428" t="s">
        <v>4787</v>
      </c>
      <c r="B6493" s="431" t="s">
        <v>690</v>
      </c>
      <c r="C6493" s="428" t="s">
        <v>18052</v>
      </c>
      <c r="D6493" s="428" t="s">
        <v>20</v>
      </c>
    </row>
    <row r="6494" spans="1:4" ht="12.75">
      <c r="A6494" s="428" t="s">
        <v>1913</v>
      </c>
      <c r="B6494" s="431" t="s">
        <v>1486</v>
      </c>
      <c r="C6494" s="428" t="s">
        <v>18053</v>
      </c>
      <c r="D6494" s="428" t="s">
        <v>19</v>
      </c>
    </row>
    <row r="6495" spans="1:4" ht="12.75">
      <c r="A6495" s="428" t="s">
        <v>12012</v>
      </c>
      <c r="B6495" s="431">
        <v>160302</v>
      </c>
      <c r="C6495" s="428" t="s">
        <v>18054</v>
      </c>
      <c r="D6495" s="428" t="s">
        <v>19</v>
      </c>
    </row>
    <row r="6496" spans="1:4" ht="12.75">
      <c r="A6496" s="428" t="s">
        <v>5083</v>
      </c>
      <c r="B6496" s="431">
        <v>140308</v>
      </c>
      <c r="C6496" s="428" t="s">
        <v>18055</v>
      </c>
      <c r="D6496" s="428" t="s">
        <v>20</v>
      </c>
    </row>
    <row r="6497" spans="1:4" ht="12.75">
      <c r="A6497" s="428" t="s">
        <v>5310</v>
      </c>
      <c r="B6497" s="431">
        <v>140202</v>
      </c>
      <c r="C6497" s="428" t="s">
        <v>18056</v>
      </c>
      <c r="D6497" s="428" t="s">
        <v>19</v>
      </c>
    </row>
    <row r="6498" spans="1:4" ht="12.75">
      <c r="A6498" s="428" t="s">
        <v>12013</v>
      </c>
      <c r="B6498" s="431">
        <v>130301</v>
      </c>
      <c r="C6498" s="428" t="s">
        <v>18057</v>
      </c>
      <c r="D6498" s="428" t="s">
        <v>20</v>
      </c>
    </row>
    <row r="6499" spans="1:4" ht="12.75">
      <c r="A6499" s="428" t="s">
        <v>4461</v>
      </c>
      <c r="B6499" s="431">
        <v>150137</v>
      </c>
      <c r="C6499" s="428" t="s">
        <v>18058</v>
      </c>
      <c r="D6499" s="428" t="s">
        <v>459</v>
      </c>
    </row>
    <row r="6500" spans="1:4" ht="12.75">
      <c r="A6500" s="428" t="s">
        <v>2771</v>
      </c>
      <c r="B6500" s="431">
        <v>150143</v>
      </c>
      <c r="C6500" s="428" t="s">
        <v>18059</v>
      </c>
      <c r="D6500" s="428" t="s">
        <v>20</v>
      </c>
    </row>
    <row r="6501" spans="1:4" ht="12.75">
      <c r="A6501" s="428" t="s">
        <v>2459</v>
      </c>
      <c r="B6501" s="431">
        <v>140307</v>
      </c>
      <c r="C6501" s="428" t="s">
        <v>18060</v>
      </c>
      <c r="D6501" s="428" t="s">
        <v>20</v>
      </c>
    </row>
    <row r="6502" spans="1:4" ht="12.75">
      <c r="A6502" s="428" t="s">
        <v>3664</v>
      </c>
      <c r="B6502" s="431">
        <v>150123</v>
      </c>
      <c r="C6502" s="428" t="s">
        <v>18061</v>
      </c>
      <c r="D6502" s="428" t="s">
        <v>20</v>
      </c>
    </row>
    <row r="6503" spans="1:4" ht="12.75">
      <c r="A6503" s="428" t="s">
        <v>4948</v>
      </c>
      <c r="B6503" s="431" t="s">
        <v>1690</v>
      </c>
      <c r="C6503" s="428" t="s">
        <v>18062</v>
      </c>
      <c r="D6503" s="428" t="s">
        <v>20</v>
      </c>
    </row>
    <row r="6504" spans="1:4" ht="12.75">
      <c r="A6504" s="428" t="s">
        <v>547</v>
      </c>
      <c r="B6504" s="431">
        <v>150143</v>
      </c>
      <c r="C6504" s="428" t="s">
        <v>18063</v>
      </c>
      <c r="D6504" s="428" t="s">
        <v>20</v>
      </c>
    </row>
    <row r="6505" spans="1:4" ht="12.75">
      <c r="A6505" s="428" t="s">
        <v>2679</v>
      </c>
      <c r="B6505" s="431" t="s">
        <v>10478</v>
      </c>
      <c r="C6505" s="428" t="s">
        <v>17176</v>
      </c>
      <c r="D6505" s="428" t="s">
        <v>20</v>
      </c>
    </row>
    <row r="6506" spans="1:4" ht="12.75">
      <c r="A6506" s="428" t="s">
        <v>5626</v>
      </c>
      <c r="B6506" s="431" t="s">
        <v>10100</v>
      </c>
      <c r="C6506" s="428" t="s">
        <v>18064</v>
      </c>
      <c r="D6506" s="428" t="s">
        <v>19</v>
      </c>
    </row>
    <row r="6507" spans="1:4" ht="12.75">
      <c r="A6507" s="428" t="s">
        <v>691</v>
      </c>
      <c r="B6507" s="431" t="s">
        <v>10486</v>
      </c>
      <c r="C6507" s="428" t="s">
        <v>18065</v>
      </c>
      <c r="D6507" s="428" t="s">
        <v>20</v>
      </c>
    </row>
    <row r="6508" spans="1:4" ht="12.75">
      <c r="A6508" s="428" t="s">
        <v>3622</v>
      </c>
      <c r="B6508" s="431">
        <v>150123</v>
      </c>
      <c r="C6508" s="428" t="s">
        <v>18066</v>
      </c>
      <c r="D6508" s="428" t="s">
        <v>20</v>
      </c>
    </row>
    <row r="6509" spans="1:4" ht="12.75">
      <c r="A6509" s="428" t="s">
        <v>1909</v>
      </c>
      <c r="B6509" s="431">
        <v>150118</v>
      </c>
      <c r="C6509" s="428" t="s">
        <v>18067</v>
      </c>
      <c r="D6509" s="428" t="s">
        <v>18</v>
      </c>
    </row>
    <row r="6510" spans="1:4" ht="12.75">
      <c r="A6510" s="428" t="s">
        <v>7480</v>
      </c>
      <c r="B6510" s="431" t="s">
        <v>10815</v>
      </c>
      <c r="C6510" s="428" t="s">
        <v>18068</v>
      </c>
      <c r="D6510" s="428" t="s">
        <v>19</v>
      </c>
    </row>
    <row r="6511" spans="1:4" ht="12.75">
      <c r="A6511" s="428" t="s">
        <v>4231</v>
      </c>
      <c r="B6511" s="431">
        <v>200201</v>
      </c>
      <c r="C6511" s="428" t="s">
        <v>18069</v>
      </c>
      <c r="D6511" s="428" t="s">
        <v>20</v>
      </c>
    </row>
    <row r="6512" spans="1:4" ht="12.75">
      <c r="A6512" s="428" t="s">
        <v>8635</v>
      </c>
      <c r="B6512" s="431">
        <v>200202</v>
      </c>
      <c r="C6512" s="428" t="s">
        <v>18070</v>
      </c>
      <c r="D6512" s="428" t="s">
        <v>19</v>
      </c>
    </row>
    <row r="6513" spans="1:4" ht="12.75">
      <c r="A6513" s="428" t="s">
        <v>2322</v>
      </c>
      <c r="B6513" s="431">
        <v>200201</v>
      </c>
      <c r="C6513" s="428" t="s">
        <v>18071</v>
      </c>
      <c r="D6513" s="428" t="s">
        <v>19</v>
      </c>
    </row>
    <row r="6514" spans="1:4" ht="12.75">
      <c r="A6514" s="428" t="s">
        <v>5870</v>
      </c>
      <c r="B6514" s="431">
        <v>200201</v>
      </c>
      <c r="C6514" s="428" t="s">
        <v>18072</v>
      </c>
      <c r="D6514" s="428" t="s">
        <v>19</v>
      </c>
    </row>
    <row r="6515" spans="1:4" ht="12.75">
      <c r="A6515" s="428" t="s">
        <v>12014</v>
      </c>
      <c r="B6515" s="431" t="s">
        <v>10643</v>
      </c>
      <c r="C6515" s="428" t="s">
        <v>16611</v>
      </c>
      <c r="D6515" s="428" t="s">
        <v>20</v>
      </c>
    </row>
    <row r="6516" spans="1:4" ht="12.75">
      <c r="A6516" s="428" t="s">
        <v>12015</v>
      </c>
      <c r="B6516" s="431" t="s">
        <v>10289</v>
      </c>
      <c r="C6516" s="428" t="s">
        <v>18073</v>
      </c>
      <c r="D6516" s="428" t="s">
        <v>20</v>
      </c>
    </row>
    <row r="6517" spans="1:4" ht="12.75">
      <c r="A6517" s="428" t="s">
        <v>3895</v>
      </c>
      <c r="B6517" s="431" t="s">
        <v>10121</v>
      </c>
      <c r="C6517" s="428" t="s">
        <v>18074</v>
      </c>
      <c r="D6517" s="428" t="s">
        <v>20</v>
      </c>
    </row>
    <row r="6518" spans="1:4" ht="12.75">
      <c r="A6518" s="428" t="s">
        <v>12016</v>
      </c>
      <c r="B6518" s="431">
        <v>110108</v>
      </c>
      <c r="C6518" s="428" t="s">
        <v>18075</v>
      </c>
      <c r="D6518" s="428" t="s">
        <v>18</v>
      </c>
    </row>
    <row r="6519" spans="1:4" ht="12.75">
      <c r="A6519" s="428" t="s">
        <v>6258</v>
      </c>
      <c r="B6519" s="431" t="s">
        <v>10746</v>
      </c>
      <c r="C6519" s="428" t="s">
        <v>18076</v>
      </c>
      <c r="D6519" s="428" t="s">
        <v>19</v>
      </c>
    </row>
    <row r="6520" spans="1:4" ht="12.75">
      <c r="A6520" s="428" t="s">
        <v>3614</v>
      </c>
      <c r="B6520" s="431" t="s">
        <v>3615</v>
      </c>
      <c r="C6520" s="428" t="s">
        <v>18077</v>
      </c>
      <c r="D6520" s="428" t="s">
        <v>20</v>
      </c>
    </row>
    <row r="6521" spans="1:4" ht="12.75">
      <c r="A6521" s="428" t="s">
        <v>6558</v>
      </c>
      <c r="B6521" s="431">
        <v>130906</v>
      </c>
      <c r="C6521" s="428" t="s">
        <v>18078</v>
      </c>
      <c r="D6521" s="428" t="s">
        <v>20</v>
      </c>
    </row>
    <row r="6522" spans="1:4" ht="12.75">
      <c r="A6522" s="428" t="s">
        <v>6811</v>
      </c>
      <c r="B6522" s="431" t="s">
        <v>2536</v>
      </c>
      <c r="C6522" s="428" t="s">
        <v>18079</v>
      </c>
      <c r="D6522" s="428" t="s">
        <v>20</v>
      </c>
    </row>
    <row r="6523" spans="1:4" ht="12.75">
      <c r="A6523" s="428" t="s">
        <v>7255</v>
      </c>
      <c r="B6523" s="431">
        <v>130905</v>
      </c>
      <c r="C6523" s="428" t="s">
        <v>18080</v>
      </c>
      <c r="D6523" s="428" t="s">
        <v>20</v>
      </c>
    </row>
    <row r="6524" spans="1:4" ht="12.75">
      <c r="A6524" s="428" t="s">
        <v>7334</v>
      </c>
      <c r="B6524" s="431">
        <v>130905</v>
      </c>
      <c r="C6524" s="428" t="s">
        <v>18081</v>
      </c>
      <c r="D6524" s="428" t="s">
        <v>20</v>
      </c>
    </row>
    <row r="6525" spans="1:4" ht="12.75">
      <c r="A6525" s="428" t="s">
        <v>3718</v>
      </c>
      <c r="B6525" s="431" t="s">
        <v>10788</v>
      </c>
      <c r="C6525" s="428" t="s">
        <v>18082</v>
      </c>
      <c r="D6525" s="428" t="s">
        <v>19</v>
      </c>
    </row>
    <row r="6526" spans="1:4" ht="12.75">
      <c r="A6526" s="428" t="s">
        <v>5551</v>
      </c>
      <c r="B6526" s="431">
        <v>240104</v>
      </c>
      <c r="C6526" s="428" t="s">
        <v>18083</v>
      </c>
      <c r="D6526" s="428" t="s">
        <v>19</v>
      </c>
    </row>
    <row r="6527" spans="1:4" ht="12.75">
      <c r="A6527" s="428" t="s">
        <v>12017</v>
      </c>
      <c r="B6527" s="431">
        <v>160703</v>
      </c>
      <c r="C6527" s="428" t="s">
        <v>18084</v>
      </c>
      <c r="D6527" s="428" t="s">
        <v>19</v>
      </c>
    </row>
    <row r="6528" spans="1:4" ht="12.75">
      <c r="A6528" s="428" t="s">
        <v>5664</v>
      </c>
      <c r="B6528" s="431" t="s">
        <v>10293</v>
      </c>
      <c r="C6528" s="428" t="s">
        <v>18085</v>
      </c>
      <c r="D6528" s="428" t="s">
        <v>20</v>
      </c>
    </row>
    <row r="6529" spans="1:4" ht="12.75">
      <c r="A6529" s="428" t="s">
        <v>8128</v>
      </c>
      <c r="B6529" s="431">
        <v>140310</v>
      </c>
      <c r="C6529" s="428" t="s">
        <v>16993</v>
      </c>
      <c r="D6529" s="428" t="s">
        <v>19</v>
      </c>
    </row>
    <row r="6530" spans="1:4" ht="12.75">
      <c r="A6530" s="428" t="s">
        <v>8089</v>
      </c>
      <c r="B6530" s="431">
        <v>120606</v>
      </c>
      <c r="C6530" s="428" t="s">
        <v>14017</v>
      </c>
      <c r="D6530" s="428" t="s">
        <v>19</v>
      </c>
    </row>
    <row r="6531" spans="1:4" ht="12.75">
      <c r="A6531" s="428" t="s">
        <v>5755</v>
      </c>
      <c r="B6531" s="431" t="s">
        <v>10252</v>
      </c>
      <c r="C6531" s="428" t="s">
        <v>18086</v>
      </c>
      <c r="D6531" s="428" t="s">
        <v>459</v>
      </c>
    </row>
    <row r="6532" spans="1:4" ht="12.75">
      <c r="A6532" s="428" t="s">
        <v>12018</v>
      </c>
      <c r="B6532" s="431">
        <v>160601</v>
      </c>
      <c r="C6532" s="428" t="s">
        <v>18087</v>
      </c>
      <c r="D6532" s="428" t="s">
        <v>18</v>
      </c>
    </row>
    <row r="6533" spans="1:4" ht="12.75">
      <c r="A6533" s="428" t="s">
        <v>12019</v>
      </c>
      <c r="B6533" s="431">
        <v>211101</v>
      </c>
      <c r="C6533" s="428" t="s">
        <v>18088</v>
      </c>
      <c r="D6533" s="428" t="s">
        <v>20</v>
      </c>
    </row>
    <row r="6534" spans="1:4" ht="12.75">
      <c r="A6534" s="428" t="s">
        <v>8173</v>
      </c>
      <c r="B6534" s="431">
        <v>120606</v>
      </c>
      <c r="C6534" s="428" t="s">
        <v>18089</v>
      </c>
      <c r="D6534" s="428" t="s">
        <v>19</v>
      </c>
    </row>
    <row r="6535" spans="1:4" ht="12.75">
      <c r="A6535" s="428" t="s">
        <v>7827</v>
      </c>
      <c r="B6535" s="431">
        <v>131103</v>
      </c>
      <c r="C6535" s="428" t="s">
        <v>18090</v>
      </c>
      <c r="D6535" s="428" t="s">
        <v>20</v>
      </c>
    </row>
    <row r="6536" spans="1:4" ht="12.75">
      <c r="A6536" s="428" t="s">
        <v>12020</v>
      </c>
      <c r="B6536" s="431">
        <v>210501</v>
      </c>
      <c r="C6536" s="428" t="s">
        <v>18091</v>
      </c>
      <c r="D6536" s="428" t="s">
        <v>20</v>
      </c>
    </row>
    <row r="6537" spans="1:4" ht="12.75">
      <c r="A6537" s="428" t="s">
        <v>12021</v>
      </c>
      <c r="B6537" s="431" t="s">
        <v>6682</v>
      </c>
      <c r="C6537" s="428" t="s">
        <v>18092</v>
      </c>
      <c r="D6537" s="428" t="s">
        <v>20</v>
      </c>
    </row>
    <row r="6538" spans="1:4" ht="12.75">
      <c r="A6538" s="428" t="s">
        <v>6160</v>
      </c>
      <c r="B6538" s="431" t="s">
        <v>10851</v>
      </c>
      <c r="C6538" s="428" t="s">
        <v>18093</v>
      </c>
      <c r="D6538" s="428" t="s">
        <v>19</v>
      </c>
    </row>
    <row r="6539" spans="1:4" ht="12.75">
      <c r="A6539" s="428" t="s">
        <v>7877</v>
      </c>
      <c r="B6539" s="431" t="s">
        <v>10749</v>
      </c>
      <c r="C6539" s="428" t="s">
        <v>18094</v>
      </c>
      <c r="D6539" s="428" t="s">
        <v>19</v>
      </c>
    </row>
    <row r="6540" spans="1:4" ht="12.75">
      <c r="A6540" s="428" t="s">
        <v>2340</v>
      </c>
      <c r="B6540" s="431">
        <v>200505</v>
      </c>
      <c r="C6540" s="428" t="s">
        <v>18095</v>
      </c>
      <c r="D6540" s="428" t="s">
        <v>18</v>
      </c>
    </row>
    <row r="6541" spans="1:4" ht="12.75">
      <c r="A6541" s="428" t="s">
        <v>8310</v>
      </c>
      <c r="B6541" s="431">
        <v>131202</v>
      </c>
      <c r="C6541" s="428" t="s">
        <v>12450</v>
      </c>
      <c r="D6541" s="428" t="s">
        <v>20</v>
      </c>
    </row>
    <row r="6542" spans="1:4" ht="12.75">
      <c r="A6542" s="428" t="s">
        <v>6708</v>
      </c>
      <c r="B6542" s="431" t="s">
        <v>9851</v>
      </c>
      <c r="C6542" s="428" t="s">
        <v>18096</v>
      </c>
      <c r="D6542" s="428" t="s">
        <v>19</v>
      </c>
    </row>
    <row r="6543" spans="1:4" ht="12.75">
      <c r="A6543" s="428" t="s">
        <v>5422</v>
      </c>
      <c r="B6543" s="431">
        <v>120604</v>
      </c>
      <c r="C6543" s="428" t="s">
        <v>18097</v>
      </c>
      <c r="D6543" s="428" t="s">
        <v>20</v>
      </c>
    </row>
    <row r="6544" spans="1:4" ht="12.75">
      <c r="A6544" s="428" t="s">
        <v>5085</v>
      </c>
      <c r="B6544" s="431">
        <v>240105</v>
      </c>
      <c r="C6544" s="428" t="s">
        <v>18098</v>
      </c>
      <c r="D6544" s="428" t="s">
        <v>19</v>
      </c>
    </row>
    <row r="6545" spans="1:4" ht="12.75">
      <c r="A6545" s="428" t="s">
        <v>12022</v>
      </c>
      <c r="B6545" s="431" t="s">
        <v>10332</v>
      </c>
      <c r="C6545" s="428" t="s">
        <v>13878</v>
      </c>
      <c r="D6545" s="428" t="s">
        <v>20</v>
      </c>
    </row>
    <row r="6546" spans="1:4" ht="12.75">
      <c r="A6546" s="428" t="s">
        <v>8220</v>
      </c>
      <c r="B6546" s="431">
        <v>120606</v>
      </c>
      <c r="C6546" s="428" t="s">
        <v>18099</v>
      </c>
      <c r="D6546" s="428" t="s">
        <v>19</v>
      </c>
    </row>
    <row r="6547" spans="1:4" ht="12.75">
      <c r="A6547" s="428" t="s">
        <v>570</v>
      </c>
      <c r="B6547" s="431" t="s">
        <v>571</v>
      </c>
      <c r="C6547" s="428" t="s">
        <v>17904</v>
      </c>
      <c r="D6547" s="428" t="s">
        <v>18</v>
      </c>
    </row>
    <row r="6548" spans="1:4" ht="12.75">
      <c r="A6548" s="428" t="s">
        <v>5592</v>
      </c>
      <c r="B6548" s="431" t="s">
        <v>2014</v>
      </c>
      <c r="C6548" s="428" t="s">
        <v>18100</v>
      </c>
      <c r="D6548" s="428" t="s">
        <v>20</v>
      </c>
    </row>
    <row r="6549" spans="1:4" ht="12.75">
      <c r="A6549" s="428" t="s">
        <v>1006</v>
      </c>
      <c r="B6549" s="431">
        <v>150139</v>
      </c>
      <c r="C6549" s="428" t="s">
        <v>18101</v>
      </c>
      <c r="D6549" s="428" t="s">
        <v>20</v>
      </c>
    </row>
    <row r="6550" spans="1:4" ht="12.75">
      <c r="A6550" s="428" t="s">
        <v>12023</v>
      </c>
      <c r="B6550" s="431" t="s">
        <v>668</v>
      </c>
      <c r="C6550" s="428" t="s">
        <v>18102</v>
      </c>
      <c r="D6550" s="428" t="s">
        <v>20</v>
      </c>
    </row>
    <row r="6551" spans="1:4" ht="12.75">
      <c r="A6551" s="428" t="s">
        <v>12024</v>
      </c>
      <c r="B6551" s="431">
        <v>100804</v>
      </c>
      <c r="C6551" s="428" t="s">
        <v>18103</v>
      </c>
      <c r="D6551" s="428" t="s">
        <v>19</v>
      </c>
    </row>
    <row r="6552" spans="1:4" ht="12.75">
      <c r="A6552" s="428" t="s">
        <v>1801</v>
      </c>
      <c r="B6552" s="431" t="s">
        <v>424</v>
      </c>
      <c r="C6552" s="428" t="s">
        <v>18104</v>
      </c>
      <c r="D6552" s="428" t="s">
        <v>20</v>
      </c>
    </row>
    <row r="6553" spans="1:4" ht="12.75">
      <c r="A6553" s="428" t="s">
        <v>12025</v>
      </c>
      <c r="B6553" s="431" t="s">
        <v>1202</v>
      </c>
      <c r="C6553" s="428" t="s">
        <v>16547</v>
      </c>
      <c r="D6553" s="428" t="s">
        <v>19</v>
      </c>
    </row>
    <row r="6554" spans="1:4" ht="12.75">
      <c r="A6554" s="428" t="s">
        <v>8311</v>
      </c>
      <c r="B6554" s="431" t="s">
        <v>10780</v>
      </c>
      <c r="C6554" s="428" t="s">
        <v>18105</v>
      </c>
      <c r="D6554" s="428" t="s">
        <v>19</v>
      </c>
    </row>
    <row r="6555" spans="1:4" ht="12.75">
      <c r="A6555" s="428" t="s">
        <v>8300</v>
      </c>
      <c r="B6555" s="431" t="s">
        <v>10772</v>
      </c>
      <c r="C6555" s="428" t="s">
        <v>18106</v>
      </c>
      <c r="D6555" s="428" t="s">
        <v>18</v>
      </c>
    </row>
    <row r="6556" spans="1:4" ht="12.75">
      <c r="A6556" s="428" t="s">
        <v>6128</v>
      </c>
      <c r="B6556" s="431">
        <v>200105</v>
      </c>
      <c r="C6556" s="428" t="s">
        <v>18107</v>
      </c>
      <c r="D6556" s="428" t="s">
        <v>20</v>
      </c>
    </row>
    <row r="6557" spans="1:4" ht="12.75">
      <c r="A6557" s="428" t="s">
        <v>8251</v>
      </c>
      <c r="B6557" s="431" t="s">
        <v>10790</v>
      </c>
      <c r="C6557" s="428" t="s">
        <v>18108</v>
      </c>
      <c r="D6557" s="428" t="s">
        <v>19</v>
      </c>
    </row>
    <row r="6558" spans="1:4" ht="12.75">
      <c r="A6558" s="428" t="s">
        <v>12026</v>
      </c>
      <c r="B6558" s="431">
        <v>100601</v>
      </c>
      <c r="C6558" s="428" t="s">
        <v>18109</v>
      </c>
      <c r="D6558" s="428" t="s">
        <v>18</v>
      </c>
    </row>
    <row r="6559" spans="1:4" ht="12.75">
      <c r="A6559" s="428" t="s">
        <v>7972</v>
      </c>
      <c r="B6559" s="431">
        <v>230107</v>
      </c>
      <c r="C6559" s="428" t="s">
        <v>18110</v>
      </c>
      <c r="D6559" s="428" t="s">
        <v>20</v>
      </c>
    </row>
    <row r="6560" spans="1:4" ht="12.75">
      <c r="A6560" s="428" t="s">
        <v>806</v>
      </c>
      <c r="B6560" s="431" t="s">
        <v>633</v>
      </c>
      <c r="C6560" s="428" t="s">
        <v>13051</v>
      </c>
      <c r="D6560" s="428" t="s">
        <v>19</v>
      </c>
    </row>
    <row r="6561" spans="1:4" ht="12.75">
      <c r="A6561" s="428" t="s">
        <v>4922</v>
      </c>
      <c r="B6561" s="431">
        <v>100607</v>
      </c>
      <c r="C6561" s="428" t="s">
        <v>18111</v>
      </c>
      <c r="D6561" s="428" t="s">
        <v>19</v>
      </c>
    </row>
    <row r="6562" spans="1:4" ht="12.75">
      <c r="A6562" s="428" t="s">
        <v>3771</v>
      </c>
      <c r="B6562" s="431">
        <v>250106</v>
      </c>
      <c r="C6562" s="428" t="s">
        <v>18112</v>
      </c>
      <c r="D6562" s="428" t="s">
        <v>19</v>
      </c>
    </row>
    <row r="6563" spans="1:4" ht="12.75">
      <c r="A6563" s="428" t="s">
        <v>12027</v>
      </c>
      <c r="B6563" s="431">
        <v>120601</v>
      </c>
      <c r="C6563" s="428" t="s">
        <v>18113</v>
      </c>
      <c r="D6563" s="428" t="s">
        <v>20</v>
      </c>
    </row>
    <row r="6564" spans="1:4" ht="12.75">
      <c r="A6564" s="428" t="s">
        <v>7244</v>
      </c>
      <c r="B6564" s="431">
        <v>100203</v>
      </c>
      <c r="C6564" s="428" t="s">
        <v>18114</v>
      </c>
      <c r="D6564" s="428" t="s">
        <v>19</v>
      </c>
    </row>
    <row r="6565" spans="1:4" ht="12.75">
      <c r="A6565" s="428" t="s">
        <v>2862</v>
      </c>
      <c r="B6565" s="431" t="s">
        <v>413</v>
      </c>
      <c r="C6565" s="428" t="s">
        <v>18115</v>
      </c>
      <c r="D6565" s="428" t="s">
        <v>19</v>
      </c>
    </row>
    <row r="6566" spans="1:4" ht="12.75">
      <c r="A6566" s="428" t="s">
        <v>1225</v>
      </c>
      <c r="B6566" s="431">
        <v>100701</v>
      </c>
      <c r="C6566" s="428" t="s">
        <v>13083</v>
      </c>
      <c r="D6566" s="428" t="s">
        <v>19</v>
      </c>
    </row>
    <row r="6567" spans="1:4" ht="12.75">
      <c r="A6567" s="428" t="s">
        <v>2573</v>
      </c>
      <c r="B6567" s="431" t="s">
        <v>413</v>
      </c>
      <c r="C6567" s="428" t="s">
        <v>18116</v>
      </c>
      <c r="D6567" s="428" t="s">
        <v>20</v>
      </c>
    </row>
    <row r="6568" spans="1:4" ht="12.75">
      <c r="A6568" s="428" t="s">
        <v>5925</v>
      </c>
      <c r="B6568" s="431" t="s">
        <v>410</v>
      </c>
      <c r="C6568" s="428" t="s">
        <v>18117</v>
      </c>
      <c r="D6568" s="428" t="s">
        <v>18</v>
      </c>
    </row>
    <row r="6569" spans="1:4" ht="12.75">
      <c r="A6569" s="428" t="s">
        <v>420</v>
      </c>
      <c r="B6569" s="431" t="s">
        <v>421</v>
      </c>
      <c r="C6569" s="428" t="s">
        <v>18118</v>
      </c>
      <c r="D6569" s="428" t="s">
        <v>19</v>
      </c>
    </row>
    <row r="6570" spans="1:4" ht="12.75">
      <c r="A6570" s="428" t="s">
        <v>4044</v>
      </c>
      <c r="B6570" s="431">
        <v>100701</v>
      </c>
      <c r="C6570" s="428" t="s">
        <v>18119</v>
      </c>
      <c r="D6570" s="428" t="s">
        <v>18</v>
      </c>
    </row>
    <row r="6571" spans="1:4" ht="12.75">
      <c r="A6571" s="428" t="s">
        <v>4657</v>
      </c>
      <c r="B6571" s="431" t="s">
        <v>546</v>
      </c>
      <c r="C6571" s="428" t="s">
        <v>13170</v>
      </c>
      <c r="D6571" s="428" t="s">
        <v>19</v>
      </c>
    </row>
    <row r="6572" spans="1:4" ht="12.75">
      <c r="A6572" s="428" t="s">
        <v>501</v>
      </c>
      <c r="B6572" s="431">
        <v>110109</v>
      </c>
      <c r="C6572" s="428" t="s">
        <v>18120</v>
      </c>
      <c r="D6572" s="428" t="s">
        <v>19</v>
      </c>
    </row>
    <row r="6573" spans="1:4" ht="12.75">
      <c r="A6573" s="428" t="s">
        <v>513</v>
      </c>
      <c r="B6573" s="431" t="s">
        <v>514</v>
      </c>
      <c r="C6573" s="428" t="s">
        <v>18121</v>
      </c>
      <c r="D6573" s="428" t="s">
        <v>20</v>
      </c>
    </row>
    <row r="6574" spans="1:4" ht="12.75">
      <c r="A6574" s="428" t="s">
        <v>533</v>
      </c>
      <c r="B6574" s="431" t="s">
        <v>10260</v>
      </c>
      <c r="C6574" s="428" t="s">
        <v>18122</v>
      </c>
      <c r="D6574" s="428" t="s">
        <v>19</v>
      </c>
    </row>
    <row r="6575" spans="1:4" ht="12.75">
      <c r="A6575" s="428" t="s">
        <v>586</v>
      </c>
      <c r="B6575" s="431">
        <v>150123</v>
      </c>
      <c r="C6575" s="428" t="s">
        <v>18123</v>
      </c>
      <c r="D6575" s="428" t="s">
        <v>18</v>
      </c>
    </row>
    <row r="6576" spans="1:4" ht="12.75">
      <c r="A6576" s="428" t="s">
        <v>604</v>
      </c>
      <c r="B6576" s="431" t="s">
        <v>10539</v>
      </c>
      <c r="C6576" s="428" t="s">
        <v>18124</v>
      </c>
      <c r="D6576" s="428" t="s">
        <v>19</v>
      </c>
    </row>
    <row r="6577" spans="1:4" ht="12.75">
      <c r="A6577" s="428" t="s">
        <v>620</v>
      </c>
      <c r="B6577" s="431" t="s">
        <v>621</v>
      </c>
      <c r="C6577" s="428" t="s">
        <v>18125</v>
      </c>
      <c r="D6577" s="428" t="s">
        <v>19</v>
      </c>
    </row>
    <row r="6578" spans="1:4" ht="12.75">
      <c r="A6578" s="428" t="s">
        <v>653</v>
      </c>
      <c r="B6578" s="431" t="s">
        <v>10197</v>
      </c>
      <c r="C6578" s="428" t="s">
        <v>18126</v>
      </c>
      <c r="D6578" s="428" t="s">
        <v>19</v>
      </c>
    </row>
    <row r="6579" spans="1:4" ht="12.75">
      <c r="A6579" s="428" t="s">
        <v>5133</v>
      </c>
      <c r="B6579" s="431">
        <v>150406</v>
      </c>
      <c r="C6579" s="428" t="s">
        <v>13170</v>
      </c>
      <c r="D6579" s="428" t="s">
        <v>19</v>
      </c>
    </row>
    <row r="6580" spans="1:4" ht="12.75">
      <c r="A6580" s="428" t="s">
        <v>699</v>
      </c>
      <c r="B6580" s="431">
        <v>170103</v>
      </c>
      <c r="C6580" s="428" t="s">
        <v>18127</v>
      </c>
      <c r="D6580" s="428" t="s">
        <v>20</v>
      </c>
    </row>
    <row r="6581" spans="1:4" ht="12.75">
      <c r="A6581" s="428" t="s">
        <v>826</v>
      </c>
      <c r="B6581" s="431">
        <v>220802</v>
      </c>
      <c r="C6581" s="428" t="s">
        <v>18128</v>
      </c>
      <c r="D6581" s="428" t="s">
        <v>19</v>
      </c>
    </row>
    <row r="6582" spans="1:4" ht="12.75">
      <c r="A6582" s="428" t="s">
        <v>3382</v>
      </c>
      <c r="B6582" s="431">
        <v>150108</v>
      </c>
      <c r="C6582" s="428" t="s">
        <v>18129</v>
      </c>
      <c r="D6582" s="428" t="s">
        <v>18</v>
      </c>
    </row>
    <row r="6583" spans="1:4" ht="12.75">
      <c r="A6583" s="428" t="s">
        <v>985</v>
      </c>
      <c r="B6583" s="431">
        <v>150135</v>
      </c>
      <c r="C6583" s="428" t="s">
        <v>12780</v>
      </c>
      <c r="D6583" s="428" t="s">
        <v>18</v>
      </c>
    </row>
    <row r="6584" spans="1:4" ht="12.75">
      <c r="A6584" s="428" t="s">
        <v>12028</v>
      </c>
      <c r="B6584" s="431">
        <v>250201</v>
      </c>
      <c r="C6584" s="428" t="s">
        <v>18130</v>
      </c>
      <c r="D6584" s="428" t="s">
        <v>18</v>
      </c>
    </row>
    <row r="6585" spans="1:4" ht="12.75">
      <c r="A6585" s="428" t="s">
        <v>1017</v>
      </c>
      <c r="B6585" s="431">
        <v>120431</v>
      </c>
      <c r="C6585" s="428" t="s">
        <v>18131</v>
      </c>
      <c r="D6585" s="428" t="s">
        <v>19</v>
      </c>
    </row>
    <row r="6586" spans="1:4" ht="12.75">
      <c r="A6586" s="428" t="s">
        <v>1030</v>
      </c>
      <c r="B6586" s="431">
        <v>110501</v>
      </c>
      <c r="C6586" s="428" t="s">
        <v>13614</v>
      </c>
      <c r="D6586" s="428" t="s">
        <v>20</v>
      </c>
    </row>
    <row r="6587" spans="1:4" ht="12.75">
      <c r="A6587" s="428" t="s">
        <v>1063</v>
      </c>
      <c r="B6587" s="431">
        <v>130902</v>
      </c>
      <c r="C6587" s="428" t="s">
        <v>18132</v>
      </c>
      <c r="D6587" s="428" t="s">
        <v>20</v>
      </c>
    </row>
    <row r="6588" spans="1:4" ht="12.75">
      <c r="A6588" s="428" t="s">
        <v>1097</v>
      </c>
      <c r="B6588" s="431">
        <v>160108</v>
      </c>
      <c r="C6588" s="428" t="s">
        <v>18133</v>
      </c>
      <c r="D6588" s="428" t="s">
        <v>19</v>
      </c>
    </row>
    <row r="6589" spans="1:4" ht="12.75">
      <c r="A6589" s="428" t="s">
        <v>1098</v>
      </c>
      <c r="B6589" s="431">
        <v>140118</v>
      </c>
      <c r="C6589" s="428" t="s">
        <v>18134</v>
      </c>
      <c r="D6589" s="428" t="s">
        <v>20</v>
      </c>
    </row>
    <row r="6590" spans="1:4" ht="12.75">
      <c r="A6590" s="428" t="s">
        <v>1139</v>
      </c>
      <c r="B6590" s="431" t="s">
        <v>9860</v>
      </c>
      <c r="C6590" s="428" t="s">
        <v>18135</v>
      </c>
      <c r="D6590" s="428" t="s">
        <v>19</v>
      </c>
    </row>
    <row r="6591" spans="1:4" ht="12.75">
      <c r="A6591" s="428" t="s">
        <v>1271</v>
      </c>
      <c r="B6591" s="431" t="s">
        <v>403</v>
      </c>
      <c r="C6591" s="428" t="s">
        <v>18136</v>
      </c>
      <c r="D6591" s="428" t="s">
        <v>19</v>
      </c>
    </row>
    <row r="6592" spans="1:4" ht="12.75">
      <c r="A6592" s="428" t="s">
        <v>12029</v>
      </c>
      <c r="B6592" s="431" t="s">
        <v>10709</v>
      </c>
      <c r="C6592" s="428" t="s">
        <v>18137</v>
      </c>
      <c r="D6592" s="428" t="s">
        <v>20</v>
      </c>
    </row>
    <row r="6593" spans="1:4" ht="12.75">
      <c r="A6593" s="428" t="s">
        <v>1298</v>
      </c>
      <c r="B6593" s="431" t="s">
        <v>1299</v>
      </c>
      <c r="C6593" s="428" t="s">
        <v>18138</v>
      </c>
      <c r="D6593" s="428" t="s">
        <v>459</v>
      </c>
    </row>
    <row r="6594" spans="1:4" ht="12.75">
      <c r="A6594" s="428" t="s">
        <v>1338</v>
      </c>
      <c r="B6594" s="431" t="s">
        <v>10313</v>
      </c>
      <c r="C6594" s="428" t="s">
        <v>18139</v>
      </c>
      <c r="D6594" s="428" t="s">
        <v>19</v>
      </c>
    </row>
    <row r="6595" spans="1:4" ht="12.75">
      <c r="A6595" s="428" t="s">
        <v>3513</v>
      </c>
      <c r="B6595" s="431">
        <v>150135</v>
      </c>
      <c r="C6595" s="428" t="s">
        <v>18140</v>
      </c>
      <c r="D6595" s="428" t="s">
        <v>18</v>
      </c>
    </row>
    <row r="6596" spans="1:4" ht="12.75">
      <c r="A6596" s="428" t="s">
        <v>3428</v>
      </c>
      <c r="B6596" s="431">
        <v>150133</v>
      </c>
      <c r="C6596" s="428" t="s">
        <v>18141</v>
      </c>
      <c r="D6596" s="428" t="s">
        <v>20</v>
      </c>
    </row>
    <row r="6597" spans="1:4" ht="12.75">
      <c r="A6597" s="428" t="s">
        <v>12030</v>
      </c>
      <c r="B6597" s="431">
        <v>150130</v>
      </c>
      <c r="C6597" s="428" t="s">
        <v>18142</v>
      </c>
      <c r="D6597" s="428" t="s">
        <v>18</v>
      </c>
    </row>
    <row r="6598" spans="1:4" ht="12.75">
      <c r="A6598" s="428" t="s">
        <v>1420</v>
      </c>
      <c r="B6598" s="431">
        <v>150502</v>
      </c>
      <c r="C6598" s="428" t="s">
        <v>18143</v>
      </c>
      <c r="D6598" s="428" t="s">
        <v>18</v>
      </c>
    </row>
    <row r="6599" spans="1:4" ht="12.75">
      <c r="A6599" s="428" t="s">
        <v>1442</v>
      </c>
      <c r="B6599" s="431">
        <v>110102</v>
      </c>
      <c r="C6599" s="428" t="s">
        <v>18144</v>
      </c>
      <c r="D6599" s="428" t="s">
        <v>18</v>
      </c>
    </row>
    <row r="6600" spans="1:4" ht="12.75">
      <c r="A6600" s="428" t="s">
        <v>1463</v>
      </c>
      <c r="B6600" s="431">
        <v>200111</v>
      </c>
      <c r="C6600" s="428" t="s">
        <v>18145</v>
      </c>
      <c r="D6600" s="428" t="s">
        <v>19</v>
      </c>
    </row>
    <row r="6601" spans="1:4" ht="12.75">
      <c r="A6601" s="428" t="s">
        <v>1592</v>
      </c>
      <c r="B6601" s="431" t="s">
        <v>10332</v>
      </c>
      <c r="C6601" s="428" t="s">
        <v>18146</v>
      </c>
      <c r="D6601" s="428" t="s">
        <v>18</v>
      </c>
    </row>
    <row r="6602" spans="1:4" ht="12.75">
      <c r="A6602" s="428" t="s">
        <v>1597</v>
      </c>
      <c r="B6602" s="431">
        <v>200210</v>
      </c>
      <c r="C6602" s="428" t="s">
        <v>18147</v>
      </c>
      <c r="D6602" s="428" t="s">
        <v>20</v>
      </c>
    </row>
    <row r="6603" spans="1:4" ht="12.75">
      <c r="A6603" s="428" t="s">
        <v>1620</v>
      </c>
      <c r="B6603" s="431" t="s">
        <v>1621</v>
      </c>
      <c r="C6603" s="428" t="s">
        <v>18148</v>
      </c>
      <c r="D6603" s="428" t="s">
        <v>19</v>
      </c>
    </row>
    <row r="6604" spans="1:4" ht="12.75">
      <c r="A6604" s="428" t="s">
        <v>1643</v>
      </c>
      <c r="B6604" s="431">
        <v>140108</v>
      </c>
      <c r="C6604" s="428" t="s">
        <v>18149</v>
      </c>
      <c r="D6604" s="428" t="s">
        <v>20</v>
      </c>
    </row>
    <row r="6605" spans="1:4" ht="12.75">
      <c r="A6605" s="428" t="s">
        <v>1664</v>
      </c>
      <c r="B6605" s="431" t="s">
        <v>9930</v>
      </c>
      <c r="C6605" s="428" t="s">
        <v>18150</v>
      </c>
      <c r="D6605" s="428" t="s">
        <v>19</v>
      </c>
    </row>
    <row r="6606" spans="1:4" ht="12.75">
      <c r="A6606" s="428" t="s">
        <v>1704</v>
      </c>
      <c r="B6606" s="431" t="s">
        <v>10374</v>
      </c>
      <c r="C6606" s="428" t="s">
        <v>18151</v>
      </c>
      <c r="D6606" s="428" t="s">
        <v>18</v>
      </c>
    </row>
    <row r="6607" spans="1:4" ht="12.75">
      <c r="A6607" s="428" t="s">
        <v>1716</v>
      </c>
      <c r="B6607" s="431">
        <v>160804</v>
      </c>
      <c r="C6607" s="428" t="s">
        <v>18152</v>
      </c>
      <c r="D6607" s="428" t="s">
        <v>20</v>
      </c>
    </row>
    <row r="6608" spans="1:4" ht="12.75">
      <c r="A6608" s="428" t="s">
        <v>1720</v>
      </c>
      <c r="B6608" s="431">
        <v>200805</v>
      </c>
      <c r="C6608" s="428" t="s">
        <v>18153</v>
      </c>
      <c r="D6608" s="428" t="s">
        <v>20</v>
      </c>
    </row>
    <row r="6609" spans="1:4" ht="12.75">
      <c r="A6609" s="428" t="s">
        <v>1727</v>
      </c>
      <c r="B6609" s="431">
        <v>150103</v>
      </c>
      <c r="C6609" s="428" t="s">
        <v>18154</v>
      </c>
      <c r="D6609" s="428" t="s">
        <v>18</v>
      </c>
    </row>
    <row r="6610" spans="1:4" ht="12.75">
      <c r="A6610" s="428" t="s">
        <v>1812</v>
      </c>
      <c r="B6610" s="431">
        <v>110403</v>
      </c>
      <c r="C6610" s="428" t="s">
        <v>18155</v>
      </c>
      <c r="D6610" s="428" t="s">
        <v>18</v>
      </c>
    </row>
    <row r="6611" spans="1:4" ht="12.75">
      <c r="A6611" s="428" t="s">
        <v>1819</v>
      </c>
      <c r="B6611" s="431" t="s">
        <v>20022</v>
      </c>
      <c r="C6611" s="428" t="s">
        <v>18156</v>
      </c>
      <c r="D6611" s="428" t="s">
        <v>19</v>
      </c>
    </row>
    <row r="6612" spans="1:4" ht="12.75">
      <c r="A6612" s="428" t="s">
        <v>1826</v>
      </c>
      <c r="B6612" s="431">
        <v>220507</v>
      </c>
      <c r="C6612" s="428" t="s">
        <v>18157</v>
      </c>
      <c r="D6612" s="428" t="s">
        <v>19</v>
      </c>
    </row>
    <row r="6613" spans="1:4" ht="12.75">
      <c r="A6613" s="428" t="s">
        <v>1854</v>
      </c>
      <c r="B6613" s="431">
        <v>250101</v>
      </c>
      <c r="C6613" s="428" t="s">
        <v>18158</v>
      </c>
      <c r="D6613" s="428" t="s">
        <v>19</v>
      </c>
    </row>
    <row r="6614" spans="1:4" ht="12.75">
      <c r="A6614" s="428" t="s">
        <v>1877</v>
      </c>
      <c r="B6614" s="431">
        <v>100105</v>
      </c>
      <c r="C6614" s="428" t="s">
        <v>18159</v>
      </c>
      <c r="D6614" s="428" t="s">
        <v>19</v>
      </c>
    </row>
    <row r="6615" spans="1:4" ht="12.75">
      <c r="A6615" s="428" t="s">
        <v>12031</v>
      </c>
      <c r="B6615" s="431">
        <v>220909</v>
      </c>
      <c r="C6615" s="428" t="s">
        <v>18160</v>
      </c>
      <c r="D6615" s="428" t="s">
        <v>18</v>
      </c>
    </row>
    <row r="6616" spans="1:4" ht="12.75">
      <c r="A6616" s="428" t="s">
        <v>1914</v>
      </c>
      <c r="B6616" s="431" t="s">
        <v>1915</v>
      </c>
      <c r="C6616" s="428" t="s">
        <v>18161</v>
      </c>
      <c r="D6616" s="428" t="s">
        <v>19</v>
      </c>
    </row>
    <row r="6617" spans="1:4" ht="12.75">
      <c r="A6617" s="428" t="s">
        <v>1916</v>
      </c>
      <c r="B6617" s="431" t="s">
        <v>1023</v>
      </c>
      <c r="C6617" s="428" t="s">
        <v>18162</v>
      </c>
      <c r="D6617" s="428" t="s">
        <v>19</v>
      </c>
    </row>
    <row r="6618" spans="1:4" ht="12.75">
      <c r="A6618" s="428" t="s">
        <v>1943</v>
      </c>
      <c r="B6618" s="431">
        <v>250106</v>
      </c>
      <c r="C6618" s="428" t="s">
        <v>18163</v>
      </c>
      <c r="D6618" s="428" t="s">
        <v>19</v>
      </c>
    </row>
    <row r="6619" spans="1:4" ht="12.75">
      <c r="A6619" s="428" t="s">
        <v>12032</v>
      </c>
      <c r="B6619" s="431" t="s">
        <v>508</v>
      </c>
      <c r="C6619" s="428" t="s">
        <v>18164</v>
      </c>
      <c r="D6619" s="428" t="s">
        <v>20</v>
      </c>
    </row>
    <row r="6620" spans="1:4" ht="12.75">
      <c r="A6620" s="428" t="s">
        <v>518</v>
      </c>
      <c r="B6620" s="431" t="s">
        <v>10188</v>
      </c>
      <c r="C6620" s="428" t="s">
        <v>18165</v>
      </c>
      <c r="D6620" s="428" t="s">
        <v>19</v>
      </c>
    </row>
    <row r="6621" spans="1:4" ht="12.75">
      <c r="A6621" s="428" t="s">
        <v>4745</v>
      </c>
      <c r="B6621" s="431">
        <v>150118</v>
      </c>
      <c r="C6621" s="428" t="s">
        <v>18166</v>
      </c>
      <c r="D6621" s="428" t="s">
        <v>18</v>
      </c>
    </row>
    <row r="6622" spans="1:4" ht="12.75">
      <c r="A6622" s="428" t="s">
        <v>2020</v>
      </c>
      <c r="B6622" s="431" t="s">
        <v>571</v>
      </c>
      <c r="C6622" s="428" t="s">
        <v>18167</v>
      </c>
      <c r="D6622" s="428" t="s">
        <v>19</v>
      </c>
    </row>
    <row r="6623" spans="1:4" ht="12.75">
      <c r="A6623" s="428" t="s">
        <v>2080</v>
      </c>
      <c r="B6623" s="431">
        <v>230101</v>
      </c>
      <c r="C6623" s="428" t="s">
        <v>18168</v>
      </c>
      <c r="D6623" s="428" t="s">
        <v>20</v>
      </c>
    </row>
    <row r="6624" spans="1:4" ht="12.75">
      <c r="A6624" s="428" t="s">
        <v>2084</v>
      </c>
      <c r="B6624" s="431">
        <v>150106</v>
      </c>
      <c r="C6624" s="428" t="s">
        <v>18169</v>
      </c>
      <c r="D6624" s="428" t="s">
        <v>20</v>
      </c>
    </row>
    <row r="6625" spans="1:4" ht="12.75">
      <c r="A6625" s="428" t="s">
        <v>2087</v>
      </c>
      <c r="B6625" s="431" t="s">
        <v>477</v>
      </c>
      <c r="C6625" s="428" t="s">
        <v>18170</v>
      </c>
      <c r="D6625" s="428" t="s">
        <v>19</v>
      </c>
    </row>
    <row r="6626" spans="1:4" ht="12.75">
      <c r="A6626" s="428" t="s">
        <v>12033</v>
      </c>
      <c r="B6626" s="431">
        <v>240101</v>
      </c>
      <c r="C6626" s="428" t="s">
        <v>18171</v>
      </c>
      <c r="D6626" s="428" t="s">
        <v>20</v>
      </c>
    </row>
    <row r="6627" spans="1:4" ht="12.75">
      <c r="A6627" s="428" t="s">
        <v>2262</v>
      </c>
      <c r="B6627" s="431" t="s">
        <v>1945</v>
      </c>
      <c r="C6627" s="428" t="s">
        <v>18172</v>
      </c>
      <c r="D6627" s="428" t="s">
        <v>19</v>
      </c>
    </row>
    <row r="6628" spans="1:4" ht="12.75">
      <c r="A6628" s="428" t="s">
        <v>6475</v>
      </c>
      <c r="B6628" s="431">
        <v>220101</v>
      </c>
      <c r="C6628" s="428" t="s">
        <v>18173</v>
      </c>
      <c r="D6628" s="428" t="s">
        <v>19</v>
      </c>
    </row>
    <row r="6629" spans="1:4" ht="12.75">
      <c r="A6629" s="428" t="s">
        <v>2288</v>
      </c>
      <c r="B6629" s="431">
        <v>240203</v>
      </c>
      <c r="C6629" s="428" t="s">
        <v>18174</v>
      </c>
      <c r="D6629" s="428" t="s">
        <v>18</v>
      </c>
    </row>
    <row r="6630" spans="1:4" ht="12.75">
      <c r="A6630" s="428" t="s">
        <v>2297</v>
      </c>
      <c r="B6630" s="431" t="s">
        <v>10224</v>
      </c>
      <c r="C6630" s="428" t="s">
        <v>18175</v>
      </c>
      <c r="D6630" s="428" t="s">
        <v>19</v>
      </c>
    </row>
    <row r="6631" spans="1:4" ht="12.75">
      <c r="A6631" s="428" t="s">
        <v>2320</v>
      </c>
      <c r="B6631" s="431">
        <v>230110</v>
      </c>
      <c r="C6631" s="428" t="s">
        <v>18176</v>
      </c>
      <c r="D6631" s="428" t="s">
        <v>20</v>
      </c>
    </row>
    <row r="6632" spans="1:4" ht="12.75">
      <c r="A6632" s="428" t="s">
        <v>2389</v>
      </c>
      <c r="B6632" s="431">
        <v>230106</v>
      </c>
      <c r="C6632" s="428" t="s">
        <v>18177</v>
      </c>
      <c r="D6632" s="428" t="s">
        <v>20</v>
      </c>
    </row>
    <row r="6633" spans="1:4" ht="12.75">
      <c r="A6633" s="428" t="s">
        <v>2405</v>
      </c>
      <c r="B6633" s="431" t="s">
        <v>1924</v>
      </c>
      <c r="C6633" s="428" t="s">
        <v>18178</v>
      </c>
      <c r="D6633" s="428" t="s">
        <v>19</v>
      </c>
    </row>
    <row r="6634" spans="1:4" ht="12.75">
      <c r="A6634" s="428" t="s">
        <v>2406</v>
      </c>
      <c r="B6634" s="431" t="s">
        <v>9935</v>
      </c>
      <c r="C6634" s="428" t="s">
        <v>18179</v>
      </c>
      <c r="D6634" s="428" t="s">
        <v>20</v>
      </c>
    </row>
    <row r="6635" spans="1:4" ht="12.75">
      <c r="A6635" s="428" t="s">
        <v>2485</v>
      </c>
      <c r="B6635" s="431">
        <v>110201</v>
      </c>
      <c r="C6635" s="428" t="s">
        <v>18180</v>
      </c>
      <c r="D6635" s="428" t="s">
        <v>20</v>
      </c>
    </row>
    <row r="6636" spans="1:4" ht="12.75">
      <c r="A6636" s="428" t="s">
        <v>2504</v>
      </c>
      <c r="B6636" s="431">
        <v>110205</v>
      </c>
      <c r="C6636" s="428" t="s">
        <v>18181</v>
      </c>
      <c r="D6636" s="428" t="s">
        <v>20</v>
      </c>
    </row>
    <row r="6637" spans="1:4" ht="12.75">
      <c r="A6637" s="428" t="s">
        <v>5159</v>
      </c>
      <c r="B6637" s="431">
        <v>150204</v>
      </c>
      <c r="C6637" s="428" t="s">
        <v>18182</v>
      </c>
      <c r="D6637" s="428" t="s">
        <v>20</v>
      </c>
    </row>
    <row r="6638" spans="1:4" ht="12.75">
      <c r="A6638" s="428" t="s">
        <v>2550</v>
      </c>
      <c r="B6638" s="431">
        <v>210201</v>
      </c>
      <c r="C6638" s="428" t="s">
        <v>18183</v>
      </c>
      <c r="D6638" s="428" t="s">
        <v>19</v>
      </c>
    </row>
    <row r="6639" spans="1:4" ht="12.75">
      <c r="A6639" s="428" t="s">
        <v>2568</v>
      </c>
      <c r="B6639" s="431" t="s">
        <v>1473</v>
      </c>
      <c r="C6639" s="428" t="s">
        <v>15275</v>
      </c>
      <c r="D6639" s="428" t="s">
        <v>19</v>
      </c>
    </row>
    <row r="6640" spans="1:4" ht="12.75">
      <c r="A6640" s="428" t="s">
        <v>2612</v>
      </c>
      <c r="B6640" s="431">
        <v>230102</v>
      </c>
      <c r="C6640" s="428" t="s">
        <v>12823</v>
      </c>
      <c r="D6640" s="428" t="s">
        <v>18</v>
      </c>
    </row>
    <row r="6641" spans="1:4" ht="12.75">
      <c r="A6641" s="428" t="s">
        <v>4270</v>
      </c>
      <c r="B6641" s="431">
        <v>100105</v>
      </c>
      <c r="C6641" s="428" t="s">
        <v>18184</v>
      </c>
      <c r="D6641" s="428" t="s">
        <v>18</v>
      </c>
    </row>
    <row r="6642" spans="1:4" ht="12.75">
      <c r="A6642" s="428" t="s">
        <v>2666</v>
      </c>
      <c r="B6642" s="431">
        <v>210901</v>
      </c>
      <c r="C6642" s="428" t="s">
        <v>18185</v>
      </c>
      <c r="D6642" s="428" t="s">
        <v>19</v>
      </c>
    </row>
    <row r="6643" spans="1:4" ht="12.75">
      <c r="A6643" s="428" t="s">
        <v>2670</v>
      </c>
      <c r="B6643" s="431">
        <v>120425</v>
      </c>
      <c r="C6643" s="428" t="s">
        <v>18186</v>
      </c>
      <c r="D6643" s="428" t="s">
        <v>19</v>
      </c>
    </row>
    <row r="6644" spans="1:4" ht="12.75">
      <c r="A6644" s="428" t="s">
        <v>12034</v>
      </c>
      <c r="B6644" s="431" t="s">
        <v>10250</v>
      </c>
      <c r="C6644" s="428" t="s">
        <v>18187</v>
      </c>
      <c r="D6644" s="428" t="s">
        <v>18</v>
      </c>
    </row>
    <row r="6645" spans="1:4" ht="12.75">
      <c r="A6645" s="428" t="s">
        <v>6388</v>
      </c>
      <c r="B6645" s="431">
        <v>110401</v>
      </c>
      <c r="C6645" s="428" t="s">
        <v>18188</v>
      </c>
      <c r="D6645" s="428" t="s">
        <v>459</v>
      </c>
    </row>
    <row r="6646" spans="1:4" ht="12.75">
      <c r="A6646" s="428" t="s">
        <v>2767</v>
      </c>
      <c r="B6646" s="431">
        <v>170302</v>
      </c>
      <c r="C6646" s="428" t="s">
        <v>18189</v>
      </c>
      <c r="D6646" s="428" t="s">
        <v>19</v>
      </c>
    </row>
    <row r="6647" spans="1:4" ht="12.75">
      <c r="A6647" s="428" t="s">
        <v>2785</v>
      </c>
      <c r="B6647" s="431">
        <v>220906</v>
      </c>
      <c r="C6647" s="428" t="s">
        <v>12880</v>
      </c>
      <c r="D6647" s="428" t="s">
        <v>19</v>
      </c>
    </row>
    <row r="6648" spans="1:4" ht="12.75">
      <c r="A6648" s="428" t="s">
        <v>2830</v>
      </c>
      <c r="B6648" s="431" t="s">
        <v>9706</v>
      </c>
      <c r="C6648" s="428" t="s">
        <v>18190</v>
      </c>
      <c r="D6648" s="428" t="s">
        <v>19</v>
      </c>
    </row>
    <row r="6649" spans="1:4" ht="12.75">
      <c r="A6649" s="428" t="s">
        <v>2844</v>
      </c>
      <c r="B6649" s="431">
        <v>100112</v>
      </c>
      <c r="C6649" s="428" t="s">
        <v>15593</v>
      </c>
      <c r="D6649" s="428" t="s">
        <v>19</v>
      </c>
    </row>
    <row r="6650" spans="1:4" ht="12.75">
      <c r="A6650" s="428" t="s">
        <v>2855</v>
      </c>
      <c r="B6650" s="431">
        <v>160402</v>
      </c>
      <c r="C6650" s="428" t="s">
        <v>18191</v>
      </c>
      <c r="D6650" s="428" t="s">
        <v>18</v>
      </c>
    </row>
    <row r="6651" spans="1:4" ht="12.75">
      <c r="A6651" s="428" t="s">
        <v>2987</v>
      </c>
      <c r="B6651" s="431" t="s">
        <v>1149</v>
      </c>
      <c r="C6651" s="428" t="s">
        <v>18192</v>
      </c>
      <c r="D6651" s="428" t="s">
        <v>19</v>
      </c>
    </row>
    <row r="6652" spans="1:4" ht="12.75">
      <c r="A6652" s="428" t="s">
        <v>2988</v>
      </c>
      <c r="B6652" s="431">
        <v>140104</v>
      </c>
      <c r="C6652" s="428" t="s">
        <v>18193</v>
      </c>
      <c r="D6652" s="428" t="s">
        <v>20</v>
      </c>
    </row>
    <row r="6653" spans="1:4" ht="12.75">
      <c r="A6653" s="428" t="s">
        <v>3006</v>
      </c>
      <c r="B6653" s="431">
        <v>150710</v>
      </c>
      <c r="C6653" s="428" t="s">
        <v>18194</v>
      </c>
      <c r="D6653" s="428" t="s">
        <v>19</v>
      </c>
    </row>
    <row r="6654" spans="1:4" ht="12.75">
      <c r="A6654" s="428" t="s">
        <v>3049</v>
      </c>
      <c r="B6654" s="431">
        <v>250102</v>
      </c>
      <c r="C6654" s="428" t="s">
        <v>18195</v>
      </c>
      <c r="D6654" s="428" t="s">
        <v>18</v>
      </c>
    </row>
    <row r="6655" spans="1:4" ht="12.75">
      <c r="A6655" s="428" t="s">
        <v>3059</v>
      </c>
      <c r="B6655" s="431">
        <v>200605</v>
      </c>
      <c r="C6655" s="428" t="s">
        <v>18196</v>
      </c>
      <c r="D6655" s="428" t="s">
        <v>20</v>
      </c>
    </row>
    <row r="6656" spans="1:4" ht="12.75">
      <c r="A6656" s="428" t="s">
        <v>3173</v>
      </c>
      <c r="B6656" s="431">
        <v>140113</v>
      </c>
      <c r="C6656" s="428" t="s">
        <v>15295</v>
      </c>
      <c r="D6656" s="428" t="s">
        <v>19</v>
      </c>
    </row>
    <row r="6657" spans="1:4" ht="12.75">
      <c r="A6657" s="428" t="s">
        <v>3214</v>
      </c>
      <c r="B6657" s="431">
        <v>110404</v>
      </c>
      <c r="C6657" s="428" t="s">
        <v>12296</v>
      </c>
      <c r="D6657" s="428" t="s">
        <v>19</v>
      </c>
    </row>
    <row r="6658" spans="1:4" ht="12.75">
      <c r="A6658" s="428" t="s">
        <v>3273</v>
      </c>
      <c r="B6658" s="431">
        <v>200406</v>
      </c>
      <c r="C6658" s="428" t="s">
        <v>18197</v>
      </c>
      <c r="D6658" s="428" t="s">
        <v>19</v>
      </c>
    </row>
    <row r="6659" spans="1:4" ht="12.75">
      <c r="A6659" s="428" t="s">
        <v>3381</v>
      </c>
      <c r="B6659" s="431">
        <v>211204</v>
      </c>
      <c r="C6659" s="428" t="s">
        <v>18198</v>
      </c>
      <c r="D6659" s="428" t="s">
        <v>19</v>
      </c>
    </row>
    <row r="6660" spans="1:4" ht="12.75">
      <c r="A6660" s="428" t="s">
        <v>3383</v>
      </c>
      <c r="B6660" s="431">
        <v>150137</v>
      </c>
      <c r="C6660" s="428" t="s">
        <v>18199</v>
      </c>
      <c r="D6660" s="428" t="s">
        <v>20</v>
      </c>
    </row>
    <row r="6661" spans="1:4" ht="12.75">
      <c r="A6661" s="428" t="s">
        <v>3406</v>
      </c>
      <c r="B6661" s="431">
        <v>150118</v>
      </c>
      <c r="C6661" s="428" t="s">
        <v>18200</v>
      </c>
      <c r="D6661" s="428" t="s">
        <v>18</v>
      </c>
    </row>
    <row r="6662" spans="1:4" ht="12.75">
      <c r="A6662" s="428" t="s">
        <v>3440</v>
      </c>
      <c r="B6662" s="431" t="s">
        <v>3441</v>
      </c>
      <c r="C6662" s="428" t="s">
        <v>14475</v>
      </c>
      <c r="D6662" s="428" t="s">
        <v>459</v>
      </c>
    </row>
    <row r="6663" spans="1:4" ht="12.75">
      <c r="A6663" s="428" t="s">
        <v>3501</v>
      </c>
      <c r="B6663" s="431" t="s">
        <v>3135</v>
      </c>
      <c r="C6663" s="428" t="s">
        <v>18201</v>
      </c>
      <c r="D6663" s="428" t="s">
        <v>20</v>
      </c>
    </row>
    <row r="6664" spans="1:4" ht="12.75">
      <c r="A6664" s="428" t="s">
        <v>3541</v>
      </c>
      <c r="B6664" s="431">
        <v>250104</v>
      </c>
      <c r="C6664" s="428" t="s">
        <v>18202</v>
      </c>
      <c r="D6664" s="428" t="s">
        <v>20</v>
      </c>
    </row>
    <row r="6665" spans="1:4" ht="12.75">
      <c r="A6665" s="428" t="s">
        <v>3600</v>
      </c>
      <c r="B6665" s="431" t="s">
        <v>3601</v>
      </c>
      <c r="C6665" s="428" t="s">
        <v>18203</v>
      </c>
      <c r="D6665" s="428" t="s">
        <v>459</v>
      </c>
    </row>
    <row r="6666" spans="1:4" ht="12.75">
      <c r="A6666" s="428" t="s">
        <v>4381</v>
      </c>
      <c r="B6666" s="431" t="s">
        <v>403</v>
      </c>
      <c r="C6666" s="428" t="s">
        <v>18204</v>
      </c>
      <c r="D6666" s="428" t="s">
        <v>18</v>
      </c>
    </row>
    <row r="6667" spans="1:4" ht="12.75">
      <c r="A6667" s="428" t="s">
        <v>3629</v>
      </c>
      <c r="B6667" s="431">
        <v>170101</v>
      </c>
      <c r="C6667" s="428" t="s">
        <v>13900</v>
      </c>
      <c r="D6667" s="428" t="s">
        <v>19</v>
      </c>
    </row>
    <row r="6668" spans="1:4" ht="12.75">
      <c r="A6668" s="428" t="s">
        <v>2544</v>
      </c>
      <c r="B6668" s="431" t="s">
        <v>10588</v>
      </c>
      <c r="C6668" s="428" t="s">
        <v>18205</v>
      </c>
      <c r="D6668" s="428" t="s">
        <v>19</v>
      </c>
    </row>
    <row r="6669" spans="1:4" ht="12.75">
      <c r="A6669" s="428" t="s">
        <v>1303</v>
      </c>
      <c r="B6669" s="431">
        <v>160705</v>
      </c>
      <c r="C6669" s="428" t="s">
        <v>18206</v>
      </c>
      <c r="D6669" s="428" t="s">
        <v>20</v>
      </c>
    </row>
    <row r="6670" spans="1:4" ht="12.75">
      <c r="A6670" s="428" t="s">
        <v>3650</v>
      </c>
      <c r="B6670" s="431">
        <v>120609</v>
      </c>
      <c r="C6670" s="428" t="s">
        <v>18207</v>
      </c>
      <c r="D6670" s="428" t="s">
        <v>19</v>
      </c>
    </row>
    <row r="6671" spans="1:4" ht="12.75">
      <c r="A6671" s="428" t="s">
        <v>3652</v>
      </c>
      <c r="B6671" s="431">
        <v>250103</v>
      </c>
      <c r="C6671" s="428" t="s">
        <v>18208</v>
      </c>
      <c r="D6671" s="428" t="s">
        <v>19</v>
      </c>
    </row>
    <row r="6672" spans="1:4" ht="12.75">
      <c r="A6672" s="428" t="s">
        <v>3658</v>
      </c>
      <c r="B6672" s="431">
        <v>220804</v>
      </c>
      <c r="C6672" s="428" t="s">
        <v>18209</v>
      </c>
      <c r="D6672" s="428" t="s">
        <v>19</v>
      </c>
    </row>
    <row r="6673" spans="1:4" ht="12.75">
      <c r="A6673" s="428" t="s">
        <v>3701</v>
      </c>
      <c r="B6673" s="431">
        <v>150133</v>
      </c>
      <c r="C6673" s="428" t="s">
        <v>18210</v>
      </c>
      <c r="D6673" s="428" t="s">
        <v>20</v>
      </c>
    </row>
    <row r="6674" spans="1:4" ht="12.75">
      <c r="A6674" s="428" t="s">
        <v>3705</v>
      </c>
      <c r="B6674" s="431" t="s">
        <v>2450</v>
      </c>
      <c r="C6674" s="428" t="s">
        <v>18211</v>
      </c>
      <c r="D6674" s="428" t="s">
        <v>19</v>
      </c>
    </row>
    <row r="6675" spans="1:4" ht="12.75">
      <c r="A6675" s="428" t="s">
        <v>3751</v>
      </c>
      <c r="B6675" s="431">
        <v>190108</v>
      </c>
      <c r="C6675" s="428" t="s">
        <v>18212</v>
      </c>
      <c r="D6675" s="428" t="s">
        <v>19</v>
      </c>
    </row>
    <row r="6676" spans="1:4" ht="12.75">
      <c r="A6676" s="428" t="s">
        <v>3755</v>
      </c>
      <c r="B6676" s="431">
        <v>110112</v>
      </c>
      <c r="C6676" s="428" t="s">
        <v>18213</v>
      </c>
      <c r="D6676" s="428" t="s">
        <v>18</v>
      </c>
    </row>
    <row r="6677" spans="1:4" ht="12.75">
      <c r="A6677" s="428" t="s">
        <v>3765</v>
      </c>
      <c r="B6677" s="431" t="s">
        <v>9932</v>
      </c>
      <c r="C6677" s="428" t="s">
        <v>18214</v>
      </c>
      <c r="D6677" s="428" t="s">
        <v>20</v>
      </c>
    </row>
    <row r="6678" spans="1:4" ht="12.75">
      <c r="A6678" s="428" t="s">
        <v>3780</v>
      </c>
      <c r="B6678" s="431">
        <v>200601</v>
      </c>
      <c r="C6678" s="428" t="s">
        <v>18215</v>
      </c>
      <c r="D6678" s="428" t="s">
        <v>20</v>
      </c>
    </row>
    <row r="6679" spans="1:4" ht="12.75">
      <c r="A6679" s="428" t="s">
        <v>3787</v>
      </c>
      <c r="B6679" s="431">
        <v>230102</v>
      </c>
      <c r="C6679" s="428" t="s">
        <v>12533</v>
      </c>
      <c r="D6679" s="428" t="s">
        <v>459</v>
      </c>
    </row>
    <row r="6680" spans="1:4" ht="12.75">
      <c r="A6680" s="428" t="s">
        <v>3828</v>
      </c>
      <c r="B6680" s="431">
        <v>230102</v>
      </c>
      <c r="C6680" s="428" t="s">
        <v>18216</v>
      </c>
      <c r="D6680" s="428" t="s">
        <v>20</v>
      </c>
    </row>
    <row r="6681" spans="1:4" ht="12.75">
      <c r="A6681" s="428" t="s">
        <v>3835</v>
      </c>
      <c r="B6681" s="431">
        <v>120804</v>
      </c>
      <c r="C6681" s="428" t="s">
        <v>18217</v>
      </c>
      <c r="D6681" s="428" t="s">
        <v>20</v>
      </c>
    </row>
    <row r="6682" spans="1:4" ht="12.75">
      <c r="A6682" s="428" t="s">
        <v>3841</v>
      </c>
      <c r="B6682" s="431">
        <v>220503</v>
      </c>
      <c r="C6682" s="428" t="s">
        <v>18218</v>
      </c>
      <c r="D6682" s="428" t="s">
        <v>19</v>
      </c>
    </row>
    <row r="6683" spans="1:4" ht="12.75">
      <c r="A6683" s="428" t="s">
        <v>3937</v>
      </c>
      <c r="B6683" s="431" t="s">
        <v>10041</v>
      </c>
      <c r="C6683" s="428" t="s">
        <v>18219</v>
      </c>
      <c r="D6683" s="428" t="s">
        <v>19</v>
      </c>
    </row>
    <row r="6684" spans="1:4" ht="12.75">
      <c r="A6684" s="428" t="s">
        <v>3965</v>
      </c>
      <c r="B6684" s="431">
        <v>200406</v>
      </c>
      <c r="C6684" s="428" t="s">
        <v>18220</v>
      </c>
      <c r="D6684" s="428" t="s">
        <v>20</v>
      </c>
    </row>
    <row r="6685" spans="1:4" ht="12.75">
      <c r="A6685" s="428" t="s">
        <v>4015</v>
      </c>
      <c r="B6685" s="431">
        <v>110101</v>
      </c>
      <c r="C6685" s="428" t="s">
        <v>18221</v>
      </c>
      <c r="D6685" s="428" t="s">
        <v>20</v>
      </c>
    </row>
    <row r="6686" spans="1:4" ht="12.75">
      <c r="A6686" s="428" t="s">
        <v>12035</v>
      </c>
      <c r="B6686" s="431">
        <v>230108</v>
      </c>
      <c r="C6686" s="428" t="s">
        <v>18222</v>
      </c>
      <c r="D6686" s="428" t="s">
        <v>19</v>
      </c>
    </row>
    <row r="6687" spans="1:4" ht="12.75">
      <c r="A6687" s="428" t="s">
        <v>4054</v>
      </c>
      <c r="B6687" s="431" t="s">
        <v>835</v>
      </c>
      <c r="C6687" s="428" t="s">
        <v>18223</v>
      </c>
      <c r="D6687" s="428" t="s">
        <v>19</v>
      </c>
    </row>
    <row r="6688" spans="1:4" ht="12.75">
      <c r="A6688" s="428" t="s">
        <v>4067</v>
      </c>
      <c r="B6688" s="431" t="s">
        <v>446</v>
      </c>
      <c r="C6688" s="428" t="s">
        <v>18224</v>
      </c>
      <c r="D6688" s="428" t="s">
        <v>19</v>
      </c>
    </row>
    <row r="6689" spans="1:4" ht="12.75">
      <c r="A6689" s="428" t="s">
        <v>4089</v>
      </c>
      <c r="B6689" s="431">
        <v>160401</v>
      </c>
      <c r="C6689" s="428" t="s">
        <v>18225</v>
      </c>
      <c r="D6689" s="428" t="s">
        <v>19</v>
      </c>
    </row>
    <row r="6690" spans="1:4" ht="12.75">
      <c r="A6690" s="428" t="s">
        <v>4105</v>
      </c>
      <c r="B6690" s="431" t="s">
        <v>10065</v>
      </c>
      <c r="C6690" s="428" t="s">
        <v>18226</v>
      </c>
      <c r="D6690" s="428" t="s">
        <v>19</v>
      </c>
    </row>
    <row r="6691" spans="1:4" ht="12.75">
      <c r="A6691" s="428" t="s">
        <v>4110</v>
      </c>
      <c r="B6691" s="431" t="s">
        <v>2709</v>
      </c>
      <c r="C6691" s="428" t="s">
        <v>18227</v>
      </c>
      <c r="D6691" s="428" t="s">
        <v>20</v>
      </c>
    </row>
    <row r="6692" spans="1:4" ht="12.75">
      <c r="A6692" s="428" t="s">
        <v>4149</v>
      </c>
      <c r="B6692" s="431">
        <v>250201</v>
      </c>
      <c r="C6692" s="428" t="s">
        <v>18228</v>
      </c>
      <c r="D6692" s="428" t="s">
        <v>459</v>
      </c>
    </row>
    <row r="6693" spans="1:4" ht="12.75">
      <c r="A6693" s="428" t="s">
        <v>4151</v>
      </c>
      <c r="B6693" s="431" t="s">
        <v>10830</v>
      </c>
      <c r="C6693" s="428" t="s">
        <v>18229</v>
      </c>
      <c r="D6693" s="428" t="s">
        <v>18</v>
      </c>
    </row>
    <row r="6694" spans="1:4" ht="12.75">
      <c r="A6694" s="428" t="s">
        <v>4213</v>
      </c>
      <c r="B6694" s="431">
        <v>200501</v>
      </c>
      <c r="C6694" s="428" t="s">
        <v>18230</v>
      </c>
      <c r="D6694" s="428" t="s">
        <v>20</v>
      </c>
    </row>
    <row r="6695" spans="1:4" ht="12.75">
      <c r="A6695" s="428" t="s">
        <v>4251</v>
      </c>
      <c r="B6695" s="431" t="s">
        <v>4252</v>
      </c>
      <c r="C6695" s="428" t="s">
        <v>18231</v>
      </c>
      <c r="D6695" s="428" t="s">
        <v>19</v>
      </c>
    </row>
    <row r="6696" spans="1:4" ht="12.75">
      <c r="A6696" s="428" t="s">
        <v>4284</v>
      </c>
      <c r="B6696" s="431">
        <v>110205</v>
      </c>
      <c r="C6696" s="428" t="s">
        <v>13170</v>
      </c>
      <c r="D6696" s="428" t="s">
        <v>20</v>
      </c>
    </row>
    <row r="6697" spans="1:4" ht="12.75">
      <c r="A6697" s="428" t="s">
        <v>4296</v>
      </c>
      <c r="B6697" s="431" t="s">
        <v>2031</v>
      </c>
      <c r="C6697" s="428" t="s">
        <v>18232</v>
      </c>
      <c r="D6697" s="428" t="s">
        <v>19</v>
      </c>
    </row>
    <row r="6698" spans="1:4" ht="12.75">
      <c r="A6698" s="428" t="s">
        <v>4322</v>
      </c>
      <c r="B6698" s="431" t="s">
        <v>1690</v>
      </c>
      <c r="C6698" s="428" t="s">
        <v>18233</v>
      </c>
      <c r="D6698" s="428" t="s">
        <v>19</v>
      </c>
    </row>
    <row r="6699" spans="1:4" ht="12.75">
      <c r="A6699" s="428" t="s">
        <v>8277</v>
      </c>
      <c r="B6699" s="431">
        <v>220803</v>
      </c>
      <c r="C6699" s="428" t="s">
        <v>14374</v>
      </c>
      <c r="D6699" s="428" t="s">
        <v>19</v>
      </c>
    </row>
    <row r="6700" spans="1:4" ht="12.75">
      <c r="A6700" s="428" t="s">
        <v>4410</v>
      </c>
      <c r="B6700" s="431">
        <v>220912</v>
      </c>
      <c r="C6700" s="428" t="s">
        <v>18234</v>
      </c>
      <c r="D6700" s="428" t="s">
        <v>19</v>
      </c>
    </row>
    <row r="6701" spans="1:4" ht="12.75">
      <c r="A6701" s="428" t="s">
        <v>4541</v>
      </c>
      <c r="B6701" s="431">
        <v>160206</v>
      </c>
      <c r="C6701" s="428" t="s">
        <v>18235</v>
      </c>
      <c r="D6701" s="428" t="s">
        <v>19</v>
      </c>
    </row>
    <row r="6702" spans="1:4" ht="12.75">
      <c r="A6702" s="428" t="s">
        <v>4550</v>
      </c>
      <c r="B6702" s="431" t="s">
        <v>403</v>
      </c>
      <c r="C6702" s="428" t="s">
        <v>12460</v>
      </c>
      <c r="D6702" s="428" t="s">
        <v>19</v>
      </c>
    </row>
    <row r="6703" spans="1:4" ht="12.75">
      <c r="A6703" s="428" t="s">
        <v>4551</v>
      </c>
      <c r="B6703" s="431" t="s">
        <v>1960</v>
      </c>
      <c r="C6703" s="428" t="s">
        <v>18236</v>
      </c>
      <c r="D6703" s="428" t="s">
        <v>19</v>
      </c>
    </row>
    <row r="6704" spans="1:4" ht="12.75">
      <c r="A6704" s="428" t="s">
        <v>4586</v>
      </c>
      <c r="B6704" s="431">
        <v>150113</v>
      </c>
      <c r="C6704" s="428" t="s">
        <v>16869</v>
      </c>
      <c r="D6704" s="428" t="s">
        <v>18</v>
      </c>
    </row>
    <row r="6705" spans="1:4" ht="12.75">
      <c r="A6705" s="428" t="s">
        <v>5399</v>
      </c>
      <c r="B6705" s="431">
        <v>150203</v>
      </c>
      <c r="C6705" s="428" t="s">
        <v>18237</v>
      </c>
      <c r="D6705" s="428" t="s">
        <v>19</v>
      </c>
    </row>
    <row r="6706" spans="1:4" ht="12.75">
      <c r="A6706" s="428" t="s">
        <v>4655</v>
      </c>
      <c r="B6706" s="431">
        <v>140113</v>
      </c>
      <c r="C6706" s="428" t="s">
        <v>18238</v>
      </c>
      <c r="D6706" s="428" t="s">
        <v>18</v>
      </c>
    </row>
    <row r="6707" spans="1:4" ht="12.75">
      <c r="A6707" s="428" t="s">
        <v>4649</v>
      </c>
      <c r="B6707" s="431">
        <v>180101</v>
      </c>
      <c r="C6707" s="428" t="s">
        <v>18239</v>
      </c>
      <c r="D6707" s="428" t="s">
        <v>18</v>
      </c>
    </row>
    <row r="6708" spans="1:4" ht="12.75">
      <c r="A6708" s="428" t="s">
        <v>4671</v>
      </c>
      <c r="B6708" s="431">
        <v>150118</v>
      </c>
      <c r="C6708" s="428" t="s">
        <v>18240</v>
      </c>
      <c r="D6708" s="428" t="s">
        <v>20</v>
      </c>
    </row>
    <row r="6709" spans="1:4" ht="12.75">
      <c r="A6709" s="428" t="s">
        <v>4757</v>
      </c>
      <c r="B6709" s="431" t="s">
        <v>1350</v>
      </c>
      <c r="C6709" s="428" t="s">
        <v>15143</v>
      </c>
      <c r="D6709" s="428" t="s">
        <v>19</v>
      </c>
    </row>
    <row r="6710" spans="1:4" ht="12.75">
      <c r="A6710" s="428" t="s">
        <v>4831</v>
      </c>
      <c r="B6710" s="431">
        <v>150135</v>
      </c>
      <c r="C6710" s="428" t="s">
        <v>18241</v>
      </c>
      <c r="D6710" s="428" t="s">
        <v>18</v>
      </c>
    </row>
    <row r="6711" spans="1:4" ht="12.75">
      <c r="A6711" s="428" t="s">
        <v>4834</v>
      </c>
      <c r="B6711" s="431">
        <v>200115</v>
      </c>
      <c r="C6711" s="428" t="s">
        <v>18242</v>
      </c>
      <c r="D6711" s="428" t="s">
        <v>20</v>
      </c>
    </row>
    <row r="6712" spans="1:4" ht="12.75">
      <c r="A6712" s="428" t="s">
        <v>4836</v>
      </c>
      <c r="B6712" s="431" t="s">
        <v>9934</v>
      </c>
      <c r="C6712" s="428" t="s">
        <v>18243</v>
      </c>
      <c r="D6712" s="428" t="s">
        <v>19</v>
      </c>
    </row>
    <row r="6713" spans="1:4" ht="12.75">
      <c r="A6713" s="428" t="s">
        <v>8578</v>
      </c>
      <c r="B6713" s="431">
        <v>170303</v>
      </c>
      <c r="C6713" s="428" t="s">
        <v>18244</v>
      </c>
      <c r="D6713" s="428" t="s">
        <v>19</v>
      </c>
    </row>
    <row r="6714" spans="1:4" ht="12.75">
      <c r="A6714" s="428" t="s">
        <v>4851</v>
      </c>
      <c r="B6714" s="431">
        <v>190201</v>
      </c>
      <c r="C6714" s="428" t="s">
        <v>18245</v>
      </c>
      <c r="D6714" s="428" t="s">
        <v>19</v>
      </c>
    </row>
    <row r="6715" spans="1:4" ht="12.75">
      <c r="A6715" s="428" t="s">
        <v>4875</v>
      </c>
      <c r="B6715" s="431" t="s">
        <v>1678</v>
      </c>
      <c r="C6715" s="428" t="s">
        <v>18246</v>
      </c>
      <c r="D6715" s="428" t="s">
        <v>19</v>
      </c>
    </row>
    <row r="6716" spans="1:4" ht="12.75">
      <c r="A6716" s="428" t="s">
        <v>4877</v>
      </c>
      <c r="B6716" s="431">
        <v>220801</v>
      </c>
      <c r="C6716" s="428" t="s">
        <v>18247</v>
      </c>
      <c r="D6716" s="428" t="s">
        <v>19</v>
      </c>
    </row>
    <row r="6717" spans="1:4" ht="12.75">
      <c r="A6717" s="428" t="s">
        <v>4909</v>
      </c>
      <c r="B6717" s="431">
        <v>200403</v>
      </c>
      <c r="C6717" s="428" t="s">
        <v>18248</v>
      </c>
      <c r="D6717" s="428" t="s">
        <v>20</v>
      </c>
    </row>
    <row r="6718" spans="1:4" ht="12.75">
      <c r="A6718" s="428" t="s">
        <v>4925</v>
      </c>
      <c r="B6718" s="431" t="s">
        <v>517</v>
      </c>
      <c r="C6718" s="428" t="s">
        <v>18249</v>
      </c>
      <c r="D6718" s="428" t="s">
        <v>19</v>
      </c>
    </row>
    <row r="6719" spans="1:4" ht="12.75">
      <c r="A6719" s="428" t="s">
        <v>412</v>
      </c>
      <c r="B6719" s="431" t="s">
        <v>413</v>
      </c>
      <c r="C6719" s="428" t="s">
        <v>18250</v>
      </c>
      <c r="D6719" s="428" t="s">
        <v>19</v>
      </c>
    </row>
    <row r="6720" spans="1:4" ht="12.75">
      <c r="A6720" s="428" t="s">
        <v>5023</v>
      </c>
      <c r="B6720" s="431" t="s">
        <v>9772</v>
      </c>
      <c r="C6720" s="428" t="s">
        <v>18251</v>
      </c>
      <c r="D6720" s="428" t="s">
        <v>19</v>
      </c>
    </row>
    <row r="6721" spans="1:4" ht="12.75">
      <c r="A6721" s="428" t="s">
        <v>5068</v>
      </c>
      <c r="B6721" s="431">
        <v>120304</v>
      </c>
      <c r="C6721" s="428" t="s">
        <v>18252</v>
      </c>
      <c r="D6721" s="428" t="s">
        <v>19</v>
      </c>
    </row>
    <row r="6722" spans="1:4" ht="12.75">
      <c r="A6722" s="428" t="s">
        <v>5097</v>
      </c>
      <c r="B6722" s="431" t="s">
        <v>10751</v>
      </c>
      <c r="C6722" s="428" t="s">
        <v>18253</v>
      </c>
      <c r="D6722" s="428" t="s">
        <v>19</v>
      </c>
    </row>
    <row r="6723" spans="1:4" ht="12.75">
      <c r="A6723" s="428" t="s">
        <v>5100</v>
      </c>
      <c r="B6723" s="431">
        <v>150904</v>
      </c>
      <c r="C6723" s="428" t="s">
        <v>13535</v>
      </c>
      <c r="D6723" s="428" t="s">
        <v>19</v>
      </c>
    </row>
    <row r="6724" spans="1:4" ht="12.75">
      <c r="A6724" s="428" t="s">
        <v>5118</v>
      </c>
      <c r="B6724" s="431">
        <v>120134</v>
      </c>
      <c r="C6724" s="428" t="s">
        <v>18254</v>
      </c>
      <c r="D6724" s="428" t="s">
        <v>18</v>
      </c>
    </row>
    <row r="6725" spans="1:4" ht="12.75">
      <c r="A6725" s="428" t="s">
        <v>5131</v>
      </c>
      <c r="B6725" s="431">
        <v>120701</v>
      </c>
      <c r="C6725" s="428" t="s">
        <v>18255</v>
      </c>
      <c r="D6725" s="428" t="s">
        <v>19</v>
      </c>
    </row>
    <row r="6726" spans="1:4" ht="12.75">
      <c r="A6726" s="428" t="s">
        <v>5167</v>
      </c>
      <c r="B6726" s="431">
        <v>120124</v>
      </c>
      <c r="C6726" s="428" t="s">
        <v>18256</v>
      </c>
      <c r="D6726" s="428" t="s">
        <v>19</v>
      </c>
    </row>
    <row r="6727" spans="1:4" ht="12.75">
      <c r="A6727" s="428" t="s">
        <v>5172</v>
      </c>
      <c r="B6727" s="431">
        <v>140203</v>
      </c>
      <c r="C6727" s="428" t="s">
        <v>18257</v>
      </c>
      <c r="D6727" s="428" t="s">
        <v>20</v>
      </c>
    </row>
    <row r="6728" spans="1:4" ht="12.75">
      <c r="A6728" s="428" t="s">
        <v>6247</v>
      </c>
      <c r="B6728" s="431" t="s">
        <v>10814</v>
      </c>
      <c r="C6728" s="428" t="s">
        <v>18258</v>
      </c>
      <c r="D6728" s="428" t="s">
        <v>19</v>
      </c>
    </row>
    <row r="6729" spans="1:4" ht="12.75">
      <c r="A6729" s="428" t="s">
        <v>5200</v>
      </c>
      <c r="B6729" s="431">
        <v>120108</v>
      </c>
      <c r="C6729" s="428" t="s">
        <v>18259</v>
      </c>
      <c r="D6729" s="428" t="s">
        <v>18</v>
      </c>
    </row>
    <row r="6730" spans="1:4" ht="12.75">
      <c r="A6730" s="428" t="s">
        <v>5201</v>
      </c>
      <c r="B6730" s="431">
        <v>110303</v>
      </c>
      <c r="C6730" s="428" t="s">
        <v>5202</v>
      </c>
      <c r="D6730" s="428" t="s">
        <v>20</v>
      </c>
    </row>
    <row r="6731" spans="1:4" ht="12.75">
      <c r="A6731" s="428" t="s">
        <v>5206</v>
      </c>
      <c r="B6731" s="431">
        <v>230105</v>
      </c>
      <c r="C6731" s="428" t="s">
        <v>18260</v>
      </c>
      <c r="D6731" s="428" t="s">
        <v>20</v>
      </c>
    </row>
    <row r="6732" spans="1:4" ht="12.75">
      <c r="A6732" s="428" t="s">
        <v>5235</v>
      </c>
      <c r="B6732" s="431">
        <v>120114</v>
      </c>
      <c r="C6732" s="428" t="s">
        <v>18261</v>
      </c>
      <c r="D6732" s="428" t="s">
        <v>459</v>
      </c>
    </row>
    <row r="6733" spans="1:4" ht="12.75">
      <c r="A6733" s="428" t="s">
        <v>5254</v>
      </c>
      <c r="B6733" s="431">
        <v>150718</v>
      </c>
      <c r="C6733" s="428" t="s">
        <v>18262</v>
      </c>
      <c r="D6733" s="428" t="s">
        <v>19</v>
      </c>
    </row>
    <row r="6734" spans="1:4" ht="12.75">
      <c r="A6734" s="428" t="s">
        <v>5258</v>
      </c>
      <c r="B6734" s="431">
        <v>120302</v>
      </c>
      <c r="C6734" s="428" t="s">
        <v>18263</v>
      </c>
      <c r="D6734" s="428" t="s">
        <v>19</v>
      </c>
    </row>
    <row r="6735" spans="1:4" ht="12.75">
      <c r="A6735" s="428" t="s">
        <v>5300</v>
      </c>
      <c r="B6735" s="431">
        <v>230406</v>
      </c>
      <c r="C6735" s="428" t="s">
        <v>18264</v>
      </c>
      <c r="D6735" s="428" t="s">
        <v>19</v>
      </c>
    </row>
    <row r="6736" spans="1:4" ht="12.75">
      <c r="A6736" s="428" t="s">
        <v>5303</v>
      </c>
      <c r="B6736" s="431">
        <v>120205</v>
      </c>
      <c r="C6736" s="428" t="s">
        <v>18265</v>
      </c>
      <c r="D6736" s="428" t="s">
        <v>19</v>
      </c>
    </row>
    <row r="6737" spans="1:4" ht="12.75">
      <c r="A6737" s="428" t="s">
        <v>5337</v>
      </c>
      <c r="B6737" s="431" t="s">
        <v>10751</v>
      </c>
      <c r="C6737" s="428" t="s">
        <v>18266</v>
      </c>
      <c r="D6737" s="428" t="s">
        <v>20</v>
      </c>
    </row>
    <row r="6738" spans="1:4" ht="12.75">
      <c r="A6738" s="428" t="s">
        <v>5362</v>
      </c>
      <c r="B6738" s="431">
        <v>120124</v>
      </c>
      <c r="C6738" s="428" t="s">
        <v>18267</v>
      </c>
      <c r="D6738" s="428" t="s">
        <v>19</v>
      </c>
    </row>
    <row r="6739" spans="1:4" ht="12.75">
      <c r="A6739" s="428" t="s">
        <v>5367</v>
      </c>
      <c r="B6739" s="431">
        <v>150110</v>
      </c>
      <c r="C6739" s="428" t="s">
        <v>16933</v>
      </c>
      <c r="D6739" s="428" t="s">
        <v>18</v>
      </c>
    </row>
    <row r="6740" spans="1:4" ht="12.75">
      <c r="A6740" s="428" t="s">
        <v>5389</v>
      </c>
      <c r="B6740" s="431" t="s">
        <v>10424</v>
      </c>
      <c r="C6740" s="428" t="s">
        <v>18268</v>
      </c>
      <c r="D6740" s="428" t="s">
        <v>20</v>
      </c>
    </row>
    <row r="6741" spans="1:4" ht="12.75">
      <c r="A6741" s="428" t="s">
        <v>5405</v>
      </c>
      <c r="B6741" s="431">
        <v>120609</v>
      </c>
      <c r="C6741" s="428" t="s">
        <v>18269</v>
      </c>
      <c r="D6741" s="428" t="s">
        <v>19</v>
      </c>
    </row>
    <row r="6742" spans="1:4" ht="12.75">
      <c r="A6742" s="428" t="s">
        <v>5430</v>
      </c>
      <c r="B6742" s="431">
        <v>150203</v>
      </c>
      <c r="C6742" s="428" t="s">
        <v>12449</v>
      </c>
      <c r="D6742" s="428" t="s">
        <v>19</v>
      </c>
    </row>
    <row r="6743" spans="1:4" ht="12.75">
      <c r="A6743" s="428" t="s">
        <v>2339</v>
      </c>
      <c r="B6743" s="431">
        <v>200605</v>
      </c>
      <c r="C6743" s="428" t="s">
        <v>18270</v>
      </c>
      <c r="D6743" s="428" t="s">
        <v>20</v>
      </c>
    </row>
    <row r="6744" spans="1:4" ht="12.75">
      <c r="A6744" s="428" t="s">
        <v>2685</v>
      </c>
      <c r="B6744" s="431">
        <v>130613</v>
      </c>
      <c r="C6744" s="428" t="s">
        <v>18271</v>
      </c>
      <c r="D6744" s="428" t="s">
        <v>19</v>
      </c>
    </row>
    <row r="6745" spans="1:4" ht="12.75">
      <c r="A6745" s="428" t="s">
        <v>5607</v>
      </c>
      <c r="B6745" s="431" t="s">
        <v>413</v>
      </c>
      <c r="C6745" s="428" t="s">
        <v>18272</v>
      </c>
      <c r="D6745" s="428" t="s">
        <v>19</v>
      </c>
    </row>
    <row r="6746" spans="1:4" ht="12.75">
      <c r="A6746" s="428" t="s">
        <v>12036</v>
      </c>
      <c r="B6746" s="431">
        <v>160704</v>
      </c>
      <c r="C6746" s="428" t="s">
        <v>9560</v>
      </c>
      <c r="D6746" s="428" t="s">
        <v>19</v>
      </c>
    </row>
    <row r="6747" spans="1:4" ht="12.75">
      <c r="A6747" s="428" t="s">
        <v>5703</v>
      </c>
      <c r="B6747" s="431" t="s">
        <v>10348</v>
      </c>
      <c r="C6747" s="428" t="s">
        <v>18273</v>
      </c>
      <c r="D6747" s="428" t="s">
        <v>19</v>
      </c>
    </row>
    <row r="6748" spans="1:4" ht="12.75">
      <c r="A6748" s="428" t="s">
        <v>12037</v>
      </c>
      <c r="B6748" s="431" t="s">
        <v>1565</v>
      </c>
      <c r="C6748" s="428" t="s">
        <v>18274</v>
      </c>
      <c r="D6748" s="428" t="s">
        <v>20</v>
      </c>
    </row>
    <row r="6749" spans="1:4" ht="12.75">
      <c r="A6749" s="428" t="s">
        <v>12038</v>
      </c>
      <c r="B6749" s="431">
        <v>120303</v>
      </c>
      <c r="C6749" s="428" t="s">
        <v>18275</v>
      </c>
      <c r="D6749" s="428" t="s">
        <v>20</v>
      </c>
    </row>
    <row r="6750" spans="1:4" ht="12.75">
      <c r="A6750" s="428" t="s">
        <v>5930</v>
      </c>
      <c r="B6750" s="431" t="s">
        <v>10599</v>
      </c>
      <c r="C6750" s="428" t="s">
        <v>18276</v>
      </c>
      <c r="D6750" s="428" t="s">
        <v>20</v>
      </c>
    </row>
    <row r="6751" spans="1:4" ht="12.75">
      <c r="A6751" s="428" t="s">
        <v>5939</v>
      </c>
      <c r="B6751" s="431" t="s">
        <v>1690</v>
      </c>
      <c r="C6751" s="428" t="s">
        <v>12601</v>
      </c>
      <c r="D6751" s="428" t="s">
        <v>19</v>
      </c>
    </row>
    <row r="6752" spans="1:4" ht="12.75">
      <c r="A6752" s="428" t="s">
        <v>5952</v>
      </c>
      <c r="B6752" s="431" t="s">
        <v>10090</v>
      </c>
      <c r="C6752" s="428" t="s">
        <v>18277</v>
      </c>
      <c r="D6752" s="428" t="s">
        <v>19</v>
      </c>
    </row>
    <row r="6753" spans="1:4" ht="12.75">
      <c r="A6753" s="428" t="s">
        <v>2545</v>
      </c>
      <c r="B6753" s="431">
        <v>220708</v>
      </c>
      <c r="C6753" s="428" t="s">
        <v>13778</v>
      </c>
      <c r="D6753" s="428" t="s">
        <v>19</v>
      </c>
    </row>
    <row r="6754" spans="1:4" ht="12.75">
      <c r="A6754" s="428" t="s">
        <v>12039</v>
      </c>
      <c r="B6754" s="431">
        <v>200601</v>
      </c>
      <c r="C6754" s="428" t="s">
        <v>18278</v>
      </c>
      <c r="D6754" s="428" t="s">
        <v>19</v>
      </c>
    </row>
    <row r="6755" spans="1:4" ht="12.75">
      <c r="A6755" s="428" t="s">
        <v>6064</v>
      </c>
      <c r="B6755" s="431">
        <v>250107</v>
      </c>
      <c r="C6755" s="428" t="s">
        <v>18279</v>
      </c>
      <c r="D6755" s="428" t="s">
        <v>19</v>
      </c>
    </row>
    <row r="6756" spans="1:4" ht="12.75">
      <c r="A6756" s="428" t="s">
        <v>6074</v>
      </c>
      <c r="B6756" s="431" t="s">
        <v>10141</v>
      </c>
      <c r="C6756" s="428" t="s">
        <v>18280</v>
      </c>
      <c r="D6756" s="428" t="s">
        <v>20</v>
      </c>
    </row>
    <row r="6757" spans="1:4" ht="12.75">
      <c r="A6757" s="428" t="s">
        <v>4074</v>
      </c>
      <c r="B6757" s="431">
        <v>150137</v>
      </c>
      <c r="C6757" s="428" t="s">
        <v>18281</v>
      </c>
      <c r="D6757" s="428" t="s">
        <v>18</v>
      </c>
    </row>
    <row r="6758" spans="1:4" ht="12.75">
      <c r="A6758" s="428" t="s">
        <v>6155</v>
      </c>
      <c r="B6758" s="431">
        <v>120203</v>
      </c>
      <c r="C6758" s="428" t="s">
        <v>18282</v>
      </c>
      <c r="D6758" s="428" t="s">
        <v>19</v>
      </c>
    </row>
    <row r="6759" spans="1:4" ht="12.75">
      <c r="A6759" s="428" t="s">
        <v>6176</v>
      </c>
      <c r="B6759" s="431">
        <v>230107</v>
      </c>
      <c r="C6759" s="428" t="s">
        <v>18283</v>
      </c>
      <c r="D6759" s="428" t="s">
        <v>20</v>
      </c>
    </row>
    <row r="6760" spans="1:4" ht="12.75">
      <c r="A6760" s="428" t="s">
        <v>2484</v>
      </c>
      <c r="B6760" s="431" t="s">
        <v>10623</v>
      </c>
      <c r="C6760" s="428" t="s">
        <v>18284</v>
      </c>
      <c r="D6760" s="428" t="s">
        <v>459</v>
      </c>
    </row>
    <row r="6761" spans="1:4" ht="12.75">
      <c r="A6761" s="428" t="s">
        <v>6236</v>
      </c>
      <c r="B6761" s="431">
        <v>230203</v>
      </c>
      <c r="C6761" s="428" t="s">
        <v>18285</v>
      </c>
      <c r="D6761" s="428" t="s">
        <v>20</v>
      </c>
    </row>
    <row r="6762" spans="1:4" ht="12.75">
      <c r="A6762" s="428" t="s">
        <v>6263</v>
      </c>
      <c r="B6762" s="431" t="s">
        <v>10903</v>
      </c>
      <c r="C6762" s="428" t="s">
        <v>18286</v>
      </c>
      <c r="D6762" s="428" t="s">
        <v>19</v>
      </c>
    </row>
    <row r="6763" spans="1:4" ht="12.75">
      <c r="A6763" s="428" t="s">
        <v>6282</v>
      </c>
      <c r="B6763" s="431">
        <v>150705</v>
      </c>
      <c r="C6763" s="428" t="s">
        <v>18287</v>
      </c>
      <c r="D6763" s="428" t="s">
        <v>20</v>
      </c>
    </row>
    <row r="6764" spans="1:4" ht="12.75">
      <c r="A6764" s="428" t="s">
        <v>12040</v>
      </c>
      <c r="B6764" s="431">
        <v>100705</v>
      </c>
      <c r="C6764" s="428" t="s">
        <v>17988</v>
      </c>
      <c r="D6764" s="428" t="s">
        <v>19</v>
      </c>
    </row>
    <row r="6765" spans="1:4" ht="12.75">
      <c r="A6765" s="428" t="s">
        <v>1232</v>
      </c>
      <c r="B6765" s="431">
        <v>150142</v>
      </c>
      <c r="C6765" s="428" t="s">
        <v>18288</v>
      </c>
      <c r="D6765" s="428" t="s">
        <v>20</v>
      </c>
    </row>
    <row r="6766" spans="1:4" ht="12.75">
      <c r="A6766" s="428" t="s">
        <v>12041</v>
      </c>
      <c r="B6766" s="431">
        <v>150118</v>
      </c>
      <c r="C6766" s="428" t="s">
        <v>18289</v>
      </c>
      <c r="D6766" s="428" t="s">
        <v>18</v>
      </c>
    </row>
    <row r="6767" spans="1:4" ht="12.75">
      <c r="A6767" s="428" t="s">
        <v>2910</v>
      </c>
      <c r="B6767" s="431">
        <v>100604</v>
      </c>
      <c r="C6767" s="428" t="s">
        <v>18290</v>
      </c>
      <c r="D6767" s="428" t="s">
        <v>20</v>
      </c>
    </row>
    <row r="6768" spans="1:4" ht="12.75">
      <c r="A6768" s="428" t="s">
        <v>12042</v>
      </c>
      <c r="B6768" s="431">
        <v>220910</v>
      </c>
      <c r="C6768" s="428" t="s">
        <v>18291</v>
      </c>
      <c r="D6768" s="428" t="s">
        <v>20</v>
      </c>
    </row>
    <row r="6769" spans="1:4" ht="12.75">
      <c r="A6769" s="428" t="s">
        <v>6442</v>
      </c>
      <c r="B6769" s="431">
        <v>220903</v>
      </c>
      <c r="C6769" s="428" t="s">
        <v>18292</v>
      </c>
      <c r="D6769" s="428" t="s">
        <v>18</v>
      </c>
    </row>
    <row r="6770" spans="1:4" ht="12.75">
      <c r="A6770" s="428" t="s">
        <v>6472</v>
      </c>
      <c r="B6770" s="431">
        <v>170103</v>
      </c>
      <c r="C6770" s="428" t="s">
        <v>15446</v>
      </c>
      <c r="D6770" s="428" t="s">
        <v>20</v>
      </c>
    </row>
    <row r="6771" spans="1:4" ht="12.75">
      <c r="A6771" s="428" t="s">
        <v>6481</v>
      </c>
      <c r="B6771" s="431">
        <v>221002</v>
      </c>
      <c r="C6771" s="428" t="s">
        <v>18293</v>
      </c>
      <c r="D6771" s="428" t="s">
        <v>19</v>
      </c>
    </row>
    <row r="6772" spans="1:4" ht="12.75">
      <c r="A6772" s="428" t="s">
        <v>6485</v>
      </c>
      <c r="B6772" s="431" t="s">
        <v>10674</v>
      </c>
      <c r="C6772" s="428" t="s">
        <v>18294</v>
      </c>
      <c r="D6772" s="428" t="s">
        <v>20</v>
      </c>
    </row>
    <row r="6773" spans="1:4" ht="12.75">
      <c r="A6773" s="428" t="s">
        <v>4331</v>
      </c>
      <c r="B6773" s="431">
        <v>150125</v>
      </c>
      <c r="C6773" s="428" t="s">
        <v>18295</v>
      </c>
      <c r="D6773" s="428" t="s">
        <v>459</v>
      </c>
    </row>
    <row r="6774" spans="1:4" ht="12.75">
      <c r="A6774" s="428" t="s">
        <v>8608</v>
      </c>
      <c r="B6774" s="431">
        <v>170104</v>
      </c>
      <c r="C6774" s="428" t="s">
        <v>18296</v>
      </c>
      <c r="D6774" s="428" t="s">
        <v>19</v>
      </c>
    </row>
    <row r="6775" spans="1:4" ht="12.75">
      <c r="A6775" s="428" t="s">
        <v>4613</v>
      </c>
      <c r="B6775" s="431" t="s">
        <v>10817</v>
      </c>
      <c r="C6775" s="428" t="s">
        <v>18297</v>
      </c>
      <c r="D6775" s="428" t="s">
        <v>18</v>
      </c>
    </row>
    <row r="6776" spans="1:4" ht="12.75">
      <c r="A6776" s="428" t="s">
        <v>6617</v>
      </c>
      <c r="B6776" s="431">
        <v>120503</v>
      </c>
      <c r="C6776" s="428" t="s">
        <v>18298</v>
      </c>
      <c r="D6776" s="428" t="s">
        <v>18</v>
      </c>
    </row>
    <row r="6777" spans="1:4" ht="12.75">
      <c r="A6777" s="428" t="s">
        <v>6532</v>
      </c>
      <c r="B6777" s="431">
        <v>130604</v>
      </c>
      <c r="C6777" s="428" t="s">
        <v>17309</v>
      </c>
      <c r="D6777" s="428" t="s">
        <v>18</v>
      </c>
    </row>
    <row r="6778" spans="1:4" ht="12.75">
      <c r="A6778" s="428" t="s">
        <v>6593</v>
      </c>
      <c r="B6778" s="431">
        <v>220708</v>
      </c>
      <c r="C6778" s="428" t="s">
        <v>16439</v>
      </c>
      <c r="D6778" s="428" t="s">
        <v>19</v>
      </c>
    </row>
    <row r="6779" spans="1:4" ht="12.75">
      <c r="A6779" s="428" t="s">
        <v>6538</v>
      </c>
      <c r="B6779" s="431">
        <v>220913</v>
      </c>
      <c r="C6779" s="428" t="s">
        <v>18299</v>
      </c>
      <c r="D6779" s="428" t="s">
        <v>18</v>
      </c>
    </row>
    <row r="6780" spans="1:4" ht="12.75">
      <c r="A6780" s="428" t="s">
        <v>6553</v>
      </c>
      <c r="B6780" s="431">
        <v>220101</v>
      </c>
      <c r="C6780" s="428" t="s">
        <v>14967</v>
      </c>
      <c r="D6780" s="428" t="s">
        <v>19</v>
      </c>
    </row>
    <row r="6781" spans="1:4" ht="12.75">
      <c r="A6781" s="428" t="s">
        <v>6575</v>
      </c>
      <c r="B6781" s="431" t="s">
        <v>6576</v>
      </c>
      <c r="C6781" s="428" t="s">
        <v>1082</v>
      </c>
      <c r="D6781" s="428" t="s">
        <v>18</v>
      </c>
    </row>
    <row r="6782" spans="1:4" ht="12.75">
      <c r="A6782" s="428" t="s">
        <v>6638</v>
      </c>
      <c r="B6782" s="431">
        <v>100102</v>
      </c>
      <c r="C6782" s="428" t="s">
        <v>18300</v>
      </c>
      <c r="D6782" s="428" t="s">
        <v>459</v>
      </c>
    </row>
    <row r="6783" spans="1:4" ht="12.75">
      <c r="A6783" s="428" t="s">
        <v>6653</v>
      </c>
      <c r="B6783" s="431" t="s">
        <v>9905</v>
      </c>
      <c r="C6783" s="428" t="s">
        <v>18301</v>
      </c>
      <c r="D6783" s="428" t="s">
        <v>19</v>
      </c>
    </row>
    <row r="6784" spans="1:4" ht="12.75">
      <c r="A6784" s="428" t="s">
        <v>6667</v>
      </c>
      <c r="B6784" s="431" t="s">
        <v>10069</v>
      </c>
      <c r="C6784" s="428" t="s">
        <v>18302</v>
      </c>
      <c r="D6784" s="428" t="s">
        <v>19</v>
      </c>
    </row>
    <row r="6785" spans="1:4" ht="12.75">
      <c r="A6785" s="428" t="s">
        <v>6727</v>
      </c>
      <c r="B6785" s="431" t="s">
        <v>10067</v>
      </c>
      <c r="C6785" s="428" t="s">
        <v>18303</v>
      </c>
      <c r="D6785" s="428" t="s">
        <v>19</v>
      </c>
    </row>
    <row r="6786" spans="1:4" ht="12.75">
      <c r="A6786" s="428" t="s">
        <v>6764</v>
      </c>
      <c r="B6786" s="431" t="s">
        <v>9847</v>
      </c>
      <c r="C6786" s="428" t="s">
        <v>18304</v>
      </c>
      <c r="D6786" s="428" t="s">
        <v>19</v>
      </c>
    </row>
    <row r="6787" spans="1:4" ht="12.75">
      <c r="A6787" s="428" t="s">
        <v>6765</v>
      </c>
      <c r="B6787" s="431" t="s">
        <v>6766</v>
      </c>
      <c r="C6787" s="428" t="s">
        <v>13052</v>
      </c>
      <c r="D6787" s="428" t="s">
        <v>20</v>
      </c>
    </row>
    <row r="6788" spans="1:4" ht="12.75">
      <c r="A6788" s="428" t="s">
        <v>6767</v>
      </c>
      <c r="B6788" s="431">
        <v>130105</v>
      </c>
      <c r="C6788" s="428" t="s">
        <v>13557</v>
      </c>
      <c r="D6788" s="428" t="s">
        <v>20</v>
      </c>
    </row>
    <row r="6789" spans="1:4" ht="12.75">
      <c r="A6789" s="428" t="s">
        <v>6809</v>
      </c>
      <c r="B6789" s="431" t="s">
        <v>9747</v>
      </c>
      <c r="C6789" s="428" t="s">
        <v>18305</v>
      </c>
      <c r="D6789" s="428" t="s">
        <v>18</v>
      </c>
    </row>
    <row r="6790" spans="1:4" ht="12.75">
      <c r="A6790" s="428" t="s">
        <v>6802</v>
      </c>
      <c r="B6790" s="431" t="s">
        <v>9786</v>
      </c>
      <c r="C6790" s="428" t="s">
        <v>18306</v>
      </c>
      <c r="D6790" s="428" t="s">
        <v>20</v>
      </c>
    </row>
    <row r="6791" spans="1:4" ht="12.75">
      <c r="A6791" s="428" t="s">
        <v>6859</v>
      </c>
      <c r="B6791" s="431">
        <v>130809</v>
      </c>
      <c r="C6791" s="428" t="s">
        <v>18307</v>
      </c>
      <c r="D6791" s="428" t="s">
        <v>20</v>
      </c>
    </row>
    <row r="6792" spans="1:4" ht="12.75">
      <c r="A6792" s="428" t="s">
        <v>6867</v>
      </c>
      <c r="B6792" s="431">
        <v>130302</v>
      </c>
      <c r="C6792" s="428" t="s">
        <v>18308</v>
      </c>
      <c r="D6792" s="428" t="s">
        <v>18</v>
      </c>
    </row>
    <row r="6793" spans="1:4" ht="12.75">
      <c r="A6793" s="428" t="s">
        <v>6883</v>
      </c>
      <c r="B6793" s="431" t="s">
        <v>9930</v>
      </c>
      <c r="C6793" s="428" t="s">
        <v>18309</v>
      </c>
      <c r="D6793" s="428" t="s">
        <v>19</v>
      </c>
    </row>
    <row r="6794" spans="1:4" ht="12.75">
      <c r="A6794" s="428" t="s">
        <v>6908</v>
      </c>
      <c r="B6794" s="431">
        <v>230109</v>
      </c>
      <c r="C6794" s="428" t="s">
        <v>18310</v>
      </c>
      <c r="D6794" s="428" t="s">
        <v>20</v>
      </c>
    </row>
    <row r="6795" spans="1:4" ht="12.75">
      <c r="A6795" s="428" t="s">
        <v>7390</v>
      </c>
      <c r="B6795" s="431" t="s">
        <v>9883</v>
      </c>
      <c r="C6795" s="428" t="s">
        <v>18311</v>
      </c>
      <c r="D6795" s="428" t="s">
        <v>20</v>
      </c>
    </row>
    <row r="6796" spans="1:4" ht="12.75">
      <c r="A6796" s="428" t="s">
        <v>6948</v>
      </c>
      <c r="B6796" s="431" t="s">
        <v>9997</v>
      </c>
      <c r="C6796" s="428" t="s">
        <v>18312</v>
      </c>
      <c r="D6796" s="428" t="s">
        <v>19</v>
      </c>
    </row>
    <row r="6797" spans="1:4" ht="12.75">
      <c r="A6797" s="428" t="s">
        <v>6964</v>
      </c>
      <c r="B6797" s="431">
        <v>200805</v>
      </c>
      <c r="C6797" s="428" t="s">
        <v>18313</v>
      </c>
      <c r="D6797" s="428" t="s">
        <v>18</v>
      </c>
    </row>
    <row r="6798" spans="1:4" ht="12.75">
      <c r="A6798" s="428" t="s">
        <v>6966</v>
      </c>
      <c r="B6798" s="431" t="s">
        <v>9989</v>
      </c>
      <c r="C6798" s="428" t="s">
        <v>18314</v>
      </c>
      <c r="D6798" s="428" t="s">
        <v>18</v>
      </c>
    </row>
    <row r="6799" spans="1:4" ht="12.75">
      <c r="A6799" s="428" t="s">
        <v>12043</v>
      </c>
      <c r="B6799" s="431">
        <v>120135</v>
      </c>
      <c r="C6799" s="428" t="s">
        <v>18315</v>
      </c>
      <c r="D6799" s="428" t="s">
        <v>19</v>
      </c>
    </row>
    <row r="6800" spans="1:4" ht="12.75">
      <c r="A6800" s="428" t="s">
        <v>6993</v>
      </c>
      <c r="B6800" s="431" t="s">
        <v>6994</v>
      </c>
      <c r="C6800" s="428" t="s">
        <v>18316</v>
      </c>
      <c r="D6800" s="428" t="s">
        <v>20</v>
      </c>
    </row>
    <row r="6801" spans="1:4" ht="12.75">
      <c r="A6801" s="428" t="s">
        <v>7011</v>
      </c>
      <c r="B6801" s="431" t="s">
        <v>9993</v>
      </c>
      <c r="C6801" s="428" t="s">
        <v>18317</v>
      </c>
      <c r="D6801" s="428" t="s">
        <v>20</v>
      </c>
    </row>
    <row r="6802" spans="1:4" ht="12.75">
      <c r="A6802" s="428" t="s">
        <v>7022</v>
      </c>
      <c r="B6802" s="431" t="s">
        <v>10015</v>
      </c>
      <c r="C6802" s="428" t="s">
        <v>18318</v>
      </c>
      <c r="D6802" s="428" t="s">
        <v>19</v>
      </c>
    </row>
    <row r="6803" spans="1:4" ht="12.75">
      <c r="A6803" s="428" t="s">
        <v>1732</v>
      </c>
      <c r="B6803" s="431">
        <v>100112</v>
      </c>
      <c r="C6803" s="428" t="s">
        <v>18319</v>
      </c>
      <c r="D6803" s="428" t="s">
        <v>18</v>
      </c>
    </row>
    <row r="6804" spans="1:4" ht="12.75">
      <c r="A6804" s="428" t="s">
        <v>7044</v>
      </c>
      <c r="B6804" s="431" t="s">
        <v>10055</v>
      </c>
      <c r="C6804" s="428" t="s">
        <v>18320</v>
      </c>
      <c r="D6804" s="428" t="s">
        <v>18</v>
      </c>
    </row>
    <row r="6805" spans="1:4" ht="12.75">
      <c r="A6805" s="428" t="s">
        <v>7053</v>
      </c>
      <c r="B6805" s="431">
        <v>130303</v>
      </c>
      <c r="C6805" s="428" t="s">
        <v>18321</v>
      </c>
      <c r="D6805" s="428" t="s">
        <v>20</v>
      </c>
    </row>
    <row r="6806" spans="1:4" ht="12.75">
      <c r="A6806" s="428" t="s">
        <v>7090</v>
      </c>
      <c r="B6806" s="431">
        <v>130614</v>
      </c>
      <c r="C6806" s="428" t="s">
        <v>18322</v>
      </c>
      <c r="D6806" s="428" t="s">
        <v>20</v>
      </c>
    </row>
    <row r="6807" spans="1:4" ht="12.75">
      <c r="A6807" s="428" t="s">
        <v>7127</v>
      </c>
      <c r="B6807" s="431" t="s">
        <v>9990</v>
      </c>
      <c r="C6807" s="428" t="s">
        <v>18323</v>
      </c>
      <c r="D6807" s="428" t="s">
        <v>19</v>
      </c>
    </row>
    <row r="6808" spans="1:4" ht="12.75">
      <c r="A6808" s="428" t="s">
        <v>7158</v>
      </c>
      <c r="B6808" s="431">
        <v>150716</v>
      </c>
      <c r="C6808" s="428" t="s">
        <v>18324</v>
      </c>
      <c r="D6808" s="428" t="s">
        <v>20</v>
      </c>
    </row>
    <row r="6809" spans="1:4" ht="12.75">
      <c r="A6809" s="428" t="s">
        <v>7182</v>
      </c>
      <c r="B6809" s="431">
        <v>101007</v>
      </c>
      <c r="C6809" s="428" t="s">
        <v>18325</v>
      </c>
      <c r="D6809" s="428" t="s">
        <v>18</v>
      </c>
    </row>
    <row r="6810" spans="1:4" ht="12.75">
      <c r="A6810" s="428" t="s">
        <v>7264</v>
      </c>
      <c r="B6810" s="431" t="s">
        <v>20022</v>
      </c>
      <c r="C6810" s="428" t="s">
        <v>18326</v>
      </c>
      <c r="D6810" s="428" t="s">
        <v>19</v>
      </c>
    </row>
    <row r="6811" spans="1:4" ht="12.75">
      <c r="A6811" s="428" t="s">
        <v>7307</v>
      </c>
      <c r="B6811" s="431" t="s">
        <v>9708</v>
      </c>
      <c r="C6811" s="428" t="s">
        <v>9573</v>
      </c>
      <c r="D6811" s="428" t="s">
        <v>19</v>
      </c>
    </row>
    <row r="6812" spans="1:4" ht="12.75">
      <c r="A6812" s="428" t="s">
        <v>7309</v>
      </c>
      <c r="B6812" s="431">
        <v>120105</v>
      </c>
      <c r="C6812" s="428" t="s">
        <v>16210</v>
      </c>
      <c r="D6812" s="428" t="s">
        <v>19</v>
      </c>
    </row>
    <row r="6813" spans="1:4" ht="12.75">
      <c r="A6813" s="428" t="s">
        <v>7339</v>
      </c>
      <c r="B6813" s="431">
        <v>150609</v>
      </c>
      <c r="C6813" s="428" t="s">
        <v>15447</v>
      </c>
      <c r="D6813" s="428" t="s">
        <v>18</v>
      </c>
    </row>
    <row r="6814" spans="1:4" ht="12.75">
      <c r="A6814" s="428" t="s">
        <v>7340</v>
      </c>
      <c r="B6814" s="431">
        <v>200101</v>
      </c>
      <c r="C6814" s="428" t="s">
        <v>18327</v>
      </c>
      <c r="D6814" s="428" t="s">
        <v>459</v>
      </c>
    </row>
    <row r="6815" spans="1:4" ht="12.75">
      <c r="A6815" s="428" t="s">
        <v>7349</v>
      </c>
      <c r="B6815" s="431" t="s">
        <v>7350</v>
      </c>
      <c r="C6815" s="428" t="s">
        <v>18328</v>
      </c>
      <c r="D6815" s="428" t="s">
        <v>18</v>
      </c>
    </row>
    <row r="6816" spans="1:4" ht="12.75">
      <c r="A6816" s="428" t="s">
        <v>182</v>
      </c>
      <c r="B6816" s="431">
        <v>130104</v>
      </c>
      <c r="C6816" s="428" t="s">
        <v>18329</v>
      </c>
      <c r="D6816" s="428" t="s">
        <v>459</v>
      </c>
    </row>
    <row r="6817" spans="1:4" ht="12.75">
      <c r="A6817" s="428" t="s">
        <v>7388</v>
      </c>
      <c r="B6817" s="431">
        <v>100603</v>
      </c>
      <c r="C6817" s="428" t="s">
        <v>18330</v>
      </c>
      <c r="D6817" s="428" t="s">
        <v>19</v>
      </c>
    </row>
    <row r="6818" spans="1:4" ht="12.75">
      <c r="A6818" s="428" t="s">
        <v>7393</v>
      </c>
      <c r="B6818" s="431">
        <v>100201</v>
      </c>
      <c r="C6818" s="428" t="s">
        <v>18331</v>
      </c>
      <c r="D6818" s="428" t="s">
        <v>19</v>
      </c>
    </row>
    <row r="6819" spans="1:4" ht="12.75">
      <c r="A6819" s="428" t="s">
        <v>7402</v>
      </c>
      <c r="B6819" s="431" t="s">
        <v>7403</v>
      </c>
      <c r="C6819" s="428" t="s">
        <v>18332</v>
      </c>
      <c r="D6819" s="428" t="s">
        <v>18</v>
      </c>
    </row>
    <row r="6820" spans="1:4" ht="12.75">
      <c r="A6820" s="428" t="s">
        <v>7451</v>
      </c>
      <c r="B6820" s="431">
        <v>120135</v>
      </c>
      <c r="C6820" s="428" t="s">
        <v>18333</v>
      </c>
      <c r="D6820" s="428" t="s">
        <v>20</v>
      </c>
    </row>
    <row r="6821" spans="1:4" ht="12.75">
      <c r="A6821" s="428" t="s">
        <v>7875</v>
      </c>
      <c r="B6821" s="431" t="s">
        <v>10742</v>
      </c>
      <c r="C6821" s="428" t="s">
        <v>18334</v>
      </c>
      <c r="D6821" s="428" t="s">
        <v>18</v>
      </c>
    </row>
    <row r="6822" spans="1:4" ht="12.75">
      <c r="A6822" s="428" t="s">
        <v>7461</v>
      </c>
      <c r="B6822" s="431" t="s">
        <v>10725</v>
      </c>
      <c r="C6822" s="428" t="s">
        <v>18335</v>
      </c>
      <c r="D6822" s="428" t="s">
        <v>19</v>
      </c>
    </row>
    <row r="6823" spans="1:4" ht="12.75">
      <c r="A6823" s="428" t="s">
        <v>7483</v>
      </c>
      <c r="B6823" s="431" t="s">
        <v>506</v>
      </c>
      <c r="C6823" s="428" t="s">
        <v>12696</v>
      </c>
      <c r="D6823" s="428" t="s">
        <v>18</v>
      </c>
    </row>
    <row r="6824" spans="1:4" ht="12.75">
      <c r="A6824" s="428" t="s">
        <v>5634</v>
      </c>
      <c r="B6824" s="431">
        <v>150903</v>
      </c>
      <c r="C6824" s="428" t="s">
        <v>18336</v>
      </c>
      <c r="D6824" s="428" t="s">
        <v>20</v>
      </c>
    </row>
    <row r="6825" spans="1:4" ht="12.75">
      <c r="A6825" s="428" t="s">
        <v>7504</v>
      </c>
      <c r="B6825" s="431">
        <v>190305</v>
      </c>
      <c r="C6825" s="428" t="s">
        <v>7505</v>
      </c>
      <c r="D6825" s="428" t="s">
        <v>459</v>
      </c>
    </row>
    <row r="6826" spans="1:4" ht="12.75">
      <c r="A6826" s="428" t="s">
        <v>7515</v>
      </c>
      <c r="B6826" s="431">
        <v>100803</v>
      </c>
      <c r="C6826" s="428" t="s">
        <v>18337</v>
      </c>
      <c r="D6826" s="428" t="s">
        <v>18</v>
      </c>
    </row>
    <row r="6827" spans="1:4" ht="12.75">
      <c r="A6827" s="428" t="s">
        <v>7530</v>
      </c>
      <c r="B6827" s="431">
        <v>120303</v>
      </c>
      <c r="C6827" s="428" t="s">
        <v>18338</v>
      </c>
      <c r="D6827" s="428" t="s">
        <v>20</v>
      </c>
    </row>
    <row r="6828" spans="1:4" ht="12.75">
      <c r="A6828" s="428" t="s">
        <v>7537</v>
      </c>
      <c r="B6828" s="431">
        <v>190301</v>
      </c>
      <c r="C6828" s="428" t="s">
        <v>18339</v>
      </c>
      <c r="D6828" s="428" t="s">
        <v>19</v>
      </c>
    </row>
    <row r="6829" spans="1:4" ht="12.75">
      <c r="A6829" s="428" t="s">
        <v>7552</v>
      </c>
      <c r="B6829" s="431" t="s">
        <v>7553</v>
      </c>
      <c r="C6829" s="428" t="s">
        <v>18340</v>
      </c>
      <c r="D6829" s="428" t="s">
        <v>18</v>
      </c>
    </row>
    <row r="6830" spans="1:4" ht="12.75">
      <c r="A6830" s="428" t="s">
        <v>7606</v>
      </c>
      <c r="B6830" s="431">
        <v>190304</v>
      </c>
      <c r="C6830" s="428" t="s">
        <v>12455</v>
      </c>
      <c r="D6830" s="428" t="s">
        <v>19</v>
      </c>
    </row>
    <row r="6831" spans="1:4" ht="12.75">
      <c r="A6831" s="428" t="s">
        <v>7673</v>
      </c>
      <c r="B6831" s="431">
        <v>190303</v>
      </c>
      <c r="C6831" s="428" t="s">
        <v>18341</v>
      </c>
      <c r="D6831" s="428" t="s">
        <v>19</v>
      </c>
    </row>
    <row r="6832" spans="1:4" ht="12.75">
      <c r="A6832" s="428" t="s">
        <v>3731</v>
      </c>
      <c r="B6832" s="431">
        <v>210115</v>
      </c>
      <c r="C6832" s="428" t="s">
        <v>18342</v>
      </c>
      <c r="D6832" s="428" t="s">
        <v>20</v>
      </c>
    </row>
    <row r="6833" spans="1:4" ht="12.75">
      <c r="A6833" s="428" t="s">
        <v>7699</v>
      </c>
      <c r="B6833" s="431">
        <v>250202</v>
      </c>
      <c r="C6833" s="428" t="s">
        <v>18343</v>
      </c>
      <c r="D6833" s="428" t="s">
        <v>19</v>
      </c>
    </row>
    <row r="6834" spans="1:4" ht="12.75">
      <c r="A6834" s="428" t="s">
        <v>4323</v>
      </c>
      <c r="B6834" s="431" t="s">
        <v>3360</v>
      </c>
      <c r="C6834" s="428" t="s">
        <v>18344</v>
      </c>
      <c r="D6834" s="428" t="s">
        <v>18</v>
      </c>
    </row>
    <row r="6835" spans="1:4" ht="12.75">
      <c r="A6835" s="428" t="s">
        <v>7713</v>
      </c>
      <c r="B6835" s="431">
        <v>190303</v>
      </c>
      <c r="C6835" s="428" t="s">
        <v>18345</v>
      </c>
      <c r="D6835" s="428" t="s">
        <v>19</v>
      </c>
    </row>
    <row r="6836" spans="1:4" ht="12.75">
      <c r="A6836" s="428" t="s">
        <v>6365</v>
      </c>
      <c r="B6836" s="431" t="s">
        <v>10765</v>
      </c>
      <c r="C6836" s="428" t="s">
        <v>18346</v>
      </c>
      <c r="D6836" s="428" t="s">
        <v>19</v>
      </c>
    </row>
    <row r="6837" spans="1:4" ht="12.75">
      <c r="A6837" s="428" t="s">
        <v>1012</v>
      </c>
      <c r="B6837" s="431" t="s">
        <v>10531</v>
      </c>
      <c r="C6837" s="428" t="s">
        <v>18347</v>
      </c>
      <c r="D6837" s="428" t="s">
        <v>18</v>
      </c>
    </row>
    <row r="6838" spans="1:4" ht="12.75">
      <c r="A6838" s="428" t="s">
        <v>7809</v>
      </c>
      <c r="B6838" s="431" t="s">
        <v>1473</v>
      </c>
      <c r="C6838" s="428" t="s">
        <v>18348</v>
      </c>
      <c r="D6838" s="428" t="s">
        <v>18</v>
      </c>
    </row>
    <row r="6839" spans="1:4" ht="12.75">
      <c r="A6839" s="428" t="s">
        <v>7811</v>
      </c>
      <c r="B6839" s="431" t="s">
        <v>869</v>
      </c>
      <c r="C6839" s="428" t="s">
        <v>18349</v>
      </c>
      <c r="D6839" s="428" t="s">
        <v>20</v>
      </c>
    </row>
    <row r="6840" spans="1:4" ht="12.75">
      <c r="A6840" s="428" t="s">
        <v>7976</v>
      </c>
      <c r="B6840" s="431">
        <v>200201</v>
      </c>
      <c r="C6840" s="428" t="s">
        <v>18350</v>
      </c>
      <c r="D6840" s="428" t="s">
        <v>19</v>
      </c>
    </row>
    <row r="6841" spans="1:4" ht="12.75">
      <c r="A6841" s="428" t="s">
        <v>7174</v>
      </c>
      <c r="B6841" s="431">
        <v>250303</v>
      </c>
      <c r="C6841" s="428" t="s">
        <v>18351</v>
      </c>
      <c r="D6841" s="428" t="s">
        <v>19</v>
      </c>
    </row>
    <row r="6842" spans="1:4" ht="12.75">
      <c r="A6842" s="428" t="s">
        <v>7883</v>
      </c>
      <c r="B6842" s="431">
        <v>120303</v>
      </c>
      <c r="C6842" s="428" t="s">
        <v>18352</v>
      </c>
      <c r="D6842" s="428" t="s">
        <v>20</v>
      </c>
    </row>
    <row r="6843" spans="1:4" ht="12.75">
      <c r="A6843" s="428" t="s">
        <v>7884</v>
      </c>
      <c r="B6843" s="431">
        <v>120303</v>
      </c>
      <c r="C6843" s="428" t="s">
        <v>18353</v>
      </c>
      <c r="D6843" s="428" t="s">
        <v>20</v>
      </c>
    </row>
    <row r="6844" spans="1:4" ht="12.75">
      <c r="A6844" s="428" t="s">
        <v>6234</v>
      </c>
      <c r="B6844" s="431" t="s">
        <v>10765</v>
      </c>
      <c r="C6844" s="428" t="s">
        <v>18354</v>
      </c>
      <c r="D6844" s="428" t="s">
        <v>19</v>
      </c>
    </row>
    <row r="6845" spans="1:4" ht="12.75">
      <c r="A6845" s="428" t="s">
        <v>7915</v>
      </c>
      <c r="B6845" s="431">
        <v>120303</v>
      </c>
      <c r="C6845" s="428" t="s">
        <v>18355</v>
      </c>
      <c r="D6845" s="428" t="s">
        <v>20</v>
      </c>
    </row>
    <row r="6846" spans="1:4" ht="12.75">
      <c r="A6846" s="428" t="s">
        <v>7938</v>
      </c>
      <c r="B6846" s="431">
        <v>101103</v>
      </c>
      <c r="C6846" s="428" t="s">
        <v>18356</v>
      </c>
      <c r="D6846" s="428" t="s">
        <v>20</v>
      </c>
    </row>
    <row r="6847" spans="1:4" ht="12.75">
      <c r="A6847" s="428" t="s">
        <v>8165</v>
      </c>
      <c r="B6847" s="431">
        <v>120607</v>
      </c>
      <c r="C6847" s="428" t="s">
        <v>15349</v>
      </c>
      <c r="D6847" s="428" t="s">
        <v>18</v>
      </c>
    </row>
    <row r="6848" spans="1:4" ht="12.75">
      <c r="A6848" s="428" t="s">
        <v>1587</v>
      </c>
      <c r="B6848" s="431">
        <v>100322</v>
      </c>
      <c r="C6848" s="428" t="s">
        <v>18357</v>
      </c>
      <c r="D6848" s="428" t="s">
        <v>20</v>
      </c>
    </row>
    <row r="6849" spans="1:4" ht="12.75">
      <c r="A6849" s="428" t="s">
        <v>12044</v>
      </c>
      <c r="B6849" s="431">
        <v>150111</v>
      </c>
      <c r="C6849" s="428" t="s">
        <v>18358</v>
      </c>
      <c r="D6849" s="428" t="s">
        <v>19</v>
      </c>
    </row>
    <row r="6850" spans="1:4" ht="12.75">
      <c r="A6850" s="428" t="s">
        <v>1217</v>
      </c>
      <c r="B6850" s="431">
        <v>150135</v>
      </c>
      <c r="C6850" s="428" t="s">
        <v>18359</v>
      </c>
      <c r="D6850" s="428" t="s">
        <v>20</v>
      </c>
    </row>
    <row r="6851" spans="1:4" ht="12.75">
      <c r="A6851" s="428" t="s">
        <v>7969</v>
      </c>
      <c r="B6851" s="431" t="s">
        <v>7553</v>
      </c>
      <c r="C6851" s="428" t="s">
        <v>18360</v>
      </c>
      <c r="D6851" s="428" t="s">
        <v>18</v>
      </c>
    </row>
    <row r="6852" spans="1:4" ht="12.75">
      <c r="A6852" s="428" t="s">
        <v>7979</v>
      </c>
      <c r="B6852" s="431">
        <v>150132</v>
      </c>
      <c r="C6852" s="428" t="s">
        <v>18361</v>
      </c>
      <c r="D6852" s="428" t="s">
        <v>18</v>
      </c>
    </row>
    <row r="6853" spans="1:4" ht="12.75">
      <c r="A6853" s="428" t="s">
        <v>12045</v>
      </c>
      <c r="B6853" s="431">
        <v>200201</v>
      </c>
      <c r="C6853" s="428" t="s">
        <v>18362</v>
      </c>
      <c r="D6853" s="428" t="s">
        <v>19</v>
      </c>
    </row>
    <row r="6854" spans="1:4" ht="12.75">
      <c r="A6854" s="428" t="s">
        <v>7237</v>
      </c>
      <c r="B6854" s="431" t="s">
        <v>10035</v>
      </c>
      <c r="C6854" s="428" t="s">
        <v>18363</v>
      </c>
      <c r="D6854" s="428" t="s">
        <v>19</v>
      </c>
    </row>
    <row r="6855" spans="1:4" ht="12.75">
      <c r="A6855" s="428" t="s">
        <v>8030</v>
      </c>
      <c r="B6855" s="431">
        <v>250304</v>
      </c>
      <c r="C6855" s="428" t="s">
        <v>18364</v>
      </c>
      <c r="D6855" s="428" t="s">
        <v>19</v>
      </c>
    </row>
    <row r="6856" spans="1:4" ht="12.75">
      <c r="A6856" s="428" t="s">
        <v>5424</v>
      </c>
      <c r="B6856" s="431">
        <v>120606</v>
      </c>
      <c r="C6856" s="428" t="s">
        <v>18365</v>
      </c>
      <c r="D6856" s="428" t="s">
        <v>18</v>
      </c>
    </row>
    <row r="6857" spans="1:4" ht="12.75">
      <c r="A6857" s="428" t="s">
        <v>6103</v>
      </c>
      <c r="B6857" s="431" t="s">
        <v>10836</v>
      </c>
      <c r="C6857" s="428" t="s">
        <v>18366</v>
      </c>
      <c r="D6857" s="428" t="s">
        <v>19</v>
      </c>
    </row>
    <row r="6858" spans="1:4" ht="12.75">
      <c r="A6858" s="428" t="s">
        <v>8107</v>
      </c>
      <c r="B6858" s="431">
        <v>101108</v>
      </c>
      <c r="C6858" s="428" t="s">
        <v>18367</v>
      </c>
      <c r="D6858" s="428" t="s">
        <v>20</v>
      </c>
    </row>
    <row r="6859" spans="1:4" ht="12.75">
      <c r="A6859" s="428" t="s">
        <v>8116</v>
      </c>
      <c r="B6859" s="431" t="s">
        <v>506</v>
      </c>
      <c r="C6859" s="428" t="s">
        <v>15393</v>
      </c>
      <c r="D6859" s="428" t="s">
        <v>19</v>
      </c>
    </row>
    <row r="6860" spans="1:4" ht="12.75">
      <c r="A6860" s="428" t="s">
        <v>12046</v>
      </c>
      <c r="B6860" s="431" t="s">
        <v>10476</v>
      </c>
      <c r="C6860" s="428" t="s">
        <v>18368</v>
      </c>
      <c r="D6860" s="428" t="s">
        <v>19</v>
      </c>
    </row>
    <row r="6861" spans="1:4" ht="12.75">
      <c r="A6861" s="428" t="s">
        <v>8145</v>
      </c>
      <c r="B6861" s="431" t="s">
        <v>506</v>
      </c>
      <c r="C6861" s="428" t="s">
        <v>14986</v>
      </c>
      <c r="D6861" s="428" t="s">
        <v>18</v>
      </c>
    </row>
    <row r="6862" spans="1:4" ht="12.75">
      <c r="A6862" s="428" t="s">
        <v>5077</v>
      </c>
      <c r="B6862" s="431">
        <v>140310</v>
      </c>
      <c r="C6862" s="428" t="s">
        <v>18369</v>
      </c>
      <c r="D6862" s="428" t="s">
        <v>18</v>
      </c>
    </row>
    <row r="6863" spans="1:4" ht="12.75">
      <c r="A6863" s="428" t="s">
        <v>4748</v>
      </c>
      <c r="B6863" s="431">
        <v>140307</v>
      </c>
      <c r="C6863" s="428" t="s">
        <v>18370</v>
      </c>
      <c r="D6863" s="428" t="s">
        <v>18</v>
      </c>
    </row>
    <row r="6864" spans="1:4" ht="12.75">
      <c r="A6864" s="428" t="s">
        <v>8203</v>
      </c>
      <c r="B6864" s="431">
        <v>220203</v>
      </c>
      <c r="C6864" s="428" t="s">
        <v>18371</v>
      </c>
      <c r="D6864" s="428" t="s">
        <v>19</v>
      </c>
    </row>
    <row r="6865" spans="1:4" ht="12.75">
      <c r="A6865" s="428" t="s">
        <v>8204</v>
      </c>
      <c r="B6865" s="431">
        <v>131006</v>
      </c>
      <c r="C6865" s="428" t="s">
        <v>18372</v>
      </c>
      <c r="D6865" s="428" t="s">
        <v>20</v>
      </c>
    </row>
    <row r="6866" spans="1:4" ht="12.75">
      <c r="A6866" s="428" t="s">
        <v>5529</v>
      </c>
      <c r="B6866" s="431">
        <v>140312</v>
      </c>
      <c r="C6866" s="428" t="s">
        <v>18373</v>
      </c>
      <c r="D6866" s="428" t="s">
        <v>19</v>
      </c>
    </row>
    <row r="6867" spans="1:4" ht="12.75">
      <c r="A6867" s="428" t="s">
        <v>7253</v>
      </c>
      <c r="B6867" s="431" t="s">
        <v>3135</v>
      </c>
      <c r="C6867" s="428" t="s">
        <v>18374</v>
      </c>
      <c r="D6867" s="428" t="s">
        <v>19</v>
      </c>
    </row>
    <row r="6868" spans="1:4" ht="12.75">
      <c r="A6868" s="428" t="s">
        <v>8230</v>
      </c>
      <c r="B6868" s="431" t="s">
        <v>506</v>
      </c>
      <c r="C6868" s="428" t="s">
        <v>13557</v>
      </c>
      <c r="D6868" s="428" t="s">
        <v>18</v>
      </c>
    </row>
    <row r="6869" spans="1:4" ht="12.75">
      <c r="A6869" s="428" t="s">
        <v>8243</v>
      </c>
      <c r="B6869" s="431">
        <v>131007</v>
      </c>
      <c r="C6869" s="428" t="s">
        <v>18375</v>
      </c>
      <c r="D6869" s="428" t="s">
        <v>20</v>
      </c>
    </row>
    <row r="6870" spans="1:4" ht="12.75">
      <c r="A6870" s="428" t="s">
        <v>8244</v>
      </c>
      <c r="B6870" s="431">
        <v>120803</v>
      </c>
      <c r="C6870" s="428" t="s">
        <v>18376</v>
      </c>
      <c r="D6870" s="428" t="s">
        <v>20</v>
      </c>
    </row>
    <row r="6871" spans="1:4" ht="12.75">
      <c r="A6871" s="428" t="s">
        <v>12047</v>
      </c>
      <c r="B6871" s="431">
        <v>120601</v>
      </c>
      <c r="C6871" s="428" t="s">
        <v>18377</v>
      </c>
      <c r="D6871" s="428" t="s">
        <v>20</v>
      </c>
    </row>
    <row r="6872" spans="1:4" ht="12.75">
      <c r="A6872" s="428" t="s">
        <v>12048</v>
      </c>
      <c r="B6872" s="431">
        <v>160403</v>
      </c>
      <c r="C6872" s="428" t="s">
        <v>18378</v>
      </c>
      <c r="D6872" s="428" t="s">
        <v>19</v>
      </c>
    </row>
    <row r="6873" spans="1:4" ht="12.75">
      <c r="A6873" s="428" t="s">
        <v>5538</v>
      </c>
      <c r="B6873" s="431">
        <v>180301</v>
      </c>
      <c r="C6873" s="428" t="s">
        <v>5539</v>
      </c>
      <c r="D6873" s="428" t="s">
        <v>18</v>
      </c>
    </row>
    <row r="6874" spans="1:4" ht="12.75">
      <c r="A6874" s="428" t="s">
        <v>550</v>
      </c>
      <c r="B6874" s="431">
        <v>210401</v>
      </c>
      <c r="C6874" s="428" t="s">
        <v>18379</v>
      </c>
      <c r="D6874" s="428" t="s">
        <v>19</v>
      </c>
    </row>
    <row r="6875" spans="1:4" ht="12.75">
      <c r="A6875" s="428" t="s">
        <v>8385</v>
      </c>
      <c r="B6875" s="431">
        <v>190107</v>
      </c>
      <c r="C6875" s="428" t="s">
        <v>14986</v>
      </c>
      <c r="D6875" s="428" t="s">
        <v>19</v>
      </c>
    </row>
    <row r="6876" spans="1:4" ht="12.75">
      <c r="A6876" s="428" t="s">
        <v>8395</v>
      </c>
      <c r="B6876" s="431">
        <v>200308</v>
      </c>
      <c r="C6876" s="428" t="s">
        <v>18380</v>
      </c>
      <c r="D6876" s="428" t="s">
        <v>20</v>
      </c>
    </row>
    <row r="6877" spans="1:4" ht="12.75">
      <c r="A6877" s="428" t="s">
        <v>8513</v>
      </c>
      <c r="B6877" s="431">
        <v>250101</v>
      </c>
      <c r="C6877" s="428" t="s">
        <v>18381</v>
      </c>
      <c r="D6877" s="428" t="s">
        <v>18</v>
      </c>
    </row>
    <row r="6878" spans="1:4" ht="12.75">
      <c r="A6878" s="428" t="s">
        <v>8437</v>
      </c>
      <c r="B6878" s="431">
        <v>200303</v>
      </c>
      <c r="C6878" s="428" t="s">
        <v>18382</v>
      </c>
      <c r="D6878" s="428" t="s">
        <v>19</v>
      </c>
    </row>
    <row r="6879" spans="1:4" ht="12.75">
      <c r="A6879" s="428" t="s">
        <v>8455</v>
      </c>
      <c r="B6879" s="431">
        <v>250106</v>
      </c>
      <c r="C6879" s="428" t="s">
        <v>17889</v>
      </c>
      <c r="D6879" s="428" t="s">
        <v>19</v>
      </c>
    </row>
    <row r="6880" spans="1:4" ht="12.75">
      <c r="A6880" s="428" t="s">
        <v>12049</v>
      </c>
      <c r="B6880" s="431" t="s">
        <v>890</v>
      </c>
      <c r="C6880" s="428" t="s">
        <v>18383</v>
      </c>
      <c r="D6880" s="428" t="s">
        <v>20</v>
      </c>
    </row>
    <row r="6881" spans="1:4" ht="12.75">
      <c r="A6881" s="428" t="s">
        <v>8515</v>
      </c>
      <c r="B6881" s="431">
        <v>120302</v>
      </c>
      <c r="C6881" s="428" t="s">
        <v>18384</v>
      </c>
      <c r="D6881" s="428" t="s">
        <v>20</v>
      </c>
    </row>
    <row r="6882" spans="1:4" ht="12.75">
      <c r="A6882" s="428" t="s">
        <v>8526</v>
      </c>
      <c r="B6882" s="431">
        <v>150603</v>
      </c>
      <c r="C6882" s="428" t="s">
        <v>18385</v>
      </c>
      <c r="D6882" s="428" t="s">
        <v>19</v>
      </c>
    </row>
    <row r="6883" spans="1:4" ht="12.75">
      <c r="A6883" s="428" t="s">
        <v>714</v>
      </c>
      <c r="B6883" s="431" t="s">
        <v>10145</v>
      </c>
      <c r="C6883" s="428" t="s">
        <v>18386</v>
      </c>
      <c r="D6883" s="428" t="s">
        <v>19</v>
      </c>
    </row>
    <row r="6884" spans="1:4" ht="12.75">
      <c r="A6884" s="428" t="s">
        <v>8533</v>
      </c>
      <c r="B6884" s="431">
        <v>100501</v>
      </c>
      <c r="C6884" s="428" t="s">
        <v>18387</v>
      </c>
      <c r="D6884" s="428" t="s">
        <v>20</v>
      </c>
    </row>
    <row r="6885" spans="1:4" ht="12.75">
      <c r="A6885" s="428" t="s">
        <v>879</v>
      </c>
      <c r="B6885" s="431">
        <v>250101</v>
      </c>
      <c r="C6885" s="428" t="s">
        <v>13893</v>
      </c>
      <c r="D6885" s="428" t="s">
        <v>20</v>
      </c>
    </row>
    <row r="6886" spans="1:4" ht="12.75">
      <c r="A6886" s="428" t="s">
        <v>5073</v>
      </c>
      <c r="B6886" s="431" t="s">
        <v>637</v>
      </c>
      <c r="C6886" s="428" t="s">
        <v>18388</v>
      </c>
      <c r="D6886" s="428" t="s">
        <v>19</v>
      </c>
    </row>
    <row r="6887" spans="1:4" ht="12.75">
      <c r="A6887" s="428" t="s">
        <v>12050</v>
      </c>
      <c r="B6887" s="431">
        <v>250104</v>
      </c>
      <c r="C6887" s="428" t="s">
        <v>18389</v>
      </c>
      <c r="D6887" s="428" t="s">
        <v>20</v>
      </c>
    </row>
    <row r="6888" spans="1:4" ht="12.75">
      <c r="A6888" s="428" t="s">
        <v>2327</v>
      </c>
      <c r="B6888" s="431" t="s">
        <v>1955</v>
      </c>
      <c r="C6888" s="428" t="s">
        <v>18390</v>
      </c>
      <c r="D6888" s="428" t="s">
        <v>20</v>
      </c>
    </row>
    <row r="6889" spans="1:4" ht="12.75">
      <c r="A6889" s="428" t="s">
        <v>4608</v>
      </c>
      <c r="B6889" s="431">
        <v>110503</v>
      </c>
      <c r="C6889" s="428" t="s">
        <v>18391</v>
      </c>
      <c r="D6889" s="428" t="s">
        <v>20</v>
      </c>
    </row>
    <row r="6890" spans="1:4" ht="12.75">
      <c r="A6890" s="428" t="s">
        <v>8557</v>
      </c>
      <c r="B6890" s="431">
        <v>200304</v>
      </c>
      <c r="C6890" s="428" t="s">
        <v>9578</v>
      </c>
      <c r="D6890" s="428" t="s">
        <v>20</v>
      </c>
    </row>
    <row r="6891" spans="1:4" ht="12.75">
      <c r="A6891" s="428" t="s">
        <v>8563</v>
      </c>
      <c r="B6891" s="431">
        <v>150609</v>
      </c>
      <c r="C6891" s="428" t="s">
        <v>18392</v>
      </c>
      <c r="D6891" s="428" t="s">
        <v>19</v>
      </c>
    </row>
    <row r="6892" spans="1:4" ht="12.75">
      <c r="A6892" s="428" t="s">
        <v>8574</v>
      </c>
      <c r="B6892" s="431">
        <v>110103</v>
      </c>
      <c r="C6892" s="428" t="s">
        <v>18393</v>
      </c>
      <c r="D6892" s="428" t="s">
        <v>20</v>
      </c>
    </row>
    <row r="6893" spans="1:4" ht="12.75">
      <c r="A6893" s="428" t="s">
        <v>4370</v>
      </c>
      <c r="B6893" s="431">
        <v>150128</v>
      </c>
      <c r="C6893" s="428" t="s">
        <v>18394</v>
      </c>
      <c r="D6893" s="428" t="s">
        <v>459</v>
      </c>
    </row>
    <row r="6894" spans="1:4" ht="12.75">
      <c r="A6894" s="428" t="s">
        <v>2141</v>
      </c>
      <c r="B6894" s="431" t="s">
        <v>10360</v>
      </c>
      <c r="C6894" s="428" t="s">
        <v>18395</v>
      </c>
      <c r="D6894" s="428" t="s">
        <v>18</v>
      </c>
    </row>
    <row r="6895" spans="1:4" ht="12.75">
      <c r="A6895" s="428" t="s">
        <v>12051</v>
      </c>
      <c r="B6895" s="431">
        <v>250105</v>
      </c>
      <c r="C6895" s="428" t="s">
        <v>18396</v>
      </c>
      <c r="D6895" s="428" t="s">
        <v>20</v>
      </c>
    </row>
    <row r="6896" spans="1:4" ht="12.75">
      <c r="A6896" s="428" t="s">
        <v>2454</v>
      </c>
      <c r="B6896" s="431" t="s">
        <v>904</v>
      </c>
      <c r="C6896" s="428" t="s">
        <v>18397</v>
      </c>
      <c r="D6896" s="428" t="s">
        <v>19</v>
      </c>
    </row>
    <row r="6897" spans="1:4" ht="12.75">
      <c r="A6897" s="428" t="s">
        <v>8622</v>
      </c>
      <c r="B6897" s="431">
        <v>150605</v>
      </c>
      <c r="C6897" s="428" t="s">
        <v>18398</v>
      </c>
      <c r="D6897" s="428" t="s">
        <v>18</v>
      </c>
    </row>
    <row r="6898" spans="1:4" ht="12.75">
      <c r="A6898" s="428" t="s">
        <v>3124</v>
      </c>
      <c r="B6898" s="431">
        <v>150133</v>
      </c>
      <c r="C6898" s="428" t="s">
        <v>18399</v>
      </c>
      <c r="D6898" s="428" t="s">
        <v>18</v>
      </c>
    </row>
    <row r="6899" spans="1:4" ht="12.75">
      <c r="A6899" s="428" t="s">
        <v>5504</v>
      </c>
      <c r="B6899" s="431">
        <v>150301</v>
      </c>
      <c r="C6899" s="428" t="s">
        <v>14781</v>
      </c>
      <c r="D6899" s="428" t="s">
        <v>18</v>
      </c>
    </row>
    <row r="6900" spans="1:4" ht="12.75">
      <c r="A6900" s="428" t="s">
        <v>957</v>
      </c>
      <c r="B6900" s="431" t="s">
        <v>10563</v>
      </c>
      <c r="C6900" s="428" t="s">
        <v>14018</v>
      </c>
      <c r="D6900" s="428" t="s">
        <v>459</v>
      </c>
    </row>
    <row r="6901" spans="1:4" ht="12.75">
      <c r="A6901" s="428" t="s">
        <v>12052</v>
      </c>
      <c r="B6901" s="431">
        <v>160601</v>
      </c>
      <c r="C6901" s="428" t="s">
        <v>18400</v>
      </c>
      <c r="D6901" s="428" t="s">
        <v>19</v>
      </c>
    </row>
    <row r="6902" spans="1:4" ht="12.75">
      <c r="A6902" s="428" t="s">
        <v>1735</v>
      </c>
      <c r="B6902" s="431" t="s">
        <v>10250</v>
      </c>
      <c r="C6902" s="428" t="s">
        <v>18401</v>
      </c>
      <c r="D6902" s="428" t="s">
        <v>18</v>
      </c>
    </row>
    <row r="6903" spans="1:4" ht="12.75">
      <c r="A6903" s="428" t="s">
        <v>4262</v>
      </c>
      <c r="B6903" s="431" t="s">
        <v>413</v>
      </c>
      <c r="C6903" s="428" t="s">
        <v>18402</v>
      </c>
      <c r="D6903" s="428" t="s">
        <v>19</v>
      </c>
    </row>
    <row r="6904" spans="1:4" ht="12.75">
      <c r="A6904" s="428" t="s">
        <v>3500</v>
      </c>
      <c r="B6904" s="431">
        <v>210305</v>
      </c>
      <c r="C6904" s="428" t="s">
        <v>18403</v>
      </c>
      <c r="D6904" s="428" t="s">
        <v>19</v>
      </c>
    </row>
    <row r="6905" spans="1:4" ht="12.75">
      <c r="A6905" s="428" t="s">
        <v>2115</v>
      </c>
      <c r="B6905" s="431">
        <v>100703</v>
      </c>
      <c r="C6905" s="428" t="s">
        <v>18404</v>
      </c>
      <c r="D6905" s="428" t="s">
        <v>19</v>
      </c>
    </row>
    <row r="6906" spans="1:4" ht="12.75">
      <c r="A6906" s="428" t="s">
        <v>5429</v>
      </c>
      <c r="B6906" s="431">
        <v>150203</v>
      </c>
      <c r="C6906" s="428" t="s">
        <v>18405</v>
      </c>
      <c r="D6906" s="428" t="s">
        <v>19</v>
      </c>
    </row>
    <row r="6907" spans="1:4" ht="12.75">
      <c r="A6907" s="428" t="s">
        <v>978</v>
      </c>
      <c r="B6907" s="431" t="s">
        <v>10535</v>
      </c>
      <c r="C6907" s="428" t="s">
        <v>18406</v>
      </c>
      <c r="D6907" s="428" t="s">
        <v>19</v>
      </c>
    </row>
    <row r="6908" spans="1:4" ht="12.75">
      <c r="A6908" s="428" t="s">
        <v>5063</v>
      </c>
      <c r="B6908" s="431">
        <v>210101</v>
      </c>
      <c r="C6908" s="428" t="s">
        <v>18407</v>
      </c>
      <c r="D6908" s="428" t="s">
        <v>19</v>
      </c>
    </row>
    <row r="6909" spans="1:4" ht="12.75">
      <c r="A6909" s="428" t="s">
        <v>12053</v>
      </c>
      <c r="B6909" s="431" t="s">
        <v>890</v>
      </c>
      <c r="C6909" s="428" t="s">
        <v>18408</v>
      </c>
      <c r="D6909" s="428" t="s">
        <v>20</v>
      </c>
    </row>
    <row r="6910" spans="1:4" ht="12.75">
      <c r="A6910" s="428" t="s">
        <v>3092</v>
      </c>
      <c r="B6910" s="431">
        <v>210106</v>
      </c>
      <c r="C6910" s="428" t="s">
        <v>18409</v>
      </c>
      <c r="D6910" s="428" t="s">
        <v>18</v>
      </c>
    </row>
    <row r="6911" spans="1:4" ht="12.75">
      <c r="A6911" s="428" t="s">
        <v>12054</v>
      </c>
      <c r="B6911" s="431">
        <v>200201</v>
      </c>
      <c r="C6911" s="428" t="s">
        <v>18410</v>
      </c>
      <c r="D6911" s="428" t="s">
        <v>20</v>
      </c>
    </row>
    <row r="6912" spans="1:4" ht="12.75">
      <c r="A6912" s="428" t="s">
        <v>5122</v>
      </c>
      <c r="B6912" s="431">
        <v>151008</v>
      </c>
      <c r="C6912" s="428" t="s">
        <v>18411</v>
      </c>
      <c r="D6912" s="428" t="s">
        <v>18</v>
      </c>
    </row>
    <row r="6913" spans="1:4" ht="12.75">
      <c r="A6913" s="428" t="s">
        <v>2641</v>
      </c>
      <c r="B6913" s="431" t="s">
        <v>10126</v>
      </c>
      <c r="C6913" s="428" t="s">
        <v>18412</v>
      </c>
      <c r="D6913" s="428" t="s">
        <v>20</v>
      </c>
    </row>
    <row r="6914" spans="1:4" ht="12.75">
      <c r="A6914" s="428" t="s">
        <v>5350</v>
      </c>
      <c r="B6914" s="431">
        <v>151016</v>
      </c>
      <c r="C6914" s="428" t="s">
        <v>18413</v>
      </c>
      <c r="D6914" s="428" t="s">
        <v>20</v>
      </c>
    </row>
    <row r="6915" spans="1:4" ht="12.75">
      <c r="A6915" s="428" t="s">
        <v>12055</v>
      </c>
      <c r="B6915" s="431">
        <v>220804</v>
      </c>
      <c r="C6915" s="428" t="s">
        <v>18414</v>
      </c>
      <c r="D6915" s="428" t="s">
        <v>20</v>
      </c>
    </row>
    <row r="6916" spans="1:4" ht="12.75">
      <c r="A6916" s="428" t="s">
        <v>2877</v>
      </c>
      <c r="B6916" s="431">
        <v>210309</v>
      </c>
      <c r="C6916" s="428" t="s">
        <v>18415</v>
      </c>
      <c r="D6916" s="428" t="s">
        <v>20</v>
      </c>
    </row>
    <row r="6917" spans="1:4" ht="12.75">
      <c r="A6917" s="428" t="s">
        <v>5661</v>
      </c>
      <c r="B6917" s="431" t="s">
        <v>10277</v>
      </c>
      <c r="C6917" s="428" t="s">
        <v>18416</v>
      </c>
      <c r="D6917" s="428" t="s">
        <v>20</v>
      </c>
    </row>
    <row r="6918" spans="1:4" ht="12.75">
      <c r="A6918" s="428" t="s">
        <v>1120</v>
      </c>
      <c r="B6918" s="431" t="s">
        <v>10709</v>
      </c>
      <c r="C6918" s="428" t="s">
        <v>18417</v>
      </c>
      <c r="D6918" s="428" t="s">
        <v>20</v>
      </c>
    </row>
    <row r="6919" spans="1:4" ht="12.75">
      <c r="A6919" s="428" t="s">
        <v>5708</v>
      </c>
      <c r="B6919" s="431" t="s">
        <v>10364</v>
      </c>
      <c r="C6919" s="428" t="s">
        <v>18418</v>
      </c>
      <c r="D6919" s="428" t="s">
        <v>18</v>
      </c>
    </row>
    <row r="6920" spans="1:4" ht="12.75">
      <c r="A6920" s="428" t="s">
        <v>5520</v>
      </c>
      <c r="B6920" s="431">
        <v>180101</v>
      </c>
      <c r="C6920" s="428" t="s">
        <v>5521</v>
      </c>
      <c r="D6920" s="428" t="s">
        <v>20</v>
      </c>
    </row>
    <row r="6921" spans="1:4" ht="12.75">
      <c r="A6921" s="428" t="s">
        <v>5489</v>
      </c>
      <c r="B6921" s="431">
        <v>150505</v>
      </c>
      <c r="C6921" s="428" t="s">
        <v>18419</v>
      </c>
      <c r="D6921" s="428" t="s">
        <v>20</v>
      </c>
    </row>
    <row r="6922" spans="1:4" ht="12.75">
      <c r="A6922" s="428" t="s">
        <v>4544</v>
      </c>
      <c r="B6922" s="431" t="s">
        <v>1085</v>
      </c>
      <c r="C6922" s="428" t="s">
        <v>13648</v>
      </c>
      <c r="D6922" s="428" t="s">
        <v>18</v>
      </c>
    </row>
    <row r="6923" spans="1:4" ht="12.75">
      <c r="A6923" s="428" t="s">
        <v>4881</v>
      </c>
      <c r="B6923" s="431">
        <v>200207</v>
      </c>
      <c r="C6923" s="428" t="s">
        <v>18420</v>
      </c>
      <c r="D6923" s="428" t="s">
        <v>459</v>
      </c>
    </row>
    <row r="6924" spans="1:4" ht="12.75">
      <c r="A6924" s="428" t="s">
        <v>959</v>
      </c>
      <c r="B6924" s="431">
        <v>200703</v>
      </c>
      <c r="C6924" s="428" t="s">
        <v>18421</v>
      </c>
      <c r="D6924" s="428" t="s">
        <v>18</v>
      </c>
    </row>
    <row r="6925" spans="1:4" ht="12.75">
      <c r="A6925" s="428" t="s">
        <v>3939</v>
      </c>
      <c r="B6925" s="431">
        <v>170103</v>
      </c>
      <c r="C6925" s="428" t="s">
        <v>18422</v>
      </c>
      <c r="D6925" s="428" t="s">
        <v>19</v>
      </c>
    </row>
    <row r="6926" spans="1:4" ht="12.75">
      <c r="A6926" s="428" t="s">
        <v>3938</v>
      </c>
      <c r="B6926" s="431">
        <v>100307</v>
      </c>
      <c r="C6926" s="428" t="s">
        <v>18423</v>
      </c>
      <c r="D6926" s="428" t="s">
        <v>20</v>
      </c>
    </row>
    <row r="6927" spans="1:4" ht="12.75">
      <c r="A6927" s="428" t="s">
        <v>3840</v>
      </c>
      <c r="B6927" s="431" t="s">
        <v>10117</v>
      </c>
      <c r="C6927" s="428" t="s">
        <v>18424</v>
      </c>
      <c r="D6927" s="428" t="s">
        <v>19</v>
      </c>
    </row>
    <row r="6928" spans="1:4" ht="12.75">
      <c r="A6928" s="428" t="s">
        <v>1359</v>
      </c>
      <c r="B6928" s="431" t="s">
        <v>10561</v>
      </c>
      <c r="C6928" s="428" t="s">
        <v>18425</v>
      </c>
      <c r="D6928" s="428" t="s">
        <v>20</v>
      </c>
    </row>
    <row r="6929" spans="1:4" ht="12.75">
      <c r="A6929" s="428" t="s">
        <v>3007</v>
      </c>
      <c r="B6929" s="431">
        <v>200606</v>
      </c>
      <c r="C6929" s="428" t="s">
        <v>18426</v>
      </c>
      <c r="D6929" s="428" t="s">
        <v>18</v>
      </c>
    </row>
    <row r="6930" spans="1:4" ht="12.75">
      <c r="A6930" s="428" t="s">
        <v>12056</v>
      </c>
      <c r="B6930" s="431">
        <v>150101</v>
      </c>
      <c r="C6930" s="428" t="s">
        <v>18427</v>
      </c>
      <c r="D6930" s="428" t="s">
        <v>18</v>
      </c>
    </row>
    <row r="6931" spans="1:4" ht="12.75">
      <c r="A6931" s="428" t="s">
        <v>12057</v>
      </c>
      <c r="B6931" s="431">
        <v>130101</v>
      </c>
      <c r="C6931" s="428" t="s">
        <v>18428</v>
      </c>
      <c r="D6931" s="428" t="s">
        <v>18</v>
      </c>
    </row>
    <row r="6932" spans="1:4" ht="12.75">
      <c r="A6932" s="428" t="s">
        <v>6270</v>
      </c>
      <c r="B6932" s="431" t="s">
        <v>20025</v>
      </c>
      <c r="C6932" s="428" t="s">
        <v>9571</v>
      </c>
      <c r="D6932" s="428" t="s">
        <v>20</v>
      </c>
    </row>
    <row r="6933" spans="1:4" ht="12.75">
      <c r="A6933" s="428" t="s">
        <v>4267</v>
      </c>
      <c r="B6933" s="431">
        <v>210212</v>
      </c>
      <c r="C6933" s="428" t="s">
        <v>18429</v>
      </c>
      <c r="D6933" s="428" t="s">
        <v>19</v>
      </c>
    </row>
    <row r="6934" spans="1:4" ht="12.75">
      <c r="A6934" s="428" t="s">
        <v>2730</v>
      </c>
      <c r="B6934" s="431">
        <v>210213</v>
      </c>
      <c r="C6934" s="428" t="s">
        <v>18430</v>
      </c>
      <c r="D6934" s="428" t="s">
        <v>20</v>
      </c>
    </row>
    <row r="6935" spans="1:4" ht="12.75">
      <c r="A6935" s="428" t="s">
        <v>6722</v>
      </c>
      <c r="B6935" s="431" t="s">
        <v>482</v>
      </c>
      <c r="C6935" s="428" t="s">
        <v>13614</v>
      </c>
      <c r="D6935" s="428" t="s">
        <v>19</v>
      </c>
    </row>
    <row r="6936" spans="1:4" ht="12.75">
      <c r="A6936" s="428" t="s">
        <v>7792</v>
      </c>
      <c r="B6936" s="431" t="s">
        <v>10875</v>
      </c>
      <c r="C6936" s="428" t="s">
        <v>18431</v>
      </c>
      <c r="D6936" s="428" t="s">
        <v>19</v>
      </c>
    </row>
    <row r="6937" spans="1:4" ht="12.75">
      <c r="A6937" s="428" t="s">
        <v>4547</v>
      </c>
      <c r="B6937" s="431">
        <v>200206</v>
      </c>
      <c r="C6937" s="428" t="s">
        <v>18432</v>
      </c>
      <c r="D6937" s="428" t="s">
        <v>459</v>
      </c>
    </row>
    <row r="6938" spans="1:4" ht="12.75">
      <c r="A6938" s="428" t="s">
        <v>12058</v>
      </c>
      <c r="B6938" s="431">
        <v>210204</v>
      </c>
      <c r="C6938" s="428" t="s">
        <v>18433</v>
      </c>
      <c r="D6938" s="428" t="s">
        <v>20</v>
      </c>
    </row>
    <row r="6939" spans="1:4" ht="12.75">
      <c r="A6939" s="428" t="s">
        <v>5554</v>
      </c>
      <c r="B6939" s="431" t="s">
        <v>5555</v>
      </c>
      <c r="C6939" s="428" t="s">
        <v>18434</v>
      </c>
      <c r="D6939" s="428" t="s">
        <v>18</v>
      </c>
    </row>
    <row r="6940" spans="1:4" ht="12.75">
      <c r="A6940" s="428" t="s">
        <v>12059</v>
      </c>
      <c r="B6940" s="431" t="s">
        <v>10569</v>
      </c>
      <c r="C6940" s="428" t="s">
        <v>18435</v>
      </c>
      <c r="D6940" s="428" t="s">
        <v>18</v>
      </c>
    </row>
    <row r="6941" spans="1:4" ht="12.75">
      <c r="A6941" s="428" t="s">
        <v>12060</v>
      </c>
      <c r="B6941" s="431" t="s">
        <v>10440</v>
      </c>
      <c r="C6941" s="428" t="s">
        <v>18436</v>
      </c>
      <c r="D6941" s="428" t="s">
        <v>20</v>
      </c>
    </row>
    <row r="6942" spans="1:4" ht="12.75">
      <c r="A6942" s="428" t="s">
        <v>5523</v>
      </c>
      <c r="B6942" s="431" t="s">
        <v>2913</v>
      </c>
      <c r="C6942" s="428" t="s">
        <v>18437</v>
      </c>
      <c r="D6942" s="428" t="s">
        <v>19</v>
      </c>
    </row>
    <row r="6943" spans="1:4" ht="12.75">
      <c r="A6943" s="428" t="s">
        <v>5876</v>
      </c>
      <c r="B6943" s="431" t="s">
        <v>10529</v>
      </c>
      <c r="C6943" s="428" t="s">
        <v>18438</v>
      </c>
      <c r="D6943" s="428" t="s">
        <v>19</v>
      </c>
    </row>
    <row r="6944" spans="1:4" ht="12.75">
      <c r="A6944" s="428" t="s">
        <v>4415</v>
      </c>
      <c r="B6944" s="431" t="s">
        <v>10525</v>
      </c>
      <c r="C6944" s="428" t="s">
        <v>18439</v>
      </c>
      <c r="D6944" s="428" t="s">
        <v>19</v>
      </c>
    </row>
    <row r="6945" spans="1:4" ht="12.75">
      <c r="A6945" s="428" t="s">
        <v>1221</v>
      </c>
      <c r="B6945" s="431">
        <v>120906</v>
      </c>
      <c r="C6945" s="428" t="s">
        <v>18440</v>
      </c>
      <c r="D6945" s="428" t="s">
        <v>20</v>
      </c>
    </row>
    <row r="6946" spans="1:4" ht="12.75">
      <c r="A6946" s="428" t="s">
        <v>485</v>
      </c>
      <c r="B6946" s="431" t="s">
        <v>10859</v>
      </c>
      <c r="C6946" s="428" t="s">
        <v>18441</v>
      </c>
      <c r="D6946" s="428" t="s">
        <v>20</v>
      </c>
    </row>
    <row r="6947" spans="1:4" ht="12.75">
      <c r="A6947" s="428" t="s">
        <v>3345</v>
      </c>
      <c r="B6947" s="431" t="s">
        <v>10700</v>
      </c>
      <c r="C6947" s="428" t="s">
        <v>18442</v>
      </c>
      <c r="D6947" s="428" t="s">
        <v>19</v>
      </c>
    </row>
    <row r="6948" spans="1:4" ht="12.75">
      <c r="A6948" s="428" t="s">
        <v>6328</v>
      </c>
      <c r="B6948" s="431" t="s">
        <v>10803</v>
      </c>
      <c r="C6948" s="428" t="s">
        <v>18443</v>
      </c>
      <c r="D6948" s="428" t="s">
        <v>20</v>
      </c>
    </row>
    <row r="6949" spans="1:4" ht="12.75">
      <c r="A6949" s="428" t="s">
        <v>3452</v>
      </c>
      <c r="B6949" s="431" t="s">
        <v>10695</v>
      </c>
      <c r="C6949" s="428" t="s">
        <v>18444</v>
      </c>
      <c r="D6949" s="428" t="s">
        <v>19</v>
      </c>
    </row>
    <row r="6950" spans="1:4" ht="12.75">
      <c r="A6950" s="428" t="s">
        <v>3529</v>
      </c>
      <c r="B6950" s="431">
        <v>120903</v>
      </c>
      <c r="C6950" s="428" t="s">
        <v>18445</v>
      </c>
      <c r="D6950" s="428" t="s">
        <v>19</v>
      </c>
    </row>
    <row r="6951" spans="1:4" ht="12.75">
      <c r="A6951" s="428" t="s">
        <v>540</v>
      </c>
      <c r="B6951" s="431" t="s">
        <v>541</v>
      </c>
      <c r="C6951" s="428" t="s">
        <v>18446</v>
      </c>
      <c r="D6951" s="428" t="s">
        <v>20</v>
      </c>
    </row>
    <row r="6952" spans="1:4" ht="12.75">
      <c r="A6952" s="428" t="s">
        <v>2991</v>
      </c>
      <c r="B6952" s="431">
        <v>211207</v>
      </c>
      <c r="C6952" s="428" t="s">
        <v>18447</v>
      </c>
      <c r="D6952" s="428" t="s">
        <v>459</v>
      </c>
    </row>
    <row r="6953" spans="1:4" ht="12.75">
      <c r="A6953" s="428" t="s">
        <v>502</v>
      </c>
      <c r="B6953" s="431">
        <v>220602</v>
      </c>
      <c r="C6953" s="428" t="s">
        <v>18448</v>
      </c>
      <c r="D6953" s="428" t="s">
        <v>19</v>
      </c>
    </row>
    <row r="6954" spans="1:4" ht="12.75">
      <c r="A6954" s="428" t="s">
        <v>1099</v>
      </c>
      <c r="B6954" s="431" t="s">
        <v>10596</v>
      </c>
      <c r="C6954" s="428" t="s">
        <v>16283</v>
      </c>
      <c r="D6954" s="428" t="s">
        <v>18</v>
      </c>
    </row>
    <row r="6955" spans="1:4" ht="12.75">
      <c r="A6955" s="428" t="s">
        <v>6204</v>
      </c>
      <c r="B6955" s="431" t="s">
        <v>10838</v>
      </c>
      <c r="C6955" s="428" t="s">
        <v>18449</v>
      </c>
      <c r="D6955" s="428" t="s">
        <v>19</v>
      </c>
    </row>
    <row r="6956" spans="1:4" ht="12.75">
      <c r="A6956" s="428" t="s">
        <v>4667</v>
      </c>
      <c r="B6956" s="431" t="s">
        <v>10697</v>
      </c>
      <c r="C6956" s="428" t="s">
        <v>18450</v>
      </c>
      <c r="D6956" s="428" t="s">
        <v>19</v>
      </c>
    </row>
    <row r="6957" spans="1:4" ht="12.75">
      <c r="A6957" s="428" t="s">
        <v>4528</v>
      </c>
      <c r="B6957" s="431" t="s">
        <v>10685</v>
      </c>
      <c r="C6957" s="428" t="s">
        <v>18451</v>
      </c>
      <c r="D6957" s="428" t="s">
        <v>19</v>
      </c>
    </row>
    <row r="6958" spans="1:4" ht="12.75">
      <c r="A6958" s="428" t="s">
        <v>2097</v>
      </c>
      <c r="B6958" s="431" t="s">
        <v>10879</v>
      </c>
      <c r="C6958" s="428" t="s">
        <v>18452</v>
      </c>
      <c r="D6958" s="428" t="s">
        <v>20</v>
      </c>
    </row>
    <row r="6959" spans="1:4" ht="12.75">
      <c r="A6959" s="428" t="s">
        <v>4325</v>
      </c>
      <c r="B6959" s="431" t="s">
        <v>10685</v>
      </c>
      <c r="C6959" s="428" t="s">
        <v>18453</v>
      </c>
      <c r="D6959" s="428" t="s">
        <v>19</v>
      </c>
    </row>
    <row r="6960" spans="1:4" ht="12.75">
      <c r="A6960" s="428" t="s">
        <v>3934</v>
      </c>
      <c r="B6960" s="431" t="s">
        <v>391</v>
      </c>
      <c r="C6960" s="428" t="s">
        <v>18454</v>
      </c>
      <c r="D6960" s="428" t="s">
        <v>19</v>
      </c>
    </row>
    <row r="6961" spans="1:4" ht="12.75">
      <c r="A6961" s="428" t="s">
        <v>2642</v>
      </c>
      <c r="B6961" s="431">
        <v>220603</v>
      </c>
      <c r="C6961" s="428" t="s">
        <v>18455</v>
      </c>
      <c r="D6961" s="428" t="s">
        <v>18</v>
      </c>
    </row>
    <row r="6962" spans="1:4" ht="12.75">
      <c r="A6962" s="428" t="s">
        <v>12061</v>
      </c>
      <c r="B6962" s="431">
        <v>200603</v>
      </c>
      <c r="C6962" s="428" t="s">
        <v>18456</v>
      </c>
      <c r="D6962" s="428" t="s">
        <v>20</v>
      </c>
    </row>
    <row r="6963" spans="1:4" ht="12.75">
      <c r="A6963" s="428" t="s">
        <v>5881</v>
      </c>
      <c r="B6963" s="431">
        <v>160201</v>
      </c>
      <c r="C6963" s="428" t="s">
        <v>18457</v>
      </c>
      <c r="D6963" s="428" t="s">
        <v>19</v>
      </c>
    </row>
    <row r="6964" spans="1:4" ht="12.75">
      <c r="A6964" s="428" t="s">
        <v>861</v>
      </c>
      <c r="B6964" s="431" t="s">
        <v>9724</v>
      </c>
      <c r="C6964" s="428" t="s">
        <v>13557</v>
      </c>
      <c r="D6964" s="428" t="s">
        <v>18</v>
      </c>
    </row>
    <row r="6965" spans="1:4" ht="12.75">
      <c r="A6965" s="428" t="s">
        <v>458</v>
      </c>
      <c r="B6965" s="431">
        <v>211001</v>
      </c>
      <c r="C6965" s="428" t="s">
        <v>18458</v>
      </c>
      <c r="D6965" s="428" t="s">
        <v>459</v>
      </c>
    </row>
    <row r="6966" spans="1:4" ht="12.75">
      <c r="A6966" s="428" t="s">
        <v>2559</v>
      </c>
      <c r="B6966" s="431">
        <v>211101</v>
      </c>
      <c r="C6966" s="428" t="s">
        <v>18459</v>
      </c>
      <c r="D6966" s="428" t="s">
        <v>20</v>
      </c>
    </row>
    <row r="6967" spans="1:4" ht="12.75">
      <c r="A6967" s="428" t="s">
        <v>447</v>
      </c>
      <c r="B6967" s="431" t="s">
        <v>448</v>
      </c>
      <c r="C6967" s="428" t="s">
        <v>18460</v>
      </c>
      <c r="D6967" s="428" t="s">
        <v>19</v>
      </c>
    </row>
    <row r="6968" spans="1:4" ht="12.75">
      <c r="A6968" s="428" t="s">
        <v>4741</v>
      </c>
      <c r="B6968" s="431">
        <v>210304</v>
      </c>
      <c r="C6968" s="428" t="s">
        <v>18461</v>
      </c>
      <c r="D6968" s="428" t="s">
        <v>19</v>
      </c>
    </row>
    <row r="6969" spans="1:4" ht="12.75">
      <c r="A6969" s="428" t="s">
        <v>4612</v>
      </c>
      <c r="B6969" s="431" t="s">
        <v>9724</v>
      </c>
      <c r="C6969" s="428" t="s">
        <v>18462</v>
      </c>
      <c r="D6969" s="428" t="s">
        <v>20</v>
      </c>
    </row>
    <row r="6970" spans="1:4" ht="12.75">
      <c r="A6970" s="428" t="s">
        <v>3950</v>
      </c>
      <c r="B6970" s="431" t="s">
        <v>410</v>
      </c>
      <c r="C6970" s="428" t="s">
        <v>18463</v>
      </c>
      <c r="D6970" s="428" t="s">
        <v>19</v>
      </c>
    </row>
    <row r="6971" spans="1:4" ht="12.75">
      <c r="A6971" s="428" t="s">
        <v>1933</v>
      </c>
      <c r="B6971" s="431">
        <v>160201</v>
      </c>
      <c r="C6971" s="428" t="s">
        <v>18464</v>
      </c>
      <c r="D6971" s="428" t="s">
        <v>19</v>
      </c>
    </row>
    <row r="6972" spans="1:4" ht="12.75">
      <c r="A6972" s="428" t="s">
        <v>5986</v>
      </c>
      <c r="B6972" s="431">
        <v>210606</v>
      </c>
      <c r="C6972" s="428" t="s">
        <v>15229</v>
      </c>
      <c r="D6972" s="428" t="s">
        <v>459</v>
      </c>
    </row>
    <row r="6973" spans="1:4" ht="12.75">
      <c r="A6973" s="428" t="s">
        <v>1335</v>
      </c>
      <c r="B6973" s="431">
        <v>210504</v>
      </c>
      <c r="C6973" s="428" t="s">
        <v>18465</v>
      </c>
      <c r="D6973" s="428" t="s">
        <v>19</v>
      </c>
    </row>
    <row r="6974" spans="1:4" ht="12.75">
      <c r="A6974" s="428" t="s">
        <v>522</v>
      </c>
      <c r="B6974" s="431">
        <v>210601</v>
      </c>
      <c r="C6974" s="428" t="s">
        <v>18466</v>
      </c>
      <c r="D6974" s="428" t="s">
        <v>19</v>
      </c>
    </row>
    <row r="6975" spans="1:4" ht="12.75">
      <c r="A6975" s="428" t="s">
        <v>4539</v>
      </c>
      <c r="B6975" s="431" t="s">
        <v>4540</v>
      </c>
      <c r="C6975" s="428" t="s">
        <v>18467</v>
      </c>
      <c r="D6975" s="428" t="s">
        <v>19</v>
      </c>
    </row>
    <row r="6976" spans="1:4" ht="12.75">
      <c r="A6976" s="428" t="s">
        <v>850</v>
      </c>
      <c r="B6976" s="431">
        <v>190305</v>
      </c>
      <c r="C6976" s="428" t="s">
        <v>12752</v>
      </c>
      <c r="D6976" s="428" t="s">
        <v>19</v>
      </c>
    </row>
    <row r="6977" spans="1:4" ht="12.75">
      <c r="A6977" s="428" t="s">
        <v>822</v>
      </c>
      <c r="B6977" s="431" t="s">
        <v>823</v>
      </c>
      <c r="C6977" s="428" t="s">
        <v>18468</v>
      </c>
      <c r="D6977" s="428" t="s">
        <v>19</v>
      </c>
    </row>
    <row r="6978" spans="1:4" ht="12.75">
      <c r="A6978" s="428" t="s">
        <v>6020</v>
      </c>
      <c r="B6978" s="431" t="s">
        <v>581</v>
      </c>
      <c r="C6978" s="428" t="s">
        <v>18469</v>
      </c>
      <c r="D6978" s="428" t="s">
        <v>20</v>
      </c>
    </row>
    <row r="6979" spans="1:4" ht="12.75">
      <c r="A6979" s="428" t="s">
        <v>380</v>
      </c>
      <c r="B6979" s="431">
        <v>211105</v>
      </c>
      <c r="C6979" s="428" t="s">
        <v>18470</v>
      </c>
      <c r="D6979" s="428" t="s">
        <v>20</v>
      </c>
    </row>
    <row r="6980" spans="1:4" ht="12.75">
      <c r="A6980" s="428" t="s">
        <v>7535</v>
      </c>
      <c r="B6980" s="431">
        <v>190307</v>
      </c>
      <c r="C6980" s="428" t="s">
        <v>18471</v>
      </c>
      <c r="D6980" s="428" t="s">
        <v>20</v>
      </c>
    </row>
    <row r="6981" spans="1:4" ht="12.75">
      <c r="A6981" s="428" t="s">
        <v>1711</v>
      </c>
      <c r="B6981" s="431">
        <v>211101</v>
      </c>
      <c r="C6981" s="428" t="s">
        <v>14896</v>
      </c>
      <c r="D6981" s="428" t="s">
        <v>18</v>
      </c>
    </row>
    <row r="6982" spans="1:4" ht="12.75">
      <c r="A6982" s="428" t="s">
        <v>3292</v>
      </c>
      <c r="B6982" s="431" t="s">
        <v>10193</v>
      </c>
      <c r="C6982" s="428" t="s">
        <v>18472</v>
      </c>
      <c r="D6982" s="428" t="s">
        <v>19</v>
      </c>
    </row>
    <row r="6983" spans="1:4" ht="12.75">
      <c r="A6983" s="428" t="s">
        <v>3608</v>
      </c>
      <c r="B6983" s="431">
        <v>211205</v>
      </c>
      <c r="C6983" s="428" t="s">
        <v>18473</v>
      </c>
      <c r="D6983" s="428" t="s">
        <v>18</v>
      </c>
    </row>
    <row r="6984" spans="1:4" ht="12.75">
      <c r="A6984" s="428" t="s">
        <v>813</v>
      </c>
      <c r="B6984" s="431">
        <v>211105</v>
      </c>
      <c r="C6984" s="428" t="s">
        <v>18474</v>
      </c>
      <c r="D6984" s="428" t="s">
        <v>20</v>
      </c>
    </row>
    <row r="6985" spans="1:4" ht="12.75">
      <c r="A6985" s="428" t="s">
        <v>5534</v>
      </c>
      <c r="B6985" s="431">
        <v>210503</v>
      </c>
      <c r="C6985" s="428" t="s">
        <v>18475</v>
      </c>
      <c r="D6985" s="428" t="s">
        <v>19</v>
      </c>
    </row>
    <row r="6986" spans="1:4" ht="12.75">
      <c r="A6986" s="428" t="s">
        <v>7662</v>
      </c>
      <c r="B6986" s="431">
        <v>190307</v>
      </c>
      <c r="C6986" s="428" t="s">
        <v>18476</v>
      </c>
      <c r="D6986" s="428" t="s">
        <v>20</v>
      </c>
    </row>
    <row r="6987" spans="1:4" ht="12.75">
      <c r="A6987" s="428" t="s">
        <v>2752</v>
      </c>
      <c r="B6987" s="431" t="s">
        <v>2726</v>
      </c>
      <c r="C6987" s="428" t="s">
        <v>12999</v>
      </c>
      <c r="D6987" s="428" t="s">
        <v>459</v>
      </c>
    </row>
    <row r="6988" spans="1:4" ht="12.75">
      <c r="A6988" s="428" t="s">
        <v>3393</v>
      </c>
      <c r="B6988" s="431">
        <v>210208</v>
      </c>
      <c r="C6988" s="428" t="s">
        <v>18477</v>
      </c>
      <c r="D6988" s="428" t="s">
        <v>20</v>
      </c>
    </row>
    <row r="6989" spans="1:4" ht="12.75">
      <c r="A6989" s="428" t="s">
        <v>1277</v>
      </c>
      <c r="B6989" s="431" t="s">
        <v>10571</v>
      </c>
      <c r="C6989" s="428" t="s">
        <v>18478</v>
      </c>
      <c r="D6989" s="428" t="s">
        <v>18</v>
      </c>
    </row>
    <row r="6990" spans="1:4" ht="12.75">
      <c r="A6990" s="428" t="s">
        <v>773</v>
      </c>
      <c r="B6990" s="431" t="s">
        <v>774</v>
      </c>
      <c r="C6990" s="428" t="s">
        <v>18479</v>
      </c>
      <c r="D6990" s="428" t="s">
        <v>19</v>
      </c>
    </row>
    <row r="6991" spans="1:4" ht="12.75">
      <c r="A6991" s="428" t="s">
        <v>1055</v>
      </c>
      <c r="B6991" s="431" t="s">
        <v>10188</v>
      </c>
      <c r="C6991" s="428" t="s">
        <v>18480</v>
      </c>
      <c r="D6991" s="428" t="s">
        <v>20</v>
      </c>
    </row>
    <row r="6992" spans="1:4" ht="12.75">
      <c r="A6992" s="428" t="s">
        <v>1792</v>
      </c>
      <c r="B6992" s="431" t="s">
        <v>1793</v>
      </c>
      <c r="C6992" s="428" t="s">
        <v>18481</v>
      </c>
      <c r="D6992" s="428" t="s">
        <v>19</v>
      </c>
    </row>
    <row r="6993" spans="1:4" ht="12.75">
      <c r="A6993" s="428" t="s">
        <v>7584</v>
      </c>
      <c r="B6993" s="431">
        <v>190305</v>
      </c>
      <c r="C6993" s="428" t="s">
        <v>12450</v>
      </c>
      <c r="D6993" s="428" t="s">
        <v>19</v>
      </c>
    </row>
    <row r="6994" spans="1:4" ht="12.75">
      <c r="A6994" s="428" t="s">
        <v>7911</v>
      </c>
      <c r="B6994" s="431" t="s">
        <v>10747</v>
      </c>
      <c r="C6994" s="428" t="s">
        <v>18482</v>
      </c>
      <c r="D6994" s="428" t="s">
        <v>19</v>
      </c>
    </row>
    <row r="6995" spans="1:4" ht="12.75">
      <c r="A6995" s="428" t="s">
        <v>3669</v>
      </c>
      <c r="B6995" s="431" t="s">
        <v>1859</v>
      </c>
      <c r="C6995" s="428" t="s">
        <v>18483</v>
      </c>
      <c r="D6995" s="428" t="s">
        <v>19</v>
      </c>
    </row>
    <row r="6996" spans="1:4" ht="12.75">
      <c r="A6996" s="428" t="s">
        <v>4577</v>
      </c>
      <c r="B6996" s="431">
        <v>220402</v>
      </c>
      <c r="C6996" s="428" t="s">
        <v>16360</v>
      </c>
      <c r="D6996" s="428" t="s">
        <v>19</v>
      </c>
    </row>
    <row r="6997" spans="1:4" ht="12.75">
      <c r="A6997" s="428" t="s">
        <v>5883</v>
      </c>
      <c r="B6997" s="431" t="s">
        <v>10182</v>
      </c>
      <c r="C6997" s="428" t="s">
        <v>18484</v>
      </c>
      <c r="D6997" s="428" t="s">
        <v>20</v>
      </c>
    </row>
    <row r="6998" spans="1:4" ht="12.75">
      <c r="A6998" s="428" t="s">
        <v>981</v>
      </c>
      <c r="B6998" s="431" t="s">
        <v>10105</v>
      </c>
      <c r="C6998" s="428" t="s">
        <v>18485</v>
      </c>
      <c r="D6998" s="428" t="s">
        <v>20</v>
      </c>
    </row>
    <row r="6999" spans="1:4" ht="12.75">
      <c r="A6999" s="428" t="s">
        <v>7789</v>
      </c>
      <c r="B6999" s="431" t="s">
        <v>10725</v>
      </c>
      <c r="C6999" s="428" t="s">
        <v>18486</v>
      </c>
      <c r="D6999" s="428" t="s">
        <v>18</v>
      </c>
    </row>
    <row r="7000" spans="1:4" ht="12.75">
      <c r="A7000" s="428" t="s">
        <v>3303</v>
      </c>
      <c r="B7000" s="431">
        <v>110301</v>
      </c>
      <c r="C7000" s="428" t="s">
        <v>18487</v>
      </c>
      <c r="D7000" s="428" t="s">
        <v>19</v>
      </c>
    </row>
    <row r="7001" spans="1:4" ht="12.75">
      <c r="A7001" s="428" t="s">
        <v>3584</v>
      </c>
      <c r="B7001" s="431" t="s">
        <v>1345</v>
      </c>
      <c r="C7001" s="428" t="s">
        <v>12973</v>
      </c>
      <c r="D7001" s="428" t="s">
        <v>19</v>
      </c>
    </row>
    <row r="7002" spans="1:4" ht="12.75">
      <c r="A7002" s="428" t="s">
        <v>1673</v>
      </c>
      <c r="B7002" s="431" t="s">
        <v>10206</v>
      </c>
      <c r="C7002" s="428" t="s">
        <v>18488</v>
      </c>
      <c r="D7002" s="428" t="s">
        <v>459</v>
      </c>
    </row>
    <row r="7003" spans="1:4" ht="12.75">
      <c r="A7003" s="428" t="s">
        <v>1740</v>
      </c>
      <c r="B7003" s="431" t="s">
        <v>477</v>
      </c>
      <c r="C7003" s="428" t="s">
        <v>18489</v>
      </c>
      <c r="D7003" s="428" t="s">
        <v>18</v>
      </c>
    </row>
    <row r="7004" spans="1:4" ht="12.75">
      <c r="A7004" s="428" t="s">
        <v>2891</v>
      </c>
      <c r="B7004" s="431" t="s">
        <v>1411</v>
      </c>
      <c r="C7004" s="428" t="s">
        <v>18490</v>
      </c>
      <c r="D7004" s="428" t="s">
        <v>19</v>
      </c>
    </row>
    <row r="7005" spans="1:4" ht="12.75">
      <c r="A7005" s="428" t="s">
        <v>2208</v>
      </c>
      <c r="B7005" s="431" t="s">
        <v>1074</v>
      </c>
      <c r="C7005" s="428" t="s">
        <v>18491</v>
      </c>
      <c r="D7005" s="428" t="s">
        <v>19</v>
      </c>
    </row>
    <row r="7006" spans="1:4" ht="12.75">
      <c r="A7006" s="428" t="s">
        <v>12062</v>
      </c>
      <c r="B7006" s="431">
        <v>190104</v>
      </c>
      <c r="C7006" s="428" t="s">
        <v>18492</v>
      </c>
      <c r="D7006" s="428" t="s">
        <v>20</v>
      </c>
    </row>
    <row r="7007" spans="1:4" ht="12.75">
      <c r="A7007" s="428" t="s">
        <v>1785</v>
      </c>
      <c r="B7007" s="431">
        <v>160705</v>
      </c>
      <c r="C7007" s="428" t="s">
        <v>18493</v>
      </c>
      <c r="D7007" s="428" t="s">
        <v>19</v>
      </c>
    </row>
    <row r="7008" spans="1:4" ht="12.75">
      <c r="A7008" s="428" t="s">
        <v>7705</v>
      </c>
      <c r="B7008" s="431" t="s">
        <v>955</v>
      </c>
      <c r="C7008" s="428" t="s">
        <v>18494</v>
      </c>
      <c r="D7008" s="428" t="s">
        <v>19</v>
      </c>
    </row>
    <row r="7009" spans="1:4" ht="12.75">
      <c r="A7009" s="428" t="s">
        <v>3263</v>
      </c>
      <c r="B7009" s="431" t="s">
        <v>410</v>
      </c>
      <c r="C7009" s="428" t="s">
        <v>18495</v>
      </c>
      <c r="D7009" s="428" t="s">
        <v>19</v>
      </c>
    </row>
    <row r="7010" spans="1:4" ht="12.75">
      <c r="A7010" s="428" t="s">
        <v>3229</v>
      </c>
      <c r="B7010" s="431" t="s">
        <v>1690</v>
      </c>
      <c r="C7010" s="428" t="s">
        <v>18496</v>
      </c>
      <c r="D7010" s="428" t="s">
        <v>19</v>
      </c>
    </row>
    <row r="7011" spans="1:4" ht="12.75">
      <c r="A7011" s="428" t="s">
        <v>7806</v>
      </c>
      <c r="B7011" s="431" t="s">
        <v>491</v>
      </c>
      <c r="C7011" s="428" t="s">
        <v>13085</v>
      </c>
      <c r="D7011" s="428" t="s">
        <v>19</v>
      </c>
    </row>
    <row r="7012" spans="1:4" ht="12.75">
      <c r="A7012" s="428" t="s">
        <v>1373</v>
      </c>
      <c r="B7012" s="431">
        <v>160702</v>
      </c>
      <c r="C7012" s="428" t="s">
        <v>18497</v>
      </c>
      <c r="D7012" s="428" t="s">
        <v>19</v>
      </c>
    </row>
    <row r="7013" spans="1:4" ht="12.75">
      <c r="A7013" s="428" t="s">
        <v>754</v>
      </c>
      <c r="B7013" s="431">
        <v>160705</v>
      </c>
      <c r="C7013" s="428" t="s">
        <v>18498</v>
      </c>
      <c r="D7013" s="428" t="s">
        <v>19</v>
      </c>
    </row>
    <row r="7014" spans="1:4" ht="12.75">
      <c r="A7014" s="428" t="s">
        <v>2102</v>
      </c>
      <c r="B7014" s="431" t="s">
        <v>410</v>
      </c>
      <c r="C7014" s="428" t="s">
        <v>18499</v>
      </c>
      <c r="D7014" s="428" t="s">
        <v>19</v>
      </c>
    </row>
    <row r="7015" spans="1:4" ht="12.75">
      <c r="A7015" s="428" t="s">
        <v>12063</v>
      </c>
      <c r="B7015" s="431">
        <v>150106</v>
      </c>
      <c r="C7015" s="428" t="s">
        <v>18500</v>
      </c>
      <c r="D7015" s="428" t="s">
        <v>18</v>
      </c>
    </row>
    <row r="7016" spans="1:4" ht="12.75">
      <c r="A7016" s="428" t="s">
        <v>1629</v>
      </c>
      <c r="B7016" s="431" t="s">
        <v>10615</v>
      </c>
      <c r="C7016" s="428" t="s">
        <v>18501</v>
      </c>
      <c r="D7016" s="428" t="s">
        <v>19</v>
      </c>
    </row>
    <row r="7017" spans="1:4" ht="12.75">
      <c r="A7017" s="428" t="s">
        <v>7212</v>
      </c>
      <c r="B7017" s="431" t="s">
        <v>1595</v>
      </c>
      <c r="C7017" s="428" t="s">
        <v>18502</v>
      </c>
      <c r="D7017" s="428" t="s">
        <v>19</v>
      </c>
    </row>
    <row r="7018" spans="1:4" ht="12.75">
      <c r="A7018" s="428" t="s">
        <v>1646</v>
      </c>
      <c r="B7018" s="431" t="s">
        <v>10754</v>
      </c>
      <c r="C7018" s="428" t="s">
        <v>18503</v>
      </c>
      <c r="D7018" s="428" t="s">
        <v>459</v>
      </c>
    </row>
    <row r="7019" spans="1:4" ht="12.75">
      <c r="A7019" s="428" t="s">
        <v>4869</v>
      </c>
      <c r="B7019" s="431" t="s">
        <v>477</v>
      </c>
      <c r="C7019" s="428" t="s">
        <v>18504</v>
      </c>
      <c r="D7019" s="428" t="s">
        <v>18</v>
      </c>
    </row>
    <row r="7020" spans="1:4" ht="12.75">
      <c r="A7020" s="428" t="s">
        <v>4073</v>
      </c>
      <c r="B7020" s="431" t="s">
        <v>1859</v>
      </c>
      <c r="C7020" s="428" t="s">
        <v>18505</v>
      </c>
      <c r="D7020" s="428" t="s">
        <v>18</v>
      </c>
    </row>
    <row r="7021" spans="1:4" ht="12.75">
      <c r="A7021" s="428" t="s">
        <v>2978</v>
      </c>
      <c r="B7021" s="431" t="s">
        <v>952</v>
      </c>
      <c r="C7021" s="428" t="s">
        <v>18506</v>
      </c>
      <c r="D7021" s="428" t="s">
        <v>19</v>
      </c>
    </row>
    <row r="7022" spans="1:4" ht="12.75">
      <c r="A7022" s="428" t="s">
        <v>12064</v>
      </c>
      <c r="B7022" s="431">
        <v>160501</v>
      </c>
      <c r="C7022" s="428" t="s">
        <v>18507</v>
      </c>
      <c r="D7022" s="428" t="s">
        <v>18</v>
      </c>
    </row>
    <row r="7023" spans="1:4" ht="12.75">
      <c r="A7023" s="428" t="s">
        <v>1865</v>
      </c>
      <c r="B7023" s="431" t="s">
        <v>413</v>
      </c>
      <c r="C7023" s="428" t="s">
        <v>18508</v>
      </c>
      <c r="D7023" s="428" t="s">
        <v>19</v>
      </c>
    </row>
    <row r="7024" spans="1:4" ht="12.75">
      <c r="A7024" s="428" t="s">
        <v>809</v>
      </c>
      <c r="B7024" s="431" t="s">
        <v>10202</v>
      </c>
      <c r="C7024" s="428" t="s">
        <v>18509</v>
      </c>
      <c r="D7024" s="428" t="s">
        <v>20</v>
      </c>
    </row>
    <row r="7025" spans="1:4" ht="12.75">
      <c r="A7025" s="428" t="s">
        <v>3195</v>
      </c>
      <c r="B7025" s="431" t="s">
        <v>1690</v>
      </c>
      <c r="C7025" s="428" t="s">
        <v>18510</v>
      </c>
      <c r="D7025" s="428" t="s">
        <v>20</v>
      </c>
    </row>
    <row r="7026" spans="1:4" ht="12.75">
      <c r="A7026" s="428" t="s">
        <v>2438</v>
      </c>
      <c r="B7026" s="431" t="s">
        <v>989</v>
      </c>
      <c r="C7026" s="428" t="s">
        <v>18511</v>
      </c>
      <c r="D7026" s="428" t="s">
        <v>19</v>
      </c>
    </row>
    <row r="7027" spans="1:4" ht="12.75">
      <c r="A7027" s="428" t="s">
        <v>1368</v>
      </c>
      <c r="B7027" s="431" t="s">
        <v>1369</v>
      </c>
      <c r="C7027" s="428" t="s">
        <v>18512</v>
      </c>
      <c r="D7027" s="428" t="s">
        <v>20</v>
      </c>
    </row>
    <row r="7028" spans="1:4" ht="12.75">
      <c r="A7028" s="428" t="s">
        <v>4682</v>
      </c>
      <c r="B7028" s="431" t="s">
        <v>4683</v>
      </c>
      <c r="C7028" s="428" t="s">
        <v>18513</v>
      </c>
      <c r="D7028" s="428" t="s">
        <v>19</v>
      </c>
    </row>
    <row r="7029" spans="1:4" ht="12.75">
      <c r="A7029" s="428" t="s">
        <v>3941</v>
      </c>
      <c r="B7029" s="431" t="s">
        <v>1165</v>
      </c>
      <c r="C7029" s="428" t="s">
        <v>18514</v>
      </c>
      <c r="D7029" s="428" t="s">
        <v>19</v>
      </c>
    </row>
    <row r="7030" spans="1:4" ht="12.75">
      <c r="A7030" s="428" t="s">
        <v>1501</v>
      </c>
      <c r="B7030" s="431" t="s">
        <v>1486</v>
      </c>
      <c r="C7030" s="428" t="s">
        <v>18515</v>
      </c>
      <c r="D7030" s="428" t="s">
        <v>19</v>
      </c>
    </row>
    <row r="7031" spans="1:4" ht="12.75">
      <c r="A7031" s="428" t="s">
        <v>1178</v>
      </c>
      <c r="B7031" s="431" t="s">
        <v>10201</v>
      </c>
      <c r="C7031" s="428" t="s">
        <v>18516</v>
      </c>
      <c r="D7031" s="428" t="s">
        <v>19</v>
      </c>
    </row>
    <row r="7032" spans="1:4" ht="12.75">
      <c r="A7032" s="428" t="s">
        <v>12065</v>
      </c>
      <c r="B7032" s="431">
        <v>100801</v>
      </c>
      <c r="C7032" s="428" t="s">
        <v>18517</v>
      </c>
      <c r="D7032" s="428" t="s">
        <v>20</v>
      </c>
    </row>
    <row r="7033" spans="1:4" ht="12.75">
      <c r="A7033" s="428" t="s">
        <v>4868</v>
      </c>
      <c r="B7033" s="431">
        <v>160202</v>
      </c>
      <c r="C7033" s="428" t="s">
        <v>18518</v>
      </c>
      <c r="D7033" s="428" t="s">
        <v>19</v>
      </c>
    </row>
    <row r="7034" spans="1:4" ht="12.75">
      <c r="A7034" s="428" t="s">
        <v>5882</v>
      </c>
      <c r="B7034" s="431">
        <v>160210</v>
      </c>
      <c r="C7034" s="428" t="s">
        <v>18519</v>
      </c>
      <c r="D7034" s="428" t="s">
        <v>19</v>
      </c>
    </row>
    <row r="7035" spans="1:4" ht="12.75">
      <c r="A7035" s="428" t="s">
        <v>5528</v>
      </c>
      <c r="B7035" s="431">
        <v>140310</v>
      </c>
      <c r="C7035" s="428" t="s">
        <v>18520</v>
      </c>
      <c r="D7035" s="428" t="s">
        <v>18</v>
      </c>
    </row>
    <row r="7036" spans="1:4" ht="12.75">
      <c r="A7036" s="428" t="s">
        <v>1555</v>
      </c>
      <c r="B7036" s="431" t="s">
        <v>1020</v>
      </c>
      <c r="C7036" s="428" t="s">
        <v>18521</v>
      </c>
      <c r="D7036" s="428" t="s">
        <v>19</v>
      </c>
    </row>
    <row r="7037" spans="1:4" ht="12.75">
      <c r="A7037" s="428" t="s">
        <v>1209</v>
      </c>
      <c r="B7037" s="431">
        <v>100207</v>
      </c>
      <c r="C7037" s="428" t="s">
        <v>18522</v>
      </c>
      <c r="D7037" s="428" t="s">
        <v>20</v>
      </c>
    </row>
    <row r="7038" spans="1:4" ht="12.75">
      <c r="A7038" s="428" t="s">
        <v>577</v>
      </c>
      <c r="B7038" s="431">
        <v>150106</v>
      </c>
      <c r="C7038" s="428" t="s">
        <v>18523</v>
      </c>
      <c r="D7038" s="428" t="s">
        <v>18</v>
      </c>
    </row>
    <row r="7039" spans="1:4" ht="12.75">
      <c r="A7039" s="428" t="s">
        <v>4092</v>
      </c>
      <c r="B7039" s="431" t="s">
        <v>1165</v>
      </c>
      <c r="C7039" s="428" t="s">
        <v>18524</v>
      </c>
      <c r="D7039" s="428" t="s">
        <v>19</v>
      </c>
    </row>
    <row r="7040" spans="1:4" ht="12.75">
      <c r="A7040" s="428" t="s">
        <v>4243</v>
      </c>
      <c r="B7040" s="431" t="s">
        <v>1411</v>
      </c>
      <c r="C7040" s="428" t="s">
        <v>18525</v>
      </c>
      <c r="D7040" s="428" t="s">
        <v>19</v>
      </c>
    </row>
    <row r="7041" spans="1:4" ht="12.75">
      <c r="A7041" s="428" t="s">
        <v>520</v>
      </c>
      <c r="B7041" s="431">
        <v>160201</v>
      </c>
      <c r="C7041" s="428" t="s">
        <v>18526</v>
      </c>
      <c r="D7041" s="428" t="s">
        <v>19</v>
      </c>
    </row>
    <row r="7042" spans="1:4" ht="12.75">
      <c r="A7042" s="428" t="s">
        <v>3985</v>
      </c>
      <c r="B7042" s="431" t="s">
        <v>736</v>
      </c>
      <c r="C7042" s="428" t="s">
        <v>18527</v>
      </c>
      <c r="D7042" s="428" t="s">
        <v>20</v>
      </c>
    </row>
    <row r="7043" spans="1:4" ht="12.75">
      <c r="A7043" s="428" t="s">
        <v>12066</v>
      </c>
      <c r="B7043" s="431" t="s">
        <v>10531</v>
      </c>
      <c r="C7043" s="428" t="s">
        <v>18528</v>
      </c>
      <c r="D7043" s="428" t="s">
        <v>19</v>
      </c>
    </row>
    <row r="7044" spans="1:4" ht="12.75">
      <c r="A7044" s="428" t="s">
        <v>5891</v>
      </c>
      <c r="B7044" s="431" t="s">
        <v>2175</v>
      </c>
      <c r="C7044" s="428" t="s">
        <v>18529</v>
      </c>
      <c r="D7044" s="428" t="s">
        <v>19</v>
      </c>
    </row>
    <row r="7045" spans="1:4" ht="12.75">
      <c r="A7045" s="428" t="s">
        <v>8374</v>
      </c>
      <c r="B7045" s="431" t="s">
        <v>890</v>
      </c>
      <c r="C7045" s="428" t="s">
        <v>18530</v>
      </c>
      <c r="D7045" s="428" t="s">
        <v>19</v>
      </c>
    </row>
    <row r="7046" spans="1:4" ht="12.75">
      <c r="A7046" s="428" t="s">
        <v>7549</v>
      </c>
      <c r="B7046" s="431" t="s">
        <v>2130</v>
      </c>
      <c r="C7046" s="428" t="s">
        <v>18531</v>
      </c>
      <c r="D7046" s="428" t="s">
        <v>20</v>
      </c>
    </row>
    <row r="7047" spans="1:4" ht="12.75">
      <c r="A7047" s="428" t="s">
        <v>4450</v>
      </c>
      <c r="B7047" s="431" t="s">
        <v>10121</v>
      </c>
      <c r="C7047" s="428" t="s">
        <v>18532</v>
      </c>
      <c r="D7047" s="428" t="s">
        <v>20</v>
      </c>
    </row>
    <row r="7048" spans="1:4" ht="12.75">
      <c r="A7048" s="428" t="s">
        <v>2056</v>
      </c>
      <c r="B7048" s="431" t="s">
        <v>10476</v>
      </c>
      <c r="C7048" s="428" t="s">
        <v>12363</v>
      </c>
      <c r="D7048" s="428" t="s">
        <v>18</v>
      </c>
    </row>
    <row r="7049" spans="1:4" ht="12.75">
      <c r="A7049" s="428" t="s">
        <v>3315</v>
      </c>
      <c r="B7049" s="431" t="s">
        <v>418</v>
      </c>
      <c r="C7049" s="428" t="s">
        <v>14080</v>
      </c>
      <c r="D7049" s="428" t="s">
        <v>19</v>
      </c>
    </row>
    <row r="7050" spans="1:4" ht="12.75">
      <c r="A7050" s="428" t="s">
        <v>1485</v>
      </c>
      <c r="B7050" s="431" t="s">
        <v>1486</v>
      </c>
      <c r="C7050" s="428" t="s">
        <v>18533</v>
      </c>
      <c r="D7050" s="428" t="s">
        <v>19</v>
      </c>
    </row>
    <row r="7051" spans="1:4" ht="12.75">
      <c r="A7051" s="428" t="s">
        <v>3555</v>
      </c>
      <c r="B7051" s="431">
        <v>150117</v>
      </c>
      <c r="C7051" s="428" t="s">
        <v>18534</v>
      </c>
      <c r="D7051" s="428" t="s">
        <v>18</v>
      </c>
    </row>
    <row r="7052" spans="1:4" ht="12.75">
      <c r="A7052" s="428" t="s">
        <v>12067</v>
      </c>
      <c r="B7052" s="431">
        <v>100301</v>
      </c>
      <c r="C7052" s="428" t="s">
        <v>18535</v>
      </c>
      <c r="D7052" s="428" t="s">
        <v>20</v>
      </c>
    </row>
    <row r="7053" spans="1:4" ht="12.75">
      <c r="A7053" s="428" t="s">
        <v>8470</v>
      </c>
      <c r="B7053" s="431" t="s">
        <v>7791</v>
      </c>
      <c r="C7053" s="428" t="s">
        <v>18536</v>
      </c>
      <c r="D7053" s="428" t="s">
        <v>19</v>
      </c>
    </row>
    <row r="7054" spans="1:4" ht="12.75">
      <c r="A7054" s="428" t="s">
        <v>8522</v>
      </c>
      <c r="B7054" s="431" t="s">
        <v>560</v>
      </c>
      <c r="C7054" s="428" t="s">
        <v>15738</v>
      </c>
      <c r="D7054" s="428" t="s">
        <v>19</v>
      </c>
    </row>
    <row r="7055" spans="1:4" ht="12.75">
      <c r="A7055" s="428" t="s">
        <v>8050</v>
      </c>
      <c r="B7055" s="431">
        <v>190201</v>
      </c>
      <c r="C7055" s="428" t="s">
        <v>12291</v>
      </c>
      <c r="D7055" s="428" t="s">
        <v>19</v>
      </c>
    </row>
    <row r="7056" spans="1:4" ht="12.75">
      <c r="A7056" s="428" t="s">
        <v>1540</v>
      </c>
      <c r="B7056" s="431">
        <v>150135</v>
      </c>
      <c r="C7056" s="428" t="s">
        <v>18537</v>
      </c>
      <c r="D7056" s="428" t="s">
        <v>18</v>
      </c>
    </row>
    <row r="7057" spans="1:4" ht="12.75">
      <c r="A7057" s="428" t="s">
        <v>12068</v>
      </c>
      <c r="B7057" s="431" t="s">
        <v>989</v>
      </c>
      <c r="C7057" s="428" t="s">
        <v>18538</v>
      </c>
      <c r="D7057" s="428" t="s">
        <v>19</v>
      </c>
    </row>
    <row r="7058" spans="1:4" ht="12.75">
      <c r="A7058" s="428" t="s">
        <v>3710</v>
      </c>
      <c r="B7058" s="431">
        <v>150132</v>
      </c>
      <c r="C7058" s="428" t="s">
        <v>18539</v>
      </c>
      <c r="D7058" s="428" t="s">
        <v>18</v>
      </c>
    </row>
    <row r="7059" spans="1:4" ht="12.75">
      <c r="A7059" s="428" t="s">
        <v>2581</v>
      </c>
      <c r="B7059" s="431">
        <v>150132</v>
      </c>
      <c r="C7059" s="428" t="s">
        <v>18540</v>
      </c>
      <c r="D7059" s="428" t="s">
        <v>18</v>
      </c>
    </row>
    <row r="7060" spans="1:4" ht="12.75">
      <c r="A7060" s="428" t="s">
        <v>12069</v>
      </c>
      <c r="B7060" s="431" t="s">
        <v>10293</v>
      </c>
      <c r="C7060" s="428" t="s">
        <v>18541</v>
      </c>
      <c r="D7060" s="428" t="s">
        <v>20</v>
      </c>
    </row>
    <row r="7061" spans="1:4" ht="12.75">
      <c r="A7061" s="428" t="s">
        <v>7722</v>
      </c>
      <c r="B7061" s="431" t="s">
        <v>10895</v>
      </c>
      <c r="C7061" s="428" t="s">
        <v>18542</v>
      </c>
      <c r="D7061" s="428" t="s">
        <v>19</v>
      </c>
    </row>
    <row r="7062" spans="1:4" ht="12.75">
      <c r="A7062" s="428" t="s">
        <v>7695</v>
      </c>
      <c r="B7062" s="431" t="s">
        <v>10875</v>
      </c>
      <c r="C7062" s="428" t="s">
        <v>18543</v>
      </c>
      <c r="D7062" s="428" t="s">
        <v>19</v>
      </c>
    </row>
    <row r="7063" spans="1:4" ht="12.75">
      <c r="A7063" s="428" t="s">
        <v>625</v>
      </c>
      <c r="B7063" s="431">
        <v>150132</v>
      </c>
      <c r="C7063" s="428" t="s">
        <v>18544</v>
      </c>
      <c r="D7063" s="428" t="s">
        <v>18</v>
      </c>
    </row>
    <row r="7064" spans="1:4" ht="12.75">
      <c r="A7064" s="428" t="s">
        <v>12070</v>
      </c>
      <c r="B7064" s="431">
        <v>130206</v>
      </c>
      <c r="C7064" s="428" t="s">
        <v>18545</v>
      </c>
      <c r="D7064" s="428" t="s">
        <v>20</v>
      </c>
    </row>
    <row r="7065" spans="1:4" ht="12.75">
      <c r="A7065" s="428" t="s">
        <v>1341</v>
      </c>
      <c r="B7065" s="431">
        <v>150143</v>
      </c>
      <c r="C7065" s="428" t="s">
        <v>18546</v>
      </c>
      <c r="D7065" s="428" t="s">
        <v>20</v>
      </c>
    </row>
    <row r="7066" spans="1:4" ht="12.75">
      <c r="A7066" s="428" t="s">
        <v>12071</v>
      </c>
      <c r="B7066" s="431">
        <v>180201</v>
      </c>
      <c r="C7066" s="428" t="s">
        <v>18547</v>
      </c>
      <c r="D7066" s="428" t="s">
        <v>20</v>
      </c>
    </row>
    <row r="7067" spans="1:4" ht="12.75">
      <c r="A7067" s="428" t="s">
        <v>6336</v>
      </c>
      <c r="B7067" s="431" t="s">
        <v>10770</v>
      </c>
      <c r="C7067" s="428" t="s">
        <v>12450</v>
      </c>
      <c r="D7067" s="428" t="s">
        <v>19</v>
      </c>
    </row>
    <row r="7068" spans="1:4" ht="12.75">
      <c r="A7068" s="428" t="s">
        <v>6357</v>
      </c>
      <c r="B7068" s="431" t="s">
        <v>10772</v>
      </c>
      <c r="C7068" s="428" t="s">
        <v>18548</v>
      </c>
      <c r="D7068" s="428" t="s">
        <v>20</v>
      </c>
    </row>
    <row r="7069" spans="1:4" ht="12.75">
      <c r="A7069" s="428" t="s">
        <v>12072</v>
      </c>
      <c r="B7069" s="431" t="s">
        <v>10605</v>
      </c>
      <c r="C7069" s="428" t="s">
        <v>18549</v>
      </c>
      <c r="D7069" s="428" t="s">
        <v>20</v>
      </c>
    </row>
    <row r="7070" spans="1:4" ht="12.75">
      <c r="A7070" s="428" t="s">
        <v>4287</v>
      </c>
      <c r="B7070" s="431" t="s">
        <v>10117</v>
      </c>
      <c r="C7070" s="428" t="s">
        <v>18550</v>
      </c>
      <c r="D7070" s="428" t="s">
        <v>19</v>
      </c>
    </row>
    <row r="7071" spans="1:4" ht="12.75">
      <c r="A7071" s="428" t="s">
        <v>5333</v>
      </c>
      <c r="B7071" s="431">
        <v>180103</v>
      </c>
      <c r="C7071" s="428" t="s">
        <v>5334</v>
      </c>
      <c r="D7071" s="428" t="s">
        <v>20</v>
      </c>
    </row>
    <row r="7072" spans="1:4" ht="12.75">
      <c r="A7072" s="428" t="s">
        <v>2901</v>
      </c>
      <c r="B7072" s="431">
        <v>150132</v>
      </c>
      <c r="C7072" s="428" t="s">
        <v>18551</v>
      </c>
      <c r="D7072" s="428" t="s">
        <v>18</v>
      </c>
    </row>
    <row r="7073" spans="1:4" ht="12.75">
      <c r="A7073" s="428" t="s">
        <v>6028</v>
      </c>
      <c r="B7073" s="431">
        <v>170102</v>
      </c>
      <c r="C7073" s="428" t="s">
        <v>13269</v>
      </c>
      <c r="D7073" s="428" t="s">
        <v>19</v>
      </c>
    </row>
    <row r="7074" spans="1:4" ht="12.75">
      <c r="A7074" s="428" t="s">
        <v>7209</v>
      </c>
      <c r="B7074" s="431" t="s">
        <v>3135</v>
      </c>
      <c r="C7074" s="428" t="s">
        <v>18552</v>
      </c>
      <c r="D7074" s="428" t="s">
        <v>19</v>
      </c>
    </row>
    <row r="7075" spans="1:4" ht="12.75">
      <c r="A7075" s="428" t="s">
        <v>5627</v>
      </c>
      <c r="B7075" s="431">
        <v>190113</v>
      </c>
      <c r="C7075" s="428" t="s">
        <v>13357</v>
      </c>
      <c r="D7075" s="428" t="s">
        <v>19</v>
      </c>
    </row>
    <row r="7076" spans="1:4" ht="12.75">
      <c r="A7076" s="428" t="s">
        <v>6571</v>
      </c>
      <c r="B7076" s="431">
        <v>190101</v>
      </c>
      <c r="C7076" s="428" t="s">
        <v>6572</v>
      </c>
      <c r="D7076" s="428" t="s">
        <v>20</v>
      </c>
    </row>
    <row r="7077" spans="1:4" ht="12.75">
      <c r="A7077" s="428" t="s">
        <v>6127</v>
      </c>
      <c r="B7077" s="431" t="s">
        <v>10765</v>
      </c>
      <c r="C7077" s="428" t="s">
        <v>18553</v>
      </c>
      <c r="D7077" s="428" t="s">
        <v>19</v>
      </c>
    </row>
    <row r="7078" spans="1:4" ht="12.75">
      <c r="A7078" s="428" t="s">
        <v>7427</v>
      </c>
      <c r="B7078" s="431" t="s">
        <v>2162</v>
      </c>
      <c r="C7078" s="428" t="s">
        <v>18554</v>
      </c>
      <c r="D7078" s="428" t="s">
        <v>20</v>
      </c>
    </row>
    <row r="7079" spans="1:4" ht="12.75">
      <c r="A7079" s="428" t="s">
        <v>7233</v>
      </c>
      <c r="B7079" s="431">
        <v>130907</v>
      </c>
      <c r="C7079" s="428" t="s">
        <v>18555</v>
      </c>
      <c r="D7079" s="428" t="s">
        <v>20</v>
      </c>
    </row>
    <row r="7080" spans="1:4" ht="12.75">
      <c r="A7080" s="428" t="s">
        <v>5204</v>
      </c>
      <c r="B7080" s="431">
        <v>130907</v>
      </c>
      <c r="C7080" s="428" t="s">
        <v>18556</v>
      </c>
      <c r="D7080" s="428" t="s">
        <v>20</v>
      </c>
    </row>
    <row r="7081" spans="1:4" ht="12.75">
      <c r="A7081" s="428" t="s">
        <v>7073</v>
      </c>
      <c r="B7081" s="431">
        <v>130907</v>
      </c>
      <c r="C7081" s="428" t="s">
        <v>18557</v>
      </c>
      <c r="D7081" s="428" t="s">
        <v>20</v>
      </c>
    </row>
    <row r="7082" spans="1:4" ht="12.75">
      <c r="A7082" s="428" t="s">
        <v>12073</v>
      </c>
      <c r="B7082" s="431">
        <v>150117</v>
      </c>
      <c r="C7082" s="428" t="s">
        <v>18558</v>
      </c>
      <c r="D7082" s="428" t="s">
        <v>18</v>
      </c>
    </row>
    <row r="7083" spans="1:4" ht="12.75">
      <c r="A7083" s="428" t="s">
        <v>12074</v>
      </c>
      <c r="B7083" s="431" t="s">
        <v>10563</v>
      </c>
      <c r="C7083" s="428" t="s">
        <v>18559</v>
      </c>
      <c r="D7083" s="428" t="s">
        <v>19</v>
      </c>
    </row>
    <row r="7084" spans="1:4" ht="12.75">
      <c r="A7084" s="428" t="s">
        <v>6347</v>
      </c>
      <c r="B7084" s="431" t="s">
        <v>10757</v>
      </c>
      <c r="C7084" s="428" t="s">
        <v>18560</v>
      </c>
      <c r="D7084" s="428" t="s">
        <v>19</v>
      </c>
    </row>
    <row r="7085" spans="1:4" ht="12.75">
      <c r="A7085" s="428" t="s">
        <v>12075</v>
      </c>
      <c r="B7085" s="431" t="s">
        <v>1563</v>
      </c>
      <c r="C7085" s="428" t="s">
        <v>18561</v>
      </c>
      <c r="D7085" s="428" t="s">
        <v>20</v>
      </c>
    </row>
    <row r="7086" spans="1:4" ht="12.75">
      <c r="A7086" s="428" t="s">
        <v>5223</v>
      </c>
      <c r="B7086" s="431">
        <v>120606</v>
      </c>
      <c r="C7086" s="428" t="s">
        <v>14080</v>
      </c>
      <c r="D7086" s="428" t="s">
        <v>19</v>
      </c>
    </row>
    <row r="7087" spans="1:4" ht="12.75">
      <c r="A7087" s="428" t="s">
        <v>1832</v>
      </c>
      <c r="B7087" s="431" t="s">
        <v>1202</v>
      </c>
      <c r="C7087" s="428" t="s">
        <v>18562</v>
      </c>
      <c r="D7087" s="428" t="s">
        <v>20</v>
      </c>
    </row>
    <row r="7088" spans="1:4" ht="12.75">
      <c r="A7088" s="428" t="s">
        <v>6334</v>
      </c>
      <c r="B7088" s="431" t="s">
        <v>10865</v>
      </c>
      <c r="C7088" s="428" t="s">
        <v>18563</v>
      </c>
      <c r="D7088" s="428" t="s">
        <v>19</v>
      </c>
    </row>
    <row r="7089" spans="1:4" ht="12.75">
      <c r="A7089" s="428" t="s">
        <v>704</v>
      </c>
      <c r="B7089" s="431">
        <v>200403</v>
      </c>
      <c r="C7089" s="428" t="s">
        <v>18564</v>
      </c>
      <c r="D7089" s="428" t="s">
        <v>19</v>
      </c>
    </row>
    <row r="7090" spans="1:4" ht="12.75">
      <c r="A7090" s="428" t="s">
        <v>12076</v>
      </c>
      <c r="B7090" s="431" t="s">
        <v>2687</v>
      </c>
      <c r="C7090" s="428" t="s">
        <v>18565</v>
      </c>
      <c r="D7090" s="428" t="s">
        <v>19</v>
      </c>
    </row>
    <row r="7091" spans="1:4" ht="12.75">
      <c r="A7091" s="428" t="s">
        <v>7992</v>
      </c>
      <c r="B7091" s="431">
        <v>140308</v>
      </c>
      <c r="C7091" s="428" t="s">
        <v>18566</v>
      </c>
      <c r="D7091" s="428" t="s">
        <v>19</v>
      </c>
    </row>
    <row r="7092" spans="1:4" ht="12.75">
      <c r="A7092" s="428" t="s">
        <v>2409</v>
      </c>
      <c r="B7092" s="431">
        <v>160305</v>
      </c>
      <c r="C7092" s="428" t="s">
        <v>18567</v>
      </c>
      <c r="D7092" s="428" t="s">
        <v>20</v>
      </c>
    </row>
    <row r="7093" spans="1:4" ht="12.75">
      <c r="A7093" s="428" t="s">
        <v>12077</v>
      </c>
      <c r="B7093" s="431">
        <v>160703</v>
      </c>
      <c r="C7093" s="428" t="s">
        <v>18568</v>
      </c>
      <c r="D7093" s="428" t="s">
        <v>19</v>
      </c>
    </row>
    <row r="7094" spans="1:4" ht="12.75">
      <c r="A7094" s="428" t="s">
        <v>1995</v>
      </c>
      <c r="B7094" s="431">
        <v>160113</v>
      </c>
      <c r="C7094" s="428" t="s">
        <v>18569</v>
      </c>
      <c r="D7094" s="428" t="s">
        <v>19</v>
      </c>
    </row>
    <row r="7095" spans="1:4" ht="12.75">
      <c r="A7095" s="428" t="s">
        <v>7460</v>
      </c>
      <c r="B7095" s="431" t="s">
        <v>10725</v>
      </c>
      <c r="C7095" s="428" t="s">
        <v>14288</v>
      </c>
      <c r="D7095" s="428" t="s">
        <v>20</v>
      </c>
    </row>
    <row r="7096" spans="1:4" ht="12.75">
      <c r="A7096" s="428" t="s">
        <v>12078</v>
      </c>
      <c r="B7096" s="431" t="s">
        <v>10703</v>
      </c>
      <c r="C7096" s="428" t="s">
        <v>18570</v>
      </c>
      <c r="D7096" s="428" t="s">
        <v>19</v>
      </c>
    </row>
    <row r="7097" spans="1:4" ht="12.75">
      <c r="A7097" s="428" t="s">
        <v>709</v>
      </c>
      <c r="B7097" s="431">
        <v>200206</v>
      </c>
      <c r="C7097" s="428" t="s">
        <v>18571</v>
      </c>
      <c r="D7097" s="428" t="s">
        <v>19</v>
      </c>
    </row>
    <row r="7098" spans="1:4" ht="12.75">
      <c r="A7098" s="428" t="s">
        <v>6063</v>
      </c>
      <c r="B7098" s="431" t="s">
        <v>10861</v>
      </c>
      <c r="C7098" s="428" t="s">
        <v>18572</v>
      </c>
      <c r="D7098" s="428" t="s">
        <v>19</v>
      </c>
    </row>
    <row r="7099" spans="1:4" ht="12.75">
      <c r="A7099" s="428" t="s">
        <v>7385</v>
      </c>
      <c r="B7099" s="431">
        <v>240105</v>
      </c>
      <c r="C7099" s="428" t="s">
        <v>18573</v>
      </c>
      <c r="D7099" s="428" t="s">
        <v>18</v>
      </c>
    </row>
    <row r="7100" spans="1:4" ht="12.75">
      <c r="A7100" s="428" t="s">
        <v>5423</v>
      </c>
      <c r="B7100" s="431">
        <v>120604</v>
      </c>
      <c r="C7100" s="428" t="s">
        <v>18574</v>
      </c>
      <c r="D7100" s="428" t="s">
        <v>459</v>
      </c>
    </row>
    <row r="7101" spans="1:4" ht="12.75">
      <c r="A7101" s="428" t="s">
        <v>7458</v>
      </c>
      <c r="B7101" s="431" t="s">
        <v>10725</v>
      </c>
      <c r="C7101" s="428" t="s">
        <v>18575</v>
      </c>
      <c r="D7101" s="428" t="s">
        <v>19</v>
      </c>
    </row>
    <row r="7102" spans="1:4" ht="12.75">
      <c r="A7102" s="428" t="s">
        <v>1056</v>
      </c>
      <c r="B7102" s="431" t="s">
        <v>9782</v>
      </c>
      <c r="C7102" s="428" t="s">
        <v>18576</v>
      </c>
      <c r="D7102" s="428" t="s">
        <v>19</v>
      </c>
    </row>
    <row r="7103" spans="1:4" ht="12.75">
      <c r="A7103" s="428" t="s">
        <v>7514</v>
      </c>
      <c r="B7103" s="431">
        <v>100803</v>
      </c>
      <c r="C7103" s="428" t="s">
        <v>18577</v>
      </c>
      <c r="D7103" s="428" t="s">
        <v>19</v>
      </c>
    </row>
    <row r="7104" spans="1:4" ht="12.75">
      <c r="A7104" s="428" t="s">
        <v>3276</v>
      </c>
      <c r="B7104" s="431" t="s">
        <v>2014</v>
      </c>
      <c r="C7104" s="428" t="s">
        <v>12646</v>
      </c>
      <c r="D7104" s="428" t="s">
        <v>19</v>
      </c>
    </row>
    <row r="7105" spans="1:4" ht="12.75">
      <c r="A7105" s="428" t="s">
        <v>3815</v>
      </c>
      <c r="B7105" s="431" t="s">
        <v>801</v>
      </c>
      <c r="C7105" s="428" t="s">
        <v>18578</v>
      </c>
      <c r="D7105" s="428" t="s">
        <v>18</v>
      </c>
    </row>
    <row r="7106" spans="1:4" ht="12.75">
      <c r="A7106" s="428" t="s">
        <v>8249</v>
      </c>
      <c r="B7106" s="431">
        <v>150101</v>
      </c>
      <c r="C7106" s="428" t="s">
        <v>18579</v>
      </c>
      <c r="D7106" s="428" t="s">
        <v>18</v>
      </c>
    </row>
    <row r="7107" spans="1:4" ht="12.75">
      <c r="A7107" s="428" t="s">
        <v>7769</v>
      </c>
      <c r="B7107" s="431" t="s">
        <v>10884</v>
      </c>
      <c r="C7107" s="428" t="s">
        <v>18580</v>
      </c>
      <c r="D7107" s="428" t="s">
        <v>19</v>
      </c>
    </row>
    <row r="7108" spans="1:4" ht="12.75">
      <c r="A7108" s="428" t="s">
        <v>6233</v>
      </c>
      <c r="B7108" s="431" t="s">
        <v>10774</v>
      </c>
      <c r="C7108" s="428" t="s">
        <v>18581</v>
      </c>
      <c r="D7108" s="428" t="s">
        <v>19</v>
      </c>
    </row>
    <row r="7109" spans="1:4" ht="12.75">
      <c r="A7109" s="428" t="s">
        <v>3038</v>
      </c>
      <c r="B7109" s="431" t="s">
        <v>697</v>
      </c>
      <c r="C7109" s="428" t="s">
        <v>18582</v>
      </c>
      <c r="D7109" s="428" t="s">
        <v>19</v>
      </c>
    </row>
    <row r="7110" spans="1:4" ht="12.75">
      <c r="A7110" s="428" t="s">
        <v>12079</v>
      </c>
      <c r="B7110" s="431">
        <v>130202</v>
      </c>
      <c r="C7110" s="428" t="s">
        <v>18583</v>
      </c>
      <c r="D7110" s="428" t="s">
        <v>20</v>
      </c>
    </row>
    <row r="7111" spans="1:4" ht="12.75">
      <c r="A7111" s="428" t="s">
        <v>2112</v>
      </c>
      <c r="B7111" s="431" t="s">
        <v>413</v>
      </c>
      <c r="C7111" s="428" t="s">
        <v>18584</v>
      </c>
      <c r="D7111" s="428" t="s">
        <v>20</v>
      </c>
    </row>
    <row r="7112" spans="1:4" ht="12.75">
      <c r="A7112" s="428" t="s">
        <v>8195</v>
      </c>
      <c r="B7112" s="431">
        <v>120607</v>
      </c>
      <c r="C7112" s="428" t="s">
        <v>12974</v>
      </c>
      <c r="D7112" s="428" t="s">
        <v>19</v>
      </c>
    </row>
    <row r="7113" spans="1:4" ht="12.75">
      <c r="A7113" s="428" t="s">
        <v>6108</v>
      </c>
      <c r="B7113" s="431" t="s">
        <v>9706</v>
      </c>
      <c r="C7113" s="428" t="s">
        <v>18585</v>
      </c>
      <c r="D7113" s="428" t="s">
        <v>19</v>
      </c>
    </row>
    <row r="7114" spans="1:4" ht="12.75">
      <c r="A7114" s="428" t="s">
        <v>3268</v>
      </c>
      <c r="B7114" s="431" t="s">
        <v>10776</v>
      </c>
      <c r="C7114" s="428" t="s">
        <v>18586</v>
      </c>
      <c r="D7114" s="428" t="s">
        <v>19</v>
      </c>
    </row>
    <row r="7115" spans="1:4" ht="12.75">
      <c r="A7115" s="428" t="s">
        <v>3786</v>
      </c>
      <c r="B7115" s="431">
        <v>100207</v>
      </c>
      <c r="C7115" s="428" t="s">
        <v>18587</v>
      </c>
      <c r="D7115" s="428" t="s">
        <v>19</v>
      </c>
    </row>
    <row r="7116" spans="1:4" ht="12.75">
      <c r="A7116" s="428" t="s">
        <v>2662</v>
      </c>
      <c r="B7116" s="431">
        <v>130104</v>
      </c>
      <c r="C7116" s="428" t="s">
        <v>14823</v>
      </c>
      <c r="D7116" s="428" t="s">
        <v>20</v>
      </c>
    </row>
    <row r="7117" spans="1:4" ht="12.75">
      <c r="A7117" s="428" t="s">
        <v>401</v>
      </c>
      <c r="B7117" s="431">
        <v>100604</v>
      </c>
      <c r="C7117" s="428" t="s">
        <v>18588</v>
      </c>
      <c r="D7117" s="428" t="s">
        <v>19</v>
      </c>
    </row>
    <row r="7118" spans="1:4" ht="12.75">
      <c r="A7118" s="428" t="s">
        <v>8503</v>
      </c>
      <c r="B7118" s="431">
        <v>250301</v>
      </c>
      <c r="C7118" s="428" t="s">
        <v>18589</v>
      </c>
      <c r="D7118" s="428" t="s">
        <v>20</v>
      </c>
    </row>
    <row r="7119" spans="1:4" ht="12.75">
      <c r="A7119" s="428" t="s">
        <v>7550</v>
      </c>
      <c r="B7119" s="431">
        <v>101005</v>
      </c>
      <c r="C7119" s="428" t="s">
        <v>18590</v>
      </c>
      <c r="D7119" s="428" t="s">
        <v>19</v>
      </c>
    </row>
    <row r="7120" spans="1:4" ht="12.75">
      <c r="A7120" s="428" t="s">
        <v>8247</v>
      </c>
      <c r="B7120" s="431">
        <v>250102</v>
      </c>
      <c r="C7120" s="428" t="s">
        <v>18591</v>
      </c>
      <c r="D7120" s="428" t="s">
        <v>19</v>
      </c>
    </row>
    <row r="7121" spans="1:4" ht="12.75">
      <c r="A7121" s="428" t="s">
        <v>5020</v>
      </c>
      <c r="B7121" s="431" t="s">
        <v>1678</v>
      </c>
      <c r="C7121" s="428" t="s">
        <v>13597</v>
      </c>
      <c r="D7121" s="428" t="s">
        <v>19</v>
      </c>
    </row>
    <row r="7122" spans="1:4" ht="12.75">
      <c r="A7122" s="428" t="s">
        <v>389</v>
      </c>
      <c r="B7122" s="431">
        <v>220511</v>
      </c>
      <c r="C7122" s="428" t="s">
        <v>13340</v>
      </c>
      <c r="D7122" s="428" t="s">
        <v>19</v>
      </c>
    </row>
    <row r="7123" spans="1:4" ht="12.75">
      <c r="A7123" s="428" t="s">
        <v>387</v>
      </c>
      <c r="B7123" s="431">
        <v>220505</v>
      </c>
      <c r="C7123" s="428" t="s">
        <v>18592</v>
      </c>
      <c r="D7123" s="428" t="s">
        <v>19</v>
      </c>
    </row>
    <row r="7124" spans="1:4" ht="12.75">
      <c r="A7124" s="428" t="s">
        <v>400</v>
      </c>
      <c r="B7124" s="431">
        <v>200608</v>
      </c>
      <c r="C7124" s="428" t="s">
        <v>18593</v>
      </c>
      <c r="D7124" s="428" t="s">
        <v>18</v>
      </c>
    </row>
    <row r="7125" spans="1:4" ht="12.75">
      <c r="A7125" s="428" t="s">
        <v>406</v>
      </c>
      <c r="B7125" s="431" t="s">
        <v>407</v>
      </c>
      <c r="C7125" s="428" t="s">
        <v>18594</v>
      </c>
      <c r="D7125" s="428" t="s">
        <v>19</v>
      </c>
    </row>
    <row r="7126" spans="1:4" ht="12.75">
      <c r="A7126" s="428" t="s">
        <v>425</v>
      </c>
      <c r="B7126" s="431" t="s">
        <v>10267</v>
      </c>
      <c r="C7126" s="428" t="s">
        <v>18595</v>
      </c>
      <c r="D7126" s="428" t="s">
        <v>20</v>
      </c>
    </row>
    <row r="7127" spans="1:4" ht="12.75">
      <c r="A7127" s="428" t="s">
        <v>6363</v>
      </c>
      <c r="B7127" s="431">
        <v>150110</v>
      </c>
      <c r="C7127" s="428" t="s">
        <v>18596</v>
      </c>
      <c r="D7127" s="428" t="s">
        <v>20</v>
      </c>
    </row>
    <row r="7128" spans="1:4" ht="12.75">
      <c r="A7128" s="428" t="s">
        <v>490</v>
      </c>
      <c r="B7128" s="431" t="s">
        <v>491</v>
      </c>
      <c r="C7128" s="428" t="s">
        <v>13893</v>
      </c>
      <c r="D7128" s="428" t="s">
        <v>19</v>
      </c>
    </row>
    <row r="7129" spans="1:4" ht="12.75">
      <c r="A7129" s="428" t="s">
        <v>2945</v>
      </c>
      <c r="B7129" s="431">
        <v>211301</v>
      </c>
      <c r="C7129" s="428" t="s">
        <v>18597</v>
      </c>
      <c r="D7129" s="428" t="s">
        <v>18</v>
      </c>
    </row>
    <row r="7130" spans="1:4" ht="12.75">
      <c r="A7130" s="428" t="s">
        <v>561</v>
      </c>
      <c r="B7130" s="431" t="s">
        <v>560</v>
      </c>
      <c r="C7130" s="428" t="s">
        <v>18598</v>
      </c>
      <c r="D7130" s="428" t="s">
        <v>18</v>
      </c>
    </row>
    <row r="7131" spans="1:4" ht="12.75">
      <c r="A7131" s="428" t="s">
        <v>574</v>
      </c>
      <c r="B7131" s="431">
        <v>220905</v>
      </c>
      <c r="C7131" s="428" t="s">
        <v>18599</v>
      </c>
      <c r="D7131" s="428" t="s">
        <v>19</v>
      </c>
    </row>
    <row r="7132" spans="1:4" ht="12.75">
      <c r="A7132" s="428" t="s">
        <v>674</v>
      </c>
      <c r="B7132" s="431" t="s">
        <v>675</v>
      </c>
      <c r="C7132" s="428" t="s">
        <v>18600</v>
      </c>
      <c r="D7132" s="428" t="s">
        <v>19</v>
      </c>
    </row>
    <row r="7133" spans="1:4" ht="12.75">
      <c r="A7133" s="428" t="s">
        <v>687</v>
      </c>
      <c r="B7133" s="431">
        <v>130102</v>
      </c>
      <c r="C7133" s="428" t="s">
        <v>18601</v>
      </c>
      <c r="D7133" s="428" t="s">
        <v>20</v>
      </c>
    </row>
    <row r="7134" spans="1:4" ht="12.75">
      <c r="A7134" s="428" t="s">
        <v>6837</v>
      </c>
      <c r="B7134" s="431">
        <v>130905</v>
      </c>
      <c r="C7134" s="428" t="s">
        <v>18602</v>
      </c>
      <c r="D7134" s="428" t="s">
        <v>19</v>
      </c>
    </row>
    <row r="7135" spans="1:4" ht="12.75">
      <c r="A7135" s="428" t="s">
        <v>777</v>
      </c>
      <c r="B7135" s="431" t="s">
        <v>10535</v>
      </c>
      <c r="C7135" s="428" t="s">
        <v>17150</v>
      </c>
      <c r="D7135" s="428" t="s">
        <v>19</v>
      </c>
    </row>
    <row r="7136" spans="1:4" ht="12.75">
      <c r="A7136" s="428" t="s">
        <v>12080</v>
      </c>
      <c r="B7136" s="431" t="s">
        <v>10709</v>
      </c>
      <c r="C7136" s="428" t="s">
        <v>18603</v>
      </c>
      <c r="D7136" s="428" t="s">
        <v>20</v>
      </c>
    </row>
    <row r="7137" spans="1:4" ht="12.75">
      <c r="A7137" s="428" t="s">
        <v>886</v>
      </c>
      <c r="B7137" s="431" t="s">
        <v>887</v>
      </c>
      <c r="C7137" s="428" t="s">
        <v>17453</v>
      </c>
      <c r="D7137" s="428" t="s">
        <v>19</v>
      </c>
    </row>
    <row r="7138" spans="1:4" ht="12.75">
      <c r="A7138" s="428" t="s">
        <v>896</v>
      </c>
      <c r="B7138" s="431" t="s">
        <v>10668</v>
      </c>
      <c r="C7138" s="428" t="s">
        <v>18604</v>
      </c>
      <c r="D7138" s="428" t="s">
        <v>19</v>
      </c>
    </row>
    <row r="7139" spans="1:4" ht="12.75">
      <c r="A7139" s="428" t="s">
        <v>950</v>
      </c>
      <c r="B7139" s="431">
        <v>150118</v>
      </c>
      <c r="C7139" s="428" t="s">
        <v>18605</v>
      </c>
      <c r="D7139" s="428" t="s">
        <v>18</v>
      </c>
    </row>
    <row r="7140" spans="1:4" ht="12.75">
      <c r="A7140" s="428" t="s">
        <v>1065</v>
      </c>
      <c r="B7140" s="431">
        <v>120431</v>
      </c>
      <c r="C7140" s="428" t="s">
        <v>18606</v>
      </c>
      <c r="D7140" s="428" t="s">
        <v>19</v>
      </c>
    </row>
    <row r="7141" spans="1:4" ht="12.75">
      <c r="A7141" s="428" t="s">
        <v>1119</v>
      </c>
      <c r="B7141" s="431">
        <v>200604</v>
      </c>
      <c r="C7141" s="428" t="s">
        <v>18607</v>
      </c>
      <c r="D7141" s="428" t="s">
        <v>20</v>
      </c>
    </row>
    <row r="7142" spans="1:4" ht="12.75">
      <c r="A7142" s="428" t="s">
        <v>1123</v>
      </c>
      <c r="B7142" s="431" t="s">
        <v>1124</v>
      </c>
      <c r="C7142" s="428" t="s">
        <v>13146</v>
      </c>
      <c r="D7142" s="428" t="s">
        <v>19</v>
      </c>
    </row>
    <row r="7143" spans="1:4" ht="12.75">
      <c r="A7143" s="428" t="s">
        <v>1156</v>
      </c>
      <c r="B7143" s="431">
        <v>220507</v>
      </c>
      <c r="C7143" s="428" t="s">
        <v>18608</v>
      </c>
      <c r="D7143" s="428" t="s">
        <v>19</v>
      </c>
    </row>
    <row r="7144" spans="1:4" ht="12.75">
      <c r="A7144" s="428" t="s">
        <v>4334</v>
      </c>
      <c r="B7144" s="431" t="s">
        <v>10193</v>
      </c>
      <c r="C7144" s="428" t="s">
        <v>18609</v>
      </c>
      <c r="D7144" s="428" t="s">
        <v>19</v>
      </c>
    </row>
    <row r="7145" spans="1:4" ht="12.75">
      <c r="A7145" s="428" t="s">
        <v>1170</v>
      </c>
      <c r="B7145" s="431">
        <v>120404</v>
      </c>
      <c r="C7145" s="428" t="s">
        <v>18610</v>
      </c>
      <c r="D7145" s="428" t="s">
        <v>19</v>
      </c>
    </row>
    <row r="7146" spans="1:4" ht="12.75">
      <c r="A7146" s="428" t="s">
        <v>3314</v>
      </c>
      <c r="B7146" s="431" t="s">
        <v>1202</v>
      </c>
      <c r="C7146" s="428" t="s">
        <v>18611</v>
      </c>
      <c r="D7146" s="428" t="s">
        <v>19</v>
      </c>
    </row>
    <row r="7147" spans="1:4" ht="12.75">
      <c r="A7147" s="428" t="s">
        <v>1206</v>
      </c>
      <c r="B7147" s="431">
        <v>230302</v>
      </c>
      <c r="C7147" s="428" t="s">
        <v>18612</v>
      </c>
      <c r="D7147" s="428" t="s">
        <v>19</v>
      </c>
    </row>
    <row r="7148" spans="1:4" ht="12.75">
      <c r="A7148" s="428" t="s">
        <v>1240</v>
      </c>
      <c r="B7148" s="431">
        <v>200114</v>
      </c>
      <c r="C7148" s="428" t="s">
        <v>18613</v>
      </c>
      <c r="D7148" s="428" t="s">
        <v>19</v>
      </c>
    </row>
    <row r="7149" spans="1:4" ht="12.75">
      <c r="A7149" s="428" t="s">
        <v>1250</v>
      </c>
      <c r="B7149" s="431" t="s">
        <v>1251</v>
      </c>
      <c r="C7149" s="428" t="s">
        <v>13614</v>
      </c>
      <c r="D7149" s="428" t="s">
        <v>459</v>
      </c>
    </row>
    <row r="7150" spans="1:4" ht="12.75">
      <c r="A7150" s="428" t="s">
        <v>1264</v>
      </c>
      <c r="B7150" s="431">
        <v>210406</v>
      </c>
      <c r="C7150" s="428" t="s">
        <v>18614</v>
      </c>
      <c r="D7150" s="428" t="s">
        <v>19</v>
      </c>
    </row>
    <row r="7151" spans="1:4" ht="12.75">
      <c r="A7151" s="428" t="s">
        <v>5120</v>
      </c>
      <c r="B7151" s="431">
        <v>120606</v>
      </c>
      <c r="C7151" s="428" t="s">
        <v>18615</v>
      </c>
      <c r="D7151" s="428" t="s">
        <v>20</v>
      </c>
    </row>
    <row r="7152" spans="1:4" ht="12.75">
      <c r="A7152" s="428" t="s">
        <v>1333</v>
      </c>
      <c r="B7152" s="431">
        <v>220604</v>
      </c>
      <c r="C7152" s="428" t="s">
        <v>18616</v>
      </c>
      <c r="D7152" s="428" t="s">
        <v>19</v>
      </c>
    </row>
    <row r="7153" spans="1:4" ht="12.75">
      <c r="A7153" s="428" t="s">
        <v>1353</v>
      </c>
      <c r="B7153" s="431">
        <v>150104</v>
      </c>
      <c r="C7153" s="428" t="s">
        <v>18617</v>
      </c>
      <c r="D7153" s="428" t="s">
        <v>18</v>
      </c>
    </row>
    <row r="7154" spans="1:4" ht="12.75">
      <c r="A7154" s="428" t="s">
        <v>1381</v>
      </c>
      <c r="B7154" s="431">
        <v>120433</v>
      </c>
      <c r="C7154" s="428" t="s">
        <v>18618</v>
      </c>
      <c r="D7154" s="428" t="s">
        <v>20</v>
      </c>
    </row>
    <row r="7155" spans="1:4" ht="12.75">
      <c r="A7155" s="428" t="s">
        <v>1413</v>
      </c>
      <c r="B7155" s="431" t="s">
        <v>1414</v>
      </c>
      <c r="C7155" s="428" t="s">
        <v>18619</v>
      </c>
      <c r="D7155" s="428" t="s">
        <v>19</v>
      </c>
    </row>
    <row r="7156" spans="1:4" ht="12.75">
      <c r="A7156" s="428" t="s">
        <v>1516</v>
      </c>
      <c r="B7156" s="431">
        <v>151032</v>
      </c>
      <c r="C7156" s="428" t="s">
        <v>18620</v>
      </c>
      <c r="D7156" s="428" t="s">
        <v>19</v>
      </c>
    </row>
    <row r="7157" spans="1:4" ht="12.75">
      <c r="A7157" s="428" t="s">
        <v>1530</v>
      </c>
      <c r="B7157" s="431" t="s">
        <v>10487</v>
      </c>
      <c r="C7157" s="428" t="s">
        <v>18621</v>
      </c>
      <c r="D7157" s="428" t="s">
        <v>19</v>
      </c>
    </row>
    <row r="7158" spans="1:4" ht="12.75">
      <c r="A7158" s="428" t="s">
        <v>6060</v>
      </c>
      <c r="B7158" s="431" t="s">
        <v>477</v>
      </c>
      <c r="C7158" s="428" t="s">
        <v>16632</v>
      </c>
      <c r="D7158" s="428" t="s">
        <v>19</v>
      </c>
    </row>
    <row r="7159" spans="1:4" ht="12.75">
      <c r="A7159" s="428" t="s">
        <v>1604</v>
      </c>
      <c r="B7159" s="431">
        <v>120211</v>
      </c>
      <c r="C7159" s="428" t="s">
        <v>18622</v>
      </c>
      <c r="D7159" s="428" t="s">
        <v>19</v>
      </c>
    </row>
    <row r="7160" spans="1:4" ht="12.75">
      <c r="A7160" s="428" t="s">
        <v>1609</v>
      </c>
      <c r="B7160" s="431" t="s">
        <v>1473</v>
      </c>
      <c r="C7160" s="428" t="s">
        <v>13066</v>
      </c>
      <c r="D7160" s="428" t="s">
        <v>459</v>
      </c>
    </row>
    <row r="7161" spans="1:4" ht="12.75">
      <c r="A7161" s="428" t="s">
        <v>1645</v>
      </c>
      <c r="B7161" s="431" t="s">
        <v>1262</v>
      </c>
      <c r="C7161" s="428" t="s">
        <v>18623</v>
      </c>
      <c r="D7161" s="428" t="s">
        <v>20</v>
      </c>
    </row>
    <row r="7162" spans="1:4" ht="12.75">
      <c r="A7162" s="428" t="s">
        <v>1652</v>
      </c>
      <c r="B7162" s="431">
        <v>190206</v>
      </c>
      <c r="C7162" s="428" t="s">
        <v>18624</v>
      </c>
      <c r="D7162" s="428" t="s">
        <v>19</v>
      </c>
    </row>
    <row r="7163" spans="1:4" ht="12.75">
      <c r="A7163" s="428" t="s">
        <v>1668</v>
      </c>
      <c r="B7163" s="431" t="s">
        <v>410</v>
      </c>
      <c r="C7163" s="428" t="s">
        <v>18625</v>
      </c>
      <c r="D7163" s="428" t="s">
        <v>19</v>
      </c>
    </row>
    <row r="7164" spans="1:4" ht="12.75">
      <c r="A7164" s="428" t="s">
        <v>1718</v>
      </c>
      <c r="B7164" s="431" t="s">
        <v>10027</v>
      </c>
      <c r="C7164" s="428" t="s">
        <v>18626</v>
      </c>
      <c r="D7164" s="428" t="s">
        <v>20</v>
      </c>
    </row>
    <row r="7165" spans="1:4" ht="12.75">
      <c r="A7165" s="428" t="s">
        <v>1731</v>
      </c>
      <c r="B7165" s="431">
        <v>150132</v>
      </c>
      <c r="C7165" s="428" t="s">
        <v>18627</v>
      </c>
      <c r="D7165" s="428" t="s">
        <v>18</v>
      </c>
    </row>
    <row r="7166" spans="1:4" ht="12.75">
      <c r="A7166" s="428" t="s">
        <v>1875</v>
      </c>
      <c r="B7166" s="431" t="s">
        <v>1876</v>
      </c>
      <c r="C7166" s="428" t="s">
        <v>18628</v>
      </c>
      <c r="D7166" s="428" t="s">
        <v>19</v>
      </c>
    </row>
    <row r="7167" spans="1:4" ht="12.75">
      <c r="A7167" s="428" t="s">
        <v>12081</v>
      </c>
      <c r="B7167" s="431" t="s">
        <v>474</v>
      </c>
      <c r="C7167" s="428" t="s">
        <v>18629</v>
      </c>
      <c r="D7167" s="428" t="s">
        <v>20</v>
      </c>
    </row>
    <row r="7168" spans="1:4" ht="12.75">
      <c r="A7168" s="428" t="s">
        <v>1911</v>
      </c>
      <c r="B7168" s="431" t="s">
        <v>10260</v>
      </c>
      <c r="C7168" s="428" t="s">
        <v>18630</v>
      </c>
      <c r="D7168" s="428" t="s">
        <v>19</v>
      </c>
    </row>
    <row r="7169" spans="1:4" ht="12.75">
      <c r="A7169" s="428" t="s">
        <v>1920</v>
      </c>
      <c r="B7169" s="431">
        <v>140306</v>
      </c>
      <c r="C7169" s="428" t="s">
        <v>18631</v>
      </c>
      <c r="D7169" s="428" t="s">
        <v>18</v>
      </c>
    </row>
    <row r="7170" spans="1:4" ht="12.75">
      <c r="A7170" s="428" t="s">
        <v>1935</v>
      </c>
      <c r="B7170" s="431">
        <v>120701</v>
      </c>
      <c r="C7170" s="428" t="s">
        <v>18632</v>
      </c>
      <c r="D7170" s="428" t="s">
        <v>19</v>
      </c>
    </row>
    <row r="7171" spans="1:4" ht="12.75">
      <c r="A7171" s="428" t="s">
        <v>1964</v>
      </c>
      <c r="B7171" s="431">
        <v>160304</v>
      </c>
      <c r="C7171" s="428" t="s">
        <v>18633</v>
      </c>
      <c r="D7171" s="428" t="s">
        <v>19</v>
      </c>
    </row>
    <row r="7172" spans="1:4" ht="12.75">
      <c r="A7172" s="428" t="s">
        <v>1970</v>
      </c>
      <c r="B7172" s="431">
        <v>130504</v>
      </c>
      <c r="C7172" s="428" t="s">
        <v>18634</v>
      </c>
      <c r="D7172" s="428" t="s">
        <v>20</v>
      </c>
    </row>
    <row r="7173" spans="1:4" ht="12.75">
      <c r="A7173" s="428" t="s">
        <v>2000</v>
      </c>
      <c r="B7173" s="431">
        <v>120213</v>
      </c>
      <c r="C7173" s="428" t="s">
        <v>18635</v>
      </c>
      <c r="D7173" s="428" t="s">
        <v>19</v>
      </c>
    </row>
    <row r="7174" spans="1:4" ht="12.75">
      <c r="A7174" s="428" t="s">
        <v>2023</v>
      </c>
      <c r="B7174" s="431" t="s">
        <v>10264</v>
      </c>
      <c r="C7174" s="428" t="s">
        <v>18636</v>
      </c>
      <c r="D7174" s="428" t="s">
        <v>20</v>
      </c>
    </row>
    <row r="7175" spans="1:4" ht="12.75">
      <c r="A7175" s="428" t="s">
        <v>5121</v>
      </c>
      <c r="B7175" s="431">
        <v>151009</v>
      </c>
      <c r="C7175" s="428" t="s">
        <v>18637</v>
      </c>
      <c r="D7175" s="428" t="s">
        <v>20</v>
      </c>
    </row>
    <row r="7176" spans="1:4" ht="12.75">
      <c r="A7176" s="428" t="s">
        <v>2055</v>
      </c>
      <c r="B7176" s="431" t="s">
        <v>510</v>
      </c>
      <c r="C7176" s="428" t="s">
        <v>18638</v>
      </c>
      <c r="D7176" s="428" t="s">
        <v>18</v>
      </c>
    </row>
    <row r="7177" spans="1:4" ht="12.75">
      <c r="A7177" s="428" t="s">
        <v>2088</v>
      </c>
      <c r="B7177" s="431" t="s">
        <v>10269</v>
      </c>
      <c r="C7177" s="428" t="s">
        <v>18639</v>
      </c>
      <c r="D7177" s="428" t="s">
        <v>19</v>
      </c>
    </row>
    <row r="7178" spans="1:4" ht="12.75">
      <c r="A7178" s="428" t="s">
        <v>2089</v>
      </c>
      <c r="B7178" s="431">
        <v>180101</v>
      </c>
      <c r="C7178" s="428" t="s">
        <v>2090</v>
      </c>
      <c r="D7178" s="428" t="s">
        <v>20</v>
      </c>
    </row>
    <row r="7179" spans="1:4" ht="12.75">
      <c r="A7179" s="428" t="s">
        <v>2111</v>
      </c>
      <c r="B7179" s="431">
        <v>170101</v>
      </c>
      <c r="C7179" s="428" t="s">
        <v>18640</v>
      </c>
      <c r="D7179" s="428" t="s">
        <v>19</v>
      </c>
    </row>
    <row r="7180" spans="1:4" ht="12.75">
      <c r="A7180" s="428" t="s">
        <v>2137</v>
      </c>
      <c r="B7180" s="431" t="s">
        <v>10027</v>
      </c>
      <c r="C7180" s="428" t="s">
        <v>18641</v>
      </c>
      <c r="D7180" s="428" t="s">
        <v>19</v>
      </c>
    </row>
    <row r="7181" spans="1:4" ht="12.75">
      <c r="A7181" s="428" t="s">
        <v>2176</v>
      </c>
      <c r="B7181" s="431">
        <v>250101</v>
      </c>
      <c r="C7181" s="428" t="s">
        <v>13240</v>
      </c>
      <c r="D7181" s="428" t="s">
        <v>19</v>
      </c>
    </row>
    <row r="7182" spans="1:4" ht="12.75">
      <c r="A7182" s="428" t="s">
        <v>2219</v>
      </c>
      <c r="B7182" s="431" t="s">
        <v>10190</v>
      </c>
      <c r="C7182" s="428" t="s">
        <v>14767</v>
      </c>
      <c r="D7182" s="428" t="s">
        <v>19</v>
      </c>
    </row>
    <row r="7183" spans="1:4" ht="12.75">
      <c r="A7183" s="428" t="s">
        <v>2223</v>
      </c>
      <c r="B7183" s="431">
        <v>140306</v>
      </c>
      <c r="C7183" s="428" t="s">
        <v>18642</v>
      </c>
      <c r="D7183" s="428" t="s">
        <v>19</v>
      </c>
    </row>
    <row r="7184" spans="1:4" ht="12.75">
      <c r="A7184" s="428" t="s">
        <v>2225</v>
      </c>
      <c r="B7184" s="431" t="s">
        <v>20022</v>
      </c>
      <c r="C7184" s="428" t="s">
        <v>18643</v>
      </c>
      <c r="D7184" s="428" t="s">
        <v>459</v>
      </c>
    </row>
    <row r="7185" spans="1:4" ht="12.75">
      <c r="A7185" s="428" t="s">
        <v>2243</v>
      </c>
      <c r="B7185" s="431">
        <v>250107</v>
      </c>
      <c r="C7185" s="428" t="s">
        <v>18644</v>
      </c>
      <c r="D7185" s="428" t="s">
        <v>19</v>
      </c>
    </row>
    <row r="7186" spans="1:4" ht="12.75">
      <c r="A7186" s="428" t="s">
        <v>2259</v>
      </c>
      <c r="B7186" s="431" t="s">
        <v>1162</v>
      </c>
      <c r="C7186" s="428" t="s">
        <v>13472</v>
      </c>
      <c r="D7186" s="428" t="s">
        <v>19</v>
      </c>
    </row>
    <row r="7187" spans="1:4" ht="12.75">
      <c r="A7187" s="428" t="s">
        <v>2281</v>
      </c>
      <c r="B7187" s="431" t="s">
        <v>506</v>
      </c>
      <c r="C7187" s="428" t="s">
        <v>18645</v>
      </c>
      <c r="D7187" s="428" t="s">
        <v>19</v>
      </c>
    </row>
    <row r="7188" spans="1:4" ht="12.75">
      <c r="A7188" s="428" t="s">
        <v>2396</v>
      </c>
      <c r="B7188" s="431" t="s">
        <v>1162</v>
      </c>
      <c r="C7188" s="428" t="s">
        <v>18646</v>
      </c>
      <c r="D7188" s="428" t="s">
        <v>19</v>
      </c>
    </row>
    <row r="7189" spans="1:4" ht="12.75">
      <c r="A7189" s="428" t="s">
        <v>1946</v>
      </c>
      <c r="B7189" s="431" t="s">
        <v>955</v>
      </c>
      <c r="C7189" s="428" t="s">
        <v>12500</v>
      </c>
      <c r="D7189" s="428" t="s">
        <v>19</v>
      </c>
    </row>
    <row r="7190" spans="1:4" ht="12.75">
      <c r="A7190" s="428" t="s">
        <v>2421</v>
      </c>
      <c r="B7190" s="431">
        <v>110204</v>
      </c>
      <c r="C7190" s="428" t="s">
        <v>18647</v>
      </c>
      <c r="D7190" s="428" t="s">
        <v>20</v>
      </c>
    </row>
    <row r="7191" spans="1:4" ht="12.75">
      <c r="A7191" s="428" t="s">
        <v>2439</v>
      </c>
      <c r="B7191" s="431" t="s">
        <v>10479</v>
      </c>
      <c r="C7191" s="428" t="s">
        <v>18648</v>
      </c>
      <c r="D7191" s="428" t="s">
        <v>19</v>
      </c>
    </row>
    <row r="7192" spans="1:4" ht="12.75">
      <c r="A7192" s="428" t="s">
        <v>2457</v>
      </c>
      <c r="B7192" s="431">
        <v>220505</v>
      </c>
      <c r="C7192" s="428" t="s">
        <v>18649</v>
      </c>
      <c r="D7192" s="428" t="s">
        <v>19</v>
      </c>
    </row>
    <row r="7193" spans="1:4" ht="12.75">
      <c r="A7193" s="428" t="s">
        <v>12082</v>
      </c>
      <c r="B7193" s="431">
        <v>150130</v>
      </c>
      <c r="C7193" s="428" t="s">
        <v>18650</v>
      </c>
      <c r="D7193" s="428" t="s">
        <v>19</v>
      </c>
    </row>
    <row r="7194" spans="1:4" ht="12.75">
      <c r="A7194" s="428" t="s">
        <v>2527</v>
      </c>
      <c r="B7194" s="431" t="s">
        <v>618</v>
      </c>
      <c r="C7194" s="428" t="s">
        <v>18651</v>
      </c>
      <c r="D7194" s="428" t="s">
        <v>20</v>
      </c>
    </row>
    <row r="7195" spans="1:4" ht="12.75">
      <c r="A7195" s="428" t="s">
        <v>12083</v>
      </c>
      <c r="B7195" s="431">
        <v>160101</v>
      </c>
      <c r="C7195" s="428" t="s">
        <v>18652</v>
      </c>
      <c r="D7195" s="428" t="s">
        <v>19</v>
      </c>
    </row>
    <row r="7196" spans="1:4" ht="12.75">
      <c r="A7196" s="428" t="s">
        <v>2540</v>
      </c>
      <c r="B7196" s="431">
        <v>210801</v>
      </c>
      <c r="C7196" s="428" t="s">
        <v>18653</v>
      </c>
      <c r="D7196" s="428" t="s">
        <v>19</v>
      </c>
    </row>
    <row r="7197" spans="1:4" ht="12.75">
      <c r="A7197" s="428" t="s">
        <v>12084</v>
      </c>
      <c r="B7197" s="431">
        <v>210201</v>
      </c>
      <c r="C7197" s="428" t="s">
        <v>18654</v>
      </c>
      <c r="D7197" s="428" t="s">
        <v>18</v>
      </c>
    </row>
    <row r="7198" spans="1:4" ht="12.75">
      <c r="A7198" s="428" t="s">
        <v>2582</v>
      </c>
      <c r="B7198" s="431" t="s">
        <v>1690</v>
      </c>
      <c r="C7198" s="428" t="s">
        <v>18655</v>
      </c>
      <c r="D7198" s="428" t="s">
        <v>18</v>
      </c>
    </row>
    <row r="7199" spans="1:4" ht="12.75">
      <c r="A7199" s="428" t="s">
        <v>2594</v>
      </c>
      <c r="B7199" s="431" t="s">
        <v>2595</v>
      </c>
      <c r="C7199" s="428" t="s">
        <v>18656</v>
      </c>
      <c r="D7199" s="428" t="s">
        <v>19</v>
      </c>
    </row>
    <row r="7200" spans="1:4" ht="12.75">
      <c r="A7200" s="428" t="s">
        <v>2604</v>
      </c>
      <c r="B7200" s="431" t="s">
        <v>2014</v>
      </c>
      <c r="C7200" s="428" t="s">
        <v>18657</v>
      </c>
      <c r="D7200" s="428" t="s">
        <v>18</v>
      </c>
    </row>
    <row r="7201" spans="1:4" ht="12.75">
      <c r="A7201" s="428" t="s">
        <v>2649</v>
      </c>
      <c r="B7201" s="431">
        <v>150135</v>
      </c>
      <c r="C7201" s="428" t="s">
        <v>18658</v>
      </c>
      <c r="D7201" s="428" t="s">
        <v>18</v>
      </c>
    </row>
    <row r="7202" spans="1:4" ht="12.75">
      <c r="A7202" s="428" t="s">
        <v>12085</v>
      </c>
      <c r="B7202" s="431">
        <v>150113</v>
      </c>
      <c r="C7202" s="428" t="s">
        <v>18659</v>
      </c>
      <c r="D7202" s="428" t="s">
        <v>18</v>
      </c>
    </row>
    <row r="7203" spans="1:4" ht="12.75">
      <c r="A7203" s="428" t="s">
        <v>12086</v>
      </c>
      <c r="B7203" s="431">
        <v>230101</v>
      </c>
      <c r="C7203" s="428" t="s">
        <v>18660</v>
      </c>
      <c r="D7203" s="428" t="s">
        <v>18</v>
      </c>
    </row>
    <row r="7204" spans="1:4" ht="12.75">
      <c r="A7204" s="428" t="s">
        <v>5042</v>
      </c>
      <c r="B7204" s="431" t="s">
        <v>854</v>
      </c>
      <c r="C7204" s="428" t="s">
        <v>18661</v>
      </c>
      <c r="D7204" s="428" t="s">
        <v>19</v>
      </c>
    </row>
    <row r="7205" spans="1:4" ht="12.75">
      <c r="A7205" s="428" t="s">
        <v>2807</v>
      </c>
      <c r="B7205" s="431">
        <v>160702</v>
      </c>
      <c r="C7205" s="428" t="s">
        <v>18662</v>
      </c>
      <c r="D7205" s="428" t="s">
        <v>19</v>
      </c>
    </row>
    <row r="7206" spans="1:4" ht="12.75">
      <c r="A7206" s="428" t="s">
        <v>2869</v>
      </c>
      <c r="B7206" s="431" t="s">
        <v>10678</v>
      </c>
      <c r="C7206" s="428" t="s">
        <v>18663</v>
      </c>
      <c r="D7206" s="428" t="s">
        <v>19</v>
      </c>
    </row>
    <row r="7207" spans="1:4" ht="12.75">
      <c r="A7207" s="428" t="s">
        <v>2873</v>
      </c>
      <c r="B7207" s="431" t="s">
        <v>1960</v>
      </c>
      <c r="C7207" s="428" t="s">
        <v>17213</v>
      </c>
      <c r="D7207" s="428" t="s">
        <v>20</v>
      </c>
    </row>
    <row r="7208" spans="1:4" ht="12.75">
      <c r="A7208" s="428" t="s">
        <v>12087</v>
      </c>
      <c r="B7208" s="431" t="s">
        <v>9747</v>
      </c>
      <c r="C7208" s="428" t="s">
        <v>18664</v>
      </c>
      <c r="D7208" s="428" t="s">
        <v>20</v>
      </c>
    </row>
    <row r="7209" spans="1:4" ht="12.75">
      <c r="A7209" s="428" t="s">
        <v>2843</v>
      </c>
      <c r="B7209" s="431">
        <v>100112</v>
      </c>
      <c r="C7209" s="428" t="s">
        <v>18665</v>
      </c>
      <c r="D7209" s="428" t="s">
        <v>19</v>
      </c>
    </row>
    <row r="7210" spans="1:4" ht="12.75">
      <c r="A7210" s="428" t="s">
        <v>2931</v>
      </c>
      <c r="B7210" s="431">
        <v>160104</v>
      </c>
      <c r="C7210" s="428" t="s">
        <v>18666</v>
      </c>
      <c r="D7210" s="428" t="s">
        <v>19</v>
      </c>
    </row>
    <row r="7211" spans="1:4" ht="12.75">
      <c r="A7211" s="428" t="s">
        <v>2937</v>
      </c>
      <c r="B7211" s="431" t="s">
        <v>10711</v>
      </c>
      <c r="C7211" s="428" t="s">
        <v>18667</v>
      </c>
      <c r="D7211" s="428" t="s">
        <v>20</v>
      </c>
    </row>
    <row r="7212" spans="1:4" ht="12.75">
      <c r="A7212" s="428" t="s">
        <v>2944</v>
      </c>
      <c r="B7212" s="431" t="s">
        <v>10497</v>
      </c>
      <c r="C7212" s="428" t="s">
        <v>18668</v>
      </c>
      <c r="D7212" s="428" t="s">
        <v>18</v>
      </c>
    </row>
    <row r="7213" spans="1:4" ht="12.75">
      <c r="A7213" s="428" t="s">
        <v>2986</v>
      </c>
      <c r="B7213" s="431">
        <v>230206</v>
      </c>
      <c r="C7213" s="428" t="s">
        <v>18669</v>
      </c>
      <c r="D7213" s="428" t="s">
        <v>19</v>
      </c>
    </row>
    <row r="7214" spans="1:4" ht="12.75">
      <c r="A7214" s="428" t="s">
        <v>2135</v>
      </c>
      <c r="B7214" s="431">
        <v>150108</v>
      </c>
      <c r="C7214" s="428" t="s">
        <v>18670</v>
      </c>
      <c r="D7214" s="428" t="s">
        <v>20</v>
      </c>
    </row>
    <row r="7215" spans="1:4" ht="12.75">
      <c r="A7215" s="428" t="s">
        <v>3002</v>
      </c>
      <c r="B7215" s="431" t="s">
        <v>1116</v>
      </c>
      <c r="C7215" s="428" t="s">
        <v>18671</v>
      </c>
      <c r="D7215" s="428" t="s">
        <v>19</v>
      </c>
    </row>
    <row r="7216" spans="1:4" ht="12.75">
      <c r="A7216" s="428" t="s">
        <v>12088</v>
      </c>
      <c r="B7216" s="431">
        <v>110504</v>
      </c>
      <c r="C7216" s="428" t="s">
        <v>12372</v>
      </c>
      <c r="D7216" s="428" t="s">
        <v>19</v>
      </c>
    </row>
    <row r="7217" spans="1:4" ht="12.75">
      <c r="A7217" s="428" t="s">
        <v>3155</v>
      </c>
      <c r="B7217" s="431" t="s">
        <v>10033</v>
      </c>
      <c r="C7217" s="428" t="s">
        <v>18672</v>
      </c>
      <c r="D7217" s="428" t="s">
        <v>20</v>
      </c>
    </row>
    <row r="7218" spans="1:4" ht="12.75">
      <c r="A7218" s="428" t="s">
        <v>3211</v>
      </c>
      <c r="B7218" s="431">
        <v>150810</v>
      </c>
      <c r="C7218" s="428" t="s">
        <v>13052</v>
      </c>
      <c r="D7218" s="428" t="s">
        <v>18</v>
      </c>
    </row>
    <row r="7219" spans="1:4" ht="12.75">
      <c r="A7219" s="428" t="s">
        <v>6408</v>
      </c>
      <c r="B7219" s="431">
        <v>120504</v>
      </c>
      <c r="C7219" s="428" t="s">
        <v>18673</v>
      </c>
      <c r="D7219" s="428" t="s">
        <v>20</v>
      </c>
    </row>
    <row r="7220" spans="1:4" ht="12.75">
      <c r="A7220" s="428" t="s">
        <v>1897</v>
      </c>
      <c r="B7220" s="431">
        <v>210801</v>
      </c>
      <c r="C7220" s="428" t="s">
        <v>18674</v>
      </c>
      <c r="D7220" s="428" t="s">
        <v>19</v>
      </c>
    </row>
    <row r="7221" spans="1:4" ht="12.75">
      <c r="A7221" s="428" t="s">
        <v>710</v>
      </c>
      <c r="B7221" s="431" t="s">
        <v>10877</v>
      </c>
      <c r="C7221" s="428" t="s">
        <v>18675</v>
      </c>
      <c r="D7221" s="428" t="s">
        <v>18</v>
      </c>
    </row>
    <row r="7222" spans="1:4" ht="12.75">
      <c r="A7222" s="428" t="s">
        <v>12089</v>
      </c>
      <c r="B7222" s="431">
        <v>150112</v>
      </c>
      <c r="C7222" s="428" t="s">
        <v>18676</v>
      </c>
      <c r="D7222" s="428" t="s">
        <v>18</v>
      </c>
    </row>
    <row r="7223" spans="1:4" ht="12.75">
      <c r="A7223" s="428" t="s">
        <v>3505</v>
      </c>
      <c r="B7223" s="431">
        <v>190305</v>
      </c>
      <c r="C7223" s="428" t="s">
        <v>18677</v>
      </c>
      <c r="D7223" s="428" t="s">
        <v>19</v>
      </c>
    </row>
    <row r="7224" spans="1:4" ht="12.75">
      <c r="A7224" s="428" t="s">
        <v>12090</v>
      </c>
      <c r="B7224" s="431">
        <v>221005</v>
      </c>
      <c r="C7224" s="428" t="s">
        <v>18678</v>
      </c>
      <c r="D7224" s="428" t="s">
        <v>20</v>
      </c>
    </row>
    <row r="7225" spans="1:4" ht="12.75">
      <c r="A7225" s="428" t="s">
        <v>3626</v>
      </c>
      <c r="B7225" s="431">
        <v>150101</v>
      </c>
      <c r="C7225" s="428" t="s">
        <v>12500</v>
      </c>
      <c r="D7225" s="428" t="s">
        <v>20</v>
      </c>
    </row>
    <row r="7226" spans="1:4" ht="12.75">
      <c r="A7226" s="428" t="s">
        <v>3653</v>
      </c>
      <c r="B7226" s="431" t="s">
        <v>9930</v>
      </c>
      <c r="C7226" s="428" t="s">
        <v>18679</v>
      </c>
      <c r="D7226" s="428" t="s">
        <v>19</v>
      </c>
    </row>
    <row r="7227" spans="1:4" ht="12.75">
      <c r="A7227" s="428" t="s">
        <v>12091</v>
      </c>
      <c r="B7227" s="431" t="s">
        <v>512</v>
      </c>
      <c r="C7227" s="428" t="s">
        <v>18680</v>
      </c>
      <c r="D7227" s="428" t="s">
        <v>18</v>
      </c>
    </row>
    <row r="7228" spans="1:4" ht="12.75">
      <c r="A7228" s="428" t="s">
        <v>3680</v>
      </c>
      <c r="B7228" s="431" t="s">
        <v>1251</v>
      </c>
      <c r="C7228" s="428" t="s">
        <v>12500</v>
      </c>
      <c r="D7228" s="428" t="s">
        <v>19</v>
      </c>
    </row>
    <row r="7229" spans="1:4" ht="12.75">
      <c r="A7229" s="428" t="s">
        <v>3719</v>
      </c>
      <c r="B7229" s="431">
        <v>200604</v>
      </c>
      <c r="C7229" s="428" t="s">
        <v>18681</v>
      </c>
      <c r="D7229" s="428" t="s">
        <v>19</v>
      </c>
    </row>
    <row r="7230" spans="1:4" ht="12.75">
      <c r="A7230" s="428" t="s">
        <v>5962</v>
      </c>
      <c r="B7230" s="431" t="s">
        <v>10162</v>
      </c>
      <c r="C7230" s="428" t="s">
        <v>12356</v>
      </c>
      <c r="D7230" s="428" t="s">
        <v>20</v>
      </c>
    </row>
    <row r="7231" spans="1:4" ht="12.75">
      <c r="A7231" s="428" t="s">
        <v>3784</v>
      </c>
      <c r="B7231" s="431">
        <v>160106</v>
      </c>
      <c r="C7231" s="428" t="s">
        <v>18682</v>
      </c>
      <c r="D7231" s="428" t="s">
        <v>19</v>
      </c>
    </row>
    <row r="7232" spans="1:4" ht="12.75">
      <c r="A7232" s="428" t="s">
        <v>3811</v>
      </c>
      <c r="B7232" s="431">
        <v>130111</v>
      </c>
      <c r="C7232" s="428" t="s">
        <v>18683</v>
      </c>
      <c r="D7232" s="428" t="s">
        <v>20</v>
      </c>
    </row>
    <row r="7233" spans="1:4" ht="12.75">
      <c r="A7233" s="428" t="s">
        <v>1344</v>
      </c>
      <c r="B7233" s="431" t="s">
        <v>1345</v>
      </c>
      <c r="C7233" s="428" t="s">
        <v>18684</v>
      </c>
      <c r="D7233" s="428" t="s">
        <v>19</v>
      </c>
    </row>
    <row r="7234" spans="1:4" ht="12.75">
      <c r="A7234" s="428" t="s">
        <v>3847</v>
      </c>
      <c r="B7234" s="431" t="s">
        <v>2977</v>
      </c>
      <c r="C7234" s="428" t="s">
        <v>18685</v>
      </c>
      <c r="D7234" s="428" t="s">
        <v>19</v>
      </c>
    </row>
    <row r="7235" spans="1:4" ht="12.75">
      <c r="A7235" s="428" t="s">
        <v>3917</v>
      </c>
      <c r="B7235" s="431" t="s">
        <v>1774</v>
      </c>
      <c r="C7235" s="428" t="s">
        <v>18686</v>
      </c>
      <c r="D7235" s="428" t="s">
        <v>18</v>
      </c>
    </row>
    <row r="7236" spans="1:4" ht="12.75">
      <c r="A7236" s="428" t="s">
        <v>8445</v>
      </c>
      <c r="B7236" s="431">
        <v>220303</v>
      </c>
      <c r="C7236" s="428" t="s">
        <v>18687</v>
      </c>
      <c r="D7236" s="428" t="s">
        <v>19</v>
      </c>
    </row>
    <row r="7237" spans="1:4" ht="12.75">
      <c r="A7237" s="428" t="s">
        <v>3959</v>
      </c>
      <c r="B7237" s="431" t="s">
        <v>10613</v>
      </c>
      <c r="C7237" s="428" t="s">
        <v>13350</v>
      </c>
      <c r="D7237" s="428" t="s">
        <v>19</v>
      </c>
    </row>
    <row r="7238" spans="1:4" ht="12.75">
      <c r="A7238" s="428" t="s">
        <v>4009</v>
      </c>
      <c r="B7238" s="431">
        <v>150108</v>
      </c>
      <c r="C7238" s="428" t="s">
        <v>18688</v>
      </c>
      <c r="D7238" s="428" t="s">
        <v>459</v>
      </c>
    </row>
    <row r="7239" spans="1:4" ht="12.75">
      <c r="A7239" s="428" t="s">
        <v>4026</v>
      </c>
      <c r="B7239" s="431">
        <v>220101</v>
      </c>
      <c r="C7239" s="428" t="s">
        <v>18689</v>
      </c>
      <c r="D7239" s="428" t="s">
        <v>19</v>
      </c>
    </row>
    <row r="7240" spans="1:4" ht="12.75">
      <c r="A7240" s="428" t="s">
        <v>4050</v>
      </c>
      <c r="B7240" s="431">
        <v>220201</v>
      </c>
      <c r="C7240" s="428" t="s">
        <v>12421</v>
      </c>
      <c r="D7240" s="428" t="s">
        <v>19</v>
      </c>
    </row>
    <row r="7241" spans="1:4" ht="12.75">
      <c r="A7241" s="428" t="s">
        <v>4699</v>
      </c>
      <c r="B7241" s="431">
        <v>100106</v>
      </c>
      <c r="C7241" s="428" t="s">
        <v>18690</v>
      </c>
      <c r="D7241" s="428" t="s">
        <v>18</v>
      </c>
    </row>
    <row r="7242" spans="1:4" ht="12.75">
      <c r="A7242" s="428" t="s">
        <v>4188</v>
      </c>
      <c r="B7242" s="431" t="s">
        <v>10710</v>
      </c>
      <c r="C7242" s="428" t="s">
        <v>14714</v>
      </c>
      <c r="D7242" s="428" t="s">
        <v>20</v>
      </c>
    </row>
    <row r="7243" spans="1:4" ht="12.75">
      <c r="A7243" s="428" t="s">
        <v>12092</v>
      </c>
      <c r="B7243" s="431" t="s">
        <v>7134</v>
      </c>
      <c r="C7243" s="428" t="s">
        <v>18691</v>
      </c>
      <c r="D7243" s="428" t="s">
        <v>18</v>
      </c>
    </row>
    <row r="7244" spans="1:4" ht="12.75">
      <c r="A7244" s="428" t="s">
        <v>4194</v>
      </c>
      <c r="B7244" s="431" t="s">
        <v>10472</v>
      </c>
      <c r="C7244" s="428" t="s">
        <v>18692</v>
      </c>
      <c r="D7244" s="428" t="s">
        <v>19</v>
      </c>
    </row>
    <row r="7245" spans="1:4" ht="12.75">
      <c r="A7245" s="428" t="s">
        <v>4240</v>
      </c>
      <c r="B7245" s="431" t="s">
        <v>668</v>
      </c>
      <c r="C7245" s="428" t="s">
        <v>15839</v>
      </c>
      <c r="D7245" s="428" t="s">
        <v>459</v>
      </c>
    </row>
    <row r="7246" spans="1:4" ht="12.75">
      <c r="A7246" s="428" t="s">
        <v>4278</v>
      </c>
      <c r="B7246" s="431">
        <v>150132</v>
      </c>
      <c r="C7246" s="428" t="s">
        <v>18419</v>
      </c>
      <c r="D7246" s="428" t="s">
        <v>20</v>
      </c>
    </row>
    <row r="7247" spans="1:4" ht="12.75">
      <c r="A7247" s="428" t="s">
        <v>4289</v>
      </c>
      <c r="B7247" s="431" t="s">
        <v>10243</v>
      </c>
      <c r="C7247" s="428" t="s">
        <v>18693</v>
      </c>
      <c r="D7247" s="428" t="s">
        <v>19</v>
      </c>
    </row>
    <row r="7248" spans="1:4" ht="12.75">
      <c r="A7248" s="428" t="s">
        <v>4290</v>
      </c>
      <c r="B7248" s="431">
        <v>250107</v>
      </c>
      <c r="C7248" s="428" t="s">
        <v>18216</v>
      </c>
      <c r="D7248" s="428" t="s">
        <v>19</v>
      </c>
    </row>
    <row r="7249" spans="1:4" ht="12.75">
      <c r="A7249" s="428" t="s">
        <v>4327</v>
      </c>
      <c r="B7249" s="431" t="s">
        <v>9752</v>
      </c>
      <c r="C7249" s="428" t="s">
        <v>18694</v>
      </c>
      <c r="D7249" s="428" t="s">
        <v>19</v>
      </c>
    </row>
    <row r="7250" spans="1:4" ht="12.75">
      <c r="A7250" s="428" t="s">
        <v>4375</v>
      </c>
      <c r="B7250" s="431">
        <v>101005</v>
      </c>
      <c r="C7250" s="428" t="s">
        <v>18695</v>
      </c>
      <c r="D7250" s="428" t="s">
        <v>18</v>
      </c>
    </row>
    <row r="7251" spans="1:4" ht="12.75">
      <c r="A7251" s="428" t="s">
        <v>4471</v>
      </c>
      <c r="B7251" s="431" t="s">
        <v>4252</v>
      </c>
      <c r="C7251" s="428" t="s">
        <v>18696</v>
      </c>
      <c r="D7251" s="428" t="s">
        <v>19</v>
      </c>
    </row>
    <row r="7252" spans="1:4" ht="12.75">
      <c r="A7252" s="428" t="s">
        <v>4532</v>
      </c>
      <c r="B7252" s="431" t="s">
        <v>10027</v>
      </c>
      <c r="C7252" s="428" t="s">
        <v>18697</v>
      </c>
      <c r="D7252" s="428" t="s">
        <v>20</v>
      </c>
    </row>
    <row r="7253" spans="1:4" ht="12.75">
      <c r="A7253" s="428" t="s">
        <v>12093</v>
      </c>
      <c r="B7253" s="431">
        <v>160301</v>
      </c>
      <c r="C7253" s="428" t="s">
        <v>18698</v>
      </c>
      <c r="D7253" s="428" t="s">
        <v>18</v>
      </c>
    </row>
    <row r="7254" spans="1:4" ht="12.75">
      <c r="A7254" s="428" t="s">
        <v>4646</v>
      </c>
      <c r="B7254" s="431">
        <v>160401</v>
      </c>
      <c r="C7254" s="428" t="s">
        <v>18699</v>
      </c>
      <c r="D7254" s="428" t="s">
        <v>19</v>
      </c>
    </row>
    <row r="7255" spans="1:4" ht="12.75">
      <c r="A7255" s="428" t="s">
        <v>1825</v>
      </c>
      <c r="B7255" s="431">
        <v>160304</v>
      </c>
      <c r="C7255" s="428" t="s">
        <v>18700</v>
      </c>
      <c r="D7255" s="428" t="s">
        <v>19</v>
      </c>
    </row>
    <row r="7256" spans="1:4" ht="12.75">
      <c r="A7256" s="428" t="s">
        <v>4795</v>
      </c>
      <c r="B7256" s="431">
        <v>160705</v>
      </c>
      <c r="C7256" s="428" t="s">
        <v>18701</v>
      </c>
      <c r="D7256" s="428" t="s">
        <v>19</v>
      </c>
    </row>
    <row r="7257" spans="1:4" ht="12.75">
      <c r="A7257" s="428" t="s">
        <v>4815</v>
      </c>
      <c r="B7257" s="431" t="s">
        <v>854</v>
      </c>
      <c r="C7257" s="428" t="s">
        <v>18702</v>
      </c>
      <c r="D7257" s="428" t="s">
        <v>19</v>
      </c>
    </row>
    <row r="7258" spans="1:4" ht="12.75">
      <c r="A7258" s="428" t="s">
        <v>4859</v>
      </c>
      <c r="B7258" s="431" t="s">
        <v>10311</v>
      </c>
      <c r="C7258" s="428" t="s">
        <v>18703</v>
      </c>
      <c r="D7258" s="428" t="s">
        <v>20</v>
      </c>
    </row>
    <row r="7259" spans="1:4" ht="12.75">
      <c r="A7259" s="428" t="s">
        <v>2323</v>
      </c>
      <c r="B7259" s="431">
        <v>150143</v>
      </c>
      <c r="C7259" s="428" t="s">
        <v>18704</v>
      </c>
      <c r="D7259" s="428" t="s">
        <v>20</v>
      </c>
    </row>
    <row r="7260" spans="1:4" ht="12.75">
      <c r="A7260" s="428" t="s">
        <v>4996</v>
      </c>
      <c r="B7260" s="431" t="s">
        <v>1020</v>
      </c>
      <c r="C7260" s="428" t="s">
        <v>18705</v>
      </c>
      <c r="D7260" s="428" t="s">
        <v>19</v>
      </c>
    </row>
    <row r="7261" spans="1:4" ht="12.75">
      <c r="A7261" s="428" t="s">
        <v>4069</v>
      </c>
      <c r="B7261" s="431">
        <v>200104</v>
      </c>
      <c r="C7261" s="428" t="s">
        <v>18706</v>
      </c>
      <c r="D7261" s="428" t="s">
        <v>18</v>
      </c>
    </row>
    <row r="7262" spans="1:4" ht="12.75">
      <c r="A7262" s="428" t="s">
        <v>5110</v>
      </c>
      <c r="B7262" s="431">
        <v>150204</v>
      </c>
      <c r="C7262" s="428" t="s">
        <v>18707</v>
      </c>
      <c r="D7262" s="428" t="s">
        <v>19</v>
      </c>
    </row>
    <row r="7263" spans="1:4" ht="12.75">
      <c r="A7263" s="428" t="s">
        <v>5163</v>
      </c>
      <c r="B7263" s="431">
        <v>110103</v>
      </c>
      <c r="C7263" s="428" t="s">
        <v>18708</v>
      </c>
      <c r="D7263" s="428" t="s">
        <v>20</v>
      </c>
    </row>
    <row r="7264" spans="1:4" ht="12.75">
      <c r="A7264" s="428" t="s">
        <v>5166</v>
      </c>
      <c r="B7264" s="431">
        <v>120124</v>
      </c>
      <c r="C7264" s="428" t="s">
        <v>18709</v>
      </c>
      <c r="D7264" s="428" t="s">
        <v>19</v>
      </c>
    </row>
    <row r="7265" spans="1:4" ht="12.75">
      <c r="A7265" s="428" t="s">
        <v>5194</v>
      </c>
      <c r="B7265" s="431">
        <v>150731</v>
      </c>
      <c r="C7265" s="428" t="s">
        <v>15173</v>
      </c>
      <c r="D7265" s="428" t="s">
        <v>19</v>
      </c>
    </row>
    <row r="7266" spans="1:4" ht="12.75">
      <c r="A7266" s="428" t="s">
        <v>5212</v>
      </c>
      <c r="B7266" s="431">
        <v>230302</v>
      </c>
      <c r="C7266" s="428" t="s">
        <v>18710</v>
      </c>
      <c r="D7266" s="428" t="s">
        <v>18</v>
      </c>
    </row>
    <row r="7267" spans="1:4" ht="12.75">
      <c r="A7267" s="428" t="s">
        <v>5230</v>
      </c>
      <c r="B7267" s="431">
        <v>120107</v>
      </c>
      <c r="C7267" s="428" t="s">
        <v>18711</v>
      </c>
      <c r="D7267" s="428" t="s">
        <v>20</v>
      </c>
    </row>
    <row r="7268" spans="1:4" ht="12.75">
      <c r="A7268" s="428" t="s">
        <v>5275</v>
      </c>
      <c r="B7268" s="431">
        <v>150603</v>
      </c>
      <c r="C7268" s="428" t="s">
        <v>18712</v>
      </c>
      <c r="D7268" s="428" t="s">
        <v>18</v>
      </c>
    </row>
    <row r="7269" spans="1:4" ht="12.75">
      <c r="A7269" s="428" t="s">
        <v>5280</v>
      </c>
      <c r="B7269" s="431">
        <v>150118</v>
      </c>
      <c r="C7269" s="428" t="s">
        <v>13555</v>
      </c>
      <c r="D7269" s="428" t="s">
        <v>20</v>
      </c>
    </row>
    <row r="7270" spans="1:4" ht="12.75">
      <c r="A7270" s="428" t="s">
        <v>5329</v>
      </c>
      <c r="B7270" s="431">
        <v>150713</v>
      </c>
      <c r="C7270" s="428" t="s">
        <v>18713</v>
      </c>
      <c r="D7270" s="428" t="s">
        <v>20</v>
      </c>
    </row>
    <row r="7271" spans="1:4" ht="12.75">
      <c r="A7271" s="428" t="s">
        <v>5336</v>
      </c>
      <c r="B7271" s="431">
        <v>150514</v>
      </c>
      <c r="C7271" s="428" t="s">
        <v>13181</v>
      </c>
      <c r="D7271" s="428" t="s">
        <v>18</v>
      </c>
    </row>
    <row r="7272" spans="1:4" ht="12.75">
      <c r="A7272" s="428" t="s">
        <v>12094</v>
      </c>
      <c r="B7272" s="431">
        <v>120601</v>
      </c>
      <c r="C7272" s="428" t="s">
        <v>18714</v>
      </c>
      <c r="D7272" s="428" t="s">
        <v>18</v>
      </c>
    </row>
    <row r="7273" spans="1:4" ht="12.75">
      <c r="A7273" s="428" t="s">
        <v>5371</v>
      </c>
      <c r="B7273" s="431">
        <v>150732</v>
      </c>
      <c r="C7273" s="428" t="s">
        <v>18715</v>
      </c>
      <c r="D7273" s="428" t="s">
        <v>18</v>
      </c>
    </row>
    <row r="7274" spans="1:4" ht="12.75">
      <c r="A7274" s="428" t="s">
        <v>5495</v>
      </c>
      <c r="B7274" s="431">
        <v>120302</v>
      </c>
      <c r="C7274" s="428" t="s">
        <v>18716</v>
      </c>
      <c r="D7274" s="428" t="s">
        <v>19</v>
      </c>
    </row>
    <row r="7275" spans="1:4" ht="12.75">
      <c r="A7275" s="428" t="s">
        <v>5525</v>
      </c>
      <c r="B7275" s="431" t="s">
        <v>1514</v>
      </c>
      <c r="C7275" s="428" t="s">
        <v>18717</v>
      </c>
      <c r="D7275" s="428" t="s">
        <v>19</v>
      </c>
    </row>
    <row r="7276" spans="1:4" ht="12.75">
      <c r="A7276" s="428" t="s">
        <v>1443</v>
      </c>
      <c r="B7276" s="431" t="s">
        <v>1202</v>
      </c>
      <c r="C7276" s="428" t="s">
        <v>18718</v>
      </c>
      <c r="D7276" s="428" t="s">
        <v>20</v>
      </c>
    </row>
    <row r="7277" spans="1:4" ht="12.75">
      <c r="A7277" s="428" t="s">
        <v>5540</v>
      </c>
      <c r="B7277" s="431" t="s">
        <v>10479</v>
      </c>
      <c r="C7277" s="428" t="s">
        <v>18719</v>
      </c>
      <c r="D7277" s="428" t="s">
        <v>19</v>
      </c>
    </row>
    <row r="7278" spans="1:4" ht="12.75">
      <c r="A7278" s="428" t="s">
        <v>12095</v>
      </c>
      <c r="B7278" s="431">
        <v>210701</v>
      </c>
      <c r="C7278" s="428" t="s">
        <v>18720</v>
      </c>
      <c r="D7278" s="428" t="s">
        <v>20</v>
      </c>
    </row>
    <row r="7279" spans="1:4" ht="12.75">
      <c r="A7279" s="428" t="s">
        <v>5647</v>
      </c>
      <c r="B7279" s="431" t="s">
        <v>10252</v>
      </c>
      <c r="C7279" s="428" t="s">
        <v>18721</v>
      </c>
      <c r="D7279" s="428" t="s">
        <v>20</v>
      </c>
    </row>
    <row r="7280" spans="1:4" ht="12.75">
      <c r="A7280" s="428" t="s">
        <v>5675</v>
      </c>
      <c r="B7280" s="431" t="s">
        <v>10584</v>
      </c>
      <c r="C7280" s="428" t="s">
        <v>18722</v>
      </c>
      <c r="D7280" s="428" t="s">
        <v>19</v>
      </c>
    </row>
    <row r="7281" spans="1:4" ht="12.75">
      <c r="A7281" s="428" t="s">
        <v>4024</v>
      </c>
      <c r="B7281" s="431">
        <v>160601</v>
      </c>
      <c r="C7281" s="428" t="s">
        <v>18723</v>
      </c>
      <c r="D7281" s="428" t="s">
        <v>19</v>
      </c>
    </row>
    <row r="7282" spans="1:4" ht="12.75">
      <c r="A7282" s="428" t="s">
        <v>5713</v>
      </c>
      <c r="B7282" s="431" t="s">
        <v>10370</v>
      </c>
      <c r="C7282" s="428" t="s">
        <v>18724</v>
      </c>
      <c r="D7282" s="428" t="s">
        <v>20</v>
      </c>
    </row>
    <row r="7283" spans="1:4" ht="12.75">
      <c r="A7283" s="428" t="s">
        <v>5717</v>
      </c>
      <c r="B7283" s="431" t="s">
        <v>10372</v>
      </c>
      <c r="C7283" s="428" t="s">
        <v>18725</v>
      </c>
      <c r="D7283" s="428" t="s">
        <v>459</v>
      </c>
    </row>
    <row r="7284" spans="1:4" ht="12.75">
      <c r="A7284" s="428" t="s">
        <v>5730</v>
      </c>
      <c r="B7284" s="431" t="s">
        <v>1345</v>
      </c>
      <c r="C7284" s="428" t="s">
        <v>18726</v>
      </c>
      <c r="D7284" s="428" t="s">
        <v>18</v>
      </c>
    </row>
    <row r="7285" spans="1:4" ht="12.75">
      <c r="A7285" s="428" t="s">
        <v>12096</v>
      </c>
      <c r="B7285" s="431">
        <v>220601</v>
      </c>
      <c r="C7285" s="428" t="s">
        <v>18727</v>
      </c>
      <c r="D7285" s="428" t="s">
        <v>19</v>
      </c>
    </row>
    <row r="7286" spans="1:4" ht="12.75">
      <c r="A7286" s="428" t="s">
        <v>5759</v>
      </c>
      <c r="B7286" s="431">
        <v>250107</v>
      </c>
      <c r="C7286" s="428" t="s">
        <v>18728</v>
      </c>
      <c r="D7286" s="428" t="s">
        <v>19</v>
      </c>
    </row>
    <row r="7287" spans="1:4" ht="12.75">
      <c r="A7287" s="428" t="s">
        <v>5800</v>
      </c>
      <c r="B7287" s="431" t="s">
        <v>10336</v>
      </c>
      <c r="C7287" s="428" t="s">
        <v>18729</v>
      </c>
      <c r="D7287" s="428" t="s">
        <v>20</v>
      </c>
    </row>
    <row r="7288" spans="1:4" ht="12.75">
      <c r="A7288" s="428" t="s">
        <v>5813</v>
      </c>
      <c r="B7288" s="431" t="s">
        <v>9932</v>
      </c>
      <c r="C7288" s="428" t="s">
        <v>18730</v>
      </c>
      <c r="D7288" s="428" t="s">
        <v>20</v>
      </c>
    </row>
    <row r="7289" spans="1:4" ht="12.75">
      <c r="A7289" s="428" t="s">
        <v>5886</v>
      </c>
      <c r="B7289" s="431">
        <v>230303</v>
      </c>
      <c r="C7289" s="428" t="s">
        <v>18731</v>
      </c>
      <c r="D7289" s="428" t="s">
        <v>19</v>
      </c>
    </row>
    <row r="7290" spans="1:4" ht="12.75">
      <c r="A7290" s="428" t="s">
        <v>8082</v>
      </c>
      <c r="B7290" s="431">
        <v>200201</v>
      </c>
      <c r="C7290" s="428" t="s">
        <v>18732</v>
      </c>
      <c r="D7290" s="428" t="s">
        <v>19</v>
      </c>
    </row>
    <row r="7291" spans="1:4" ht="12.75">
      <c r="A7291" s="428" t="s">
        <v>5922</v>
      </c>
      <c r="B7291" s="431">
        <v>160102</v>
      </c>
      <c r="C7291" s="428" t="s">
        <v>18733</v>
      </c>
      <c r="D7291" s="428" t="s">
        <v>19</v>
      </c>
    </row>
    <row r="7292" spans="1:4" ht="12.75">
      <c r="A7292" s="428" t="s">
        <v>5954</v>
      </c>
      <c r="B7292" s="431" t="s">
        <v>994</v>
      </c>
      <c r="C7292" s="428" t="s">
        <v>18734</v>
      </c>
      <c r="D7292" s="428" t="s">
        <v>19</v>
      </c>
    </row>
    <row r="7293" spans="1:4" ht="12.75">
      <c r="A7293" s="428" t="s">
        <v>1066</v>
      </c>
      <c r="B7293" s="431" t="s">
        <v>10182</v>
      </c>
      <c r="C7293" s="428" t="s">
        <v>18735</v>
      </c>
      <c r="D7293" s="428" t="s">
        <v>19</v>
      </c>
    </row>
    <row r="7294" spans="1:4" ht="12.75">
      <c r="A7294" s="428" t="s">
        <v>6621</v>
      </c>
      <c r="B7294" s="431">
        <v>170101</v>
      </c>
      <c r="C7294" s="428" t="s">
        <v>18736</v>
      </c>
      <c r="D7294" s="428" t="s">
        <v>19</v>
      </c>
    </row>
    <row r="7295" spans="1:4" ht="12.75">
      <c r="A7295" s="428" t="s">
        <v>6001</v>
      </c>
      <c r="B7295" s="431">
        <v>180301</v>
      </c>
      <c r="C7295" s="428" t="s">
        <v>6002</v>
      </c>
      <c r="D7295" s="428" t="s">
        <v>20</v>
      </c>
    </row>
    <row r="7296" spans="1:4" ht="12.75">
      <c r="A7296" s="428" t="s">
        <v>1203</v>
      </c>
      <c r="B7296" s="431">
        <v>160704</v>
      </c>
      <c r="C7296" s="428" t="s">
        <v>18737</v>
      </c>
      <c r="D7296" s="428" t="s">
        <v>20</v>
      </c>
    </row>
    <row r="7297" spans="1:4" ht="12.75">
      <c r="A7297" s="428" t="s">
        <v>6031</v>
      </c>
      <c r="B7297" s="431" t="s">
        <v>10531</v>
      </c>
      <c r="C7297" s="428" t="s">
        <v>13536</v>
      </c>
      <c r="D7297" s="428" t="s">
        <v>19</v>
      </c>
    </row>
    <row r="7298" spans="1:4" ht="12.75">
      <c r="A7298" s="428" t="s">
        <v>6046</v>
      </c>
      <c r="B7298" s="431">
        <v>240104</v>
      </c>
      <c r="C7298" s="428" t="s">
        <v>18738</v>
      </c>
      <c r="D7298" s="428" t="s">
        <v>18</v>
      </c>
    </row>
    <row r="7299" spans="1:4" ht="12.75">
      <c r="A7299" s="428" t="s">
        <v>12097</v>
      </c>
      <c r="B7299" s="431">
        <v>150115</v>
      </c>
      <c r="C7299" s="428" t="s">
        <v>18739</v>
      </c>
      <c r="D7299" s="428" t="s">
        <v>20</v>
      </c>
    </row>
    <row r="7300" spans="1:4" ht="12.75">
      <c r="A7300" s="428" t="s">
        <v>6070</v>
      </c>
      <c r="B7300" s="431">
        <v>150501</v>
      </c>
      <c r="C7300" s="428" t="s">
        <v>18740</v>
      </c>
      <c r="D7300" s="428" t="s">
        <v>18</v>
      </c>
    </row>
    <row r="7301" spans="1:4" ht="12.75">
      <c r="A7301" s="428" t="s">
        <v>6083</v>
      </c>
      <c r="B7301" s="431" t="s">
        <v>3099</v>
      </c>
      <c r="C7301" s="428" t="s">
        <v>18741</v>
      </c>
      <c r="D7301" s="428" t="s">
        <v>19</v>
      </c>
    </row>
    <row r="7302" spans="1:4" ht="12.75">
      <c r="A7302" s="428" t="s">
        <v>12098</v>
      </c>
      <c r="B7302" s="431">
        <v>150125</v>
      </c>
      <c r="C7302" s="428" t="s">
        <v>18742</v>
      </c>
      <c r="D7302" s="428" t="s">
        <v>18</v>
      </c>
    </row>
    <row r="7303" spans="1:4" ht="12.75">
      <c r="A7303" s="428" t="s">
        <v>8484</v>
      </c>
      <c r="B7303" s="431" t="s">
        <v>752</v>
      </c>
      <c r="C7303" s="428" t="s">
        <v>18743</v>
      </c>
      <c r="D7303" s="428" t="s">
        <v>20</v>
      </c>
    </row>
    <row r="7304" spans="1:4" ht="12.75">
      <c r="A7304" s="428" t="s">
        <v>5036</v>
      </c>
      <c r="B7304" s="431">
        <v>150137</v>
      </c>
      <c r="C7304" s="428" t="s">
        <v>18744</v>
      </c>
      <c r="D7304" s="428" t="s">
        <v>20</v>
      </c>
    </row>
    <row r="7305" spans="1:4" ht="12.75">
      <c r="A7305" s="428" t="s">
        <v>6207</v>
      </c>
      <c r="B7305" s="431" t="s">
        <v>10814</v>
      </c>
      <c r="C7305" s="428" t="s">
        <v>18745</v>
      </c>
      <c r="D7305" s="428" t="s">
        <v>19</v>
      </c>
    </row>
    <row r="7306" spans="1:4" ht="12.75">
      <c r="A7306" s="428" t="s">
        <v>7746</v>
      </c>
      <c r="B7306" s="431" t="s">
        <v>9705</v>
      </c>
      <c r="C7306" s="428" t="s">
        <v>18746</v>
      </c>
      <c r="D7306" s="428" t="s">
        <v>19</v>
      </c>
    </row>
    <row r="7307" spans="1:4" ht="12.75">
      <c r="A7307" s="428" t="s">
        <v>4438</v>
      </c>
      <c r="B7307" s="431">
        <v>150114</v>
      </c>
      <c r="C7307" s="428" t="s">
        <v>18747</v>
      </c>
      <c r="D7307" s="428" t="s">
        <v>20</v>
      </c>
    </row>
    <row r="7308" spans="1:4" ht="12.75">
      <c r="A7308" s="428" t="s">
        <v>6325</v>
      </c>
      <c r="B7308" s="431" t="s">
        <v>10801</v>
      </c>
      <c r="C7308" s="428" t="s">
        <v>18748</v>
      </c>
      <c r="D7308" s="428" t="s">
        <v>19</v>
      </c>
    </row>
    <row r="7309" spans="1:4" ht="12.75">
      <c r="A7309" s="428" t="s">
        <v>3453</v>
      </c>
      <c r="B7309" s="431">
        <v>150205</v>
      </c>
      <c r="C7309" s="428" t="s">
        <v>18749</v>
      </c>
      <c r="D7309" s="428" t="s">
        <v>18</v>
      </c>
    </row>
    <row r="7310" spans="1:4" ht="12.75">
      <c r="A7310" s="428" t="s">
        <v>6353</v>
      </c>
      <c r="B7310" s="431">
        <v>110302</v>
      </c>
      <c r="C7310" s="428" t="s">
        <v>18750</v>
      </c>
      <c r="D7310" s="428" t="s">
        <v>20</v>
      </c>
    </row>
    <row r="7311" spans="1:4" ht="12.75">
      <c r="A7311" s="428" t="s">
        <v>6376</v>
      </c>
      <c r="B7311" s="431">
        <v>220908</v>
      </c>
      <c r="C7311" s="428" t="s">
        <v>18751</v>
      </c>
      <c r="D7311" s="428" t="s">
        <v>18</v>
      </c>
    </row>
    <row r="7312" spans="1:4" ht="12.75">
      <c r="A7312" s="428" t="s">
        <v>12099</v>
      </c>
      <c r="B7312" s="431">
        <v>221001</v>
      </c>
      <c r="C7312" s="428" t="s">
        <v>18752</v>
      </c>
      <c r="D7312" s="428" t="s">
        <v>18</v>
      </c>
    </row>
    <row r="7313" spans="1:4" ht="12.75">
      <c r="A7313" s="428" t="s">
        <v>6411</v>
      </c>
      <c r="B7313" s="431">
        <v>101005</v>
      </c>
      <c r="C7313" s="428" t="s">
        <v>18753</v>
      </c>
      <c r="D7313" s="428" t="s">
        <v>20</v>
      </c>
    </row>
    <row r="7314" spans="1:4" ht="12.75">
      <c r="A7314" s="428" t="s">
        <v>12100</v>
      </c>
      <c r="B7314" s="431">
        <v>120604</v>
      </c>
      <c r="C7314" s="428" t="s">
        <v>18754</v>
      </c>
      <c r="D7314" s="428" t="s">
        <v>20</v>
      </c>
    </row>
    <row r="7315" spans="1:4" ht="12.75">
      <c r="A7315" s="428" t="s">
        <v>12101</v>
      </c>
      <c r="B7315" s="431">
        <v>220901</v>
      </c>
      <c r="C7315" s="428" t="s">
        <v>18755</v>
      </c>
      <c r="D7315" s="428" t="s">
        <v>20</v>
      </c>
    </row>
    <row r="7316" spans="1:4" ht="12.75">
      <c r="A7316" s="428" t="s">
        <v>649</v>
      </c>
      <c r="B7316" s="431">
        <v>220701</v>
      </c>
      <c r="C7316" s="428" t="s">
        <v>18756</v>
      </c>
      <c r="D7316" s="428" t="s">
        <v>19</v>
      </c>
    </row>
    <row r="7317" spans="1:4" ht="12.75">
      <c r="A7317" s="428" t="s">
        <v>837</v>
      </c>
      <c r="B7317" s="431">
        <v>101002</v>
      </c>
      <c r="C7317" s="428" t="s">
        <v>15358</v>
      </c>
      <c r="D7317" s="428" t="s">
        <v>18</v>
      </c>
    </row>
    <row r="7318" spans="1:4" ht="12.75">
      <c r="A7318" s="428" t="s">
        <v>6568</v>
      </c>
      <c r="B7318" s="431">
        <v>220511</v>
      </c>
      <c r="C7318" s="428" t="s">
        <v>18757</v>
      </c>
      <c r="D7318" s="428" t="s">
        <v>19</v>
      </c>
    </row>
    <row r="7319" spans="1:4" ht="12.75">
      <c r="A7319" s="428" t="s">
        <v>3372</v>
      </c>
      <c r="B7319" s="431">
        <v>150136</v>
      </c>
      <c r="C7319" s="428" t="s">
        <v>18758</v>
      </c>
      <c r="D7319" s="428" t="s">
        <v>20</v>
      </c>
    </row>
    <row r="7320" spans="1:4" ht="12.75">
      <c r="A7320" s="428" t="s">
        <v>3671</v>
      </c>
      <c r="B7320" s="431">
        <v>220805</v>
      </c>
      <c r="C7320" s="428" t="s">
        <v>18759</v>
      </c>
      <c r="D7320" s="428" t="s">
        <v>19</v>
      </c>
    </row>
    <row r="7321" spans="1:4" ht="12.75">
      <c r="A7321" s="428" t="s">
        <v>4684</v>
      </c>
      <c r="B7321" s="431">
        <v>220503</v>
      </c>
      <c r="C7321" s="428" t="s">
        <v>18760</v>
      </c>
      <c r="D7321" s="428" t="s">
        <v>19</v>
      </c>
    </row>
    <row r="7322" spans="1:4" ht="12.75">
      <c r="A7322" s="428" t="s">
        <v>1751</v>
      </c>
      <c r="B7322" s="431">
        <v>221005</v>
      </c>
      <c r="C7322" s="428" t="s">
        <v>18761</v>
      </c>
      <c r="D7322" s="428" t="s">
        <v>459</v>
      </c>
    </row>
    <row r="7323" spans="1:4" ht="12.75">
      <c r="A7323" s="428" t="s">
        <v>6500</v>
      </c>
      <c r="B7323" s="431">
        <v>150132</v>
      </c>
      <c r="C7323" s="428" t="s">
        <v>18762</v>
      </c>
      <c r="D7323" s="428" t="s">
        <v>18</v>
      </c>
    </row>
    <row r="7324" spans="1:4" ht="12.75">
      <c r="A7324" s="428" t="s">
        <v>5948</v>
      </c>
      <c r="B7324" s="431">
        <v>110507</v>
      </c>
      <c r="C7324" s="428" t="s">
        <v>18763</v>
      </c>
      <c r="D7324" s="428" t="s">
        <v>18</v>
      </c>
    </row>
    <row r="7325" spans="1:4" ht="12.75">
      <c r="A7325" s="428" t="s">
        <v>6533</v>
      </c>
      <c r="B7325" s="431">
        <v>220206</v>
      </c>
      <c r="C7325" s="428" t="s">
        <v>13089</v>
      </c>
      <c r="D7325" s="428" t="s">
        <v>19</v>
      </c>
    </row>
    <row r="7326" spans="1:4" ht="12.75">
      <c r="A7326" s="428" t="s">
        <v>4269</v>
      </c>
      <c r="B7326" s="431" t="s">
        <v>10128</v>
      </c>
      <c r="C7326" s="428" t="s">
        <v>18764</v>
      </c>
      <c r="D7326" s="428" t="s">
        <v>459</v>
      </c>
    </row>
    <row r="7327" spans="1:4" ht="12.75">
      <c r="A7327" s="428" t="s">
        <v>6549</v>
      </c>
      <c r="B7327" s="431">
        <v>220101</v>
      </c>
      <c r="C7327" s="428" t="s">
        <v>18765</v>
      </c>
      <c r="D7327" s="428" t="s">
        <v>19</v>
      </c>
    </row>
    <row r="7328" spans="1:4" ht="12.75">
      <c r="A7328" s="428" t="s">
        <v>6556</v>
      </c>
      <c r="B7328" s="431">
        <v>100311</v>
      </c>
      <c r="C7328" s="428" t="s">
        <v>18766</v>
      </c>
      <c r="D7328" s="428" t="s">
        <v>20</v>
      </c>
    </row>
    <row r="7329" spans="1:4" ht="12.75">
      <c r="A7329" s="428" t="s">
        <v>6562</v>
      </c>
      <c r="B7329" s="431">
        <v>220804</v>
      </c>
      <c r="C7329" s="428" t="s">
        <v>18767</v>
      </c>
      <c r="D7329" s="428" t="s">
        <v>20</v>
      </c>
    </row>
    <row r="7330" spans="1:4" ht="12.75">
      <c r="A7330" s="428" t="s">
        <v>565</v>
      </c>
      <c r="B7330" s="431">
        <v>220802</v>
      </c>
      <c r="C7330" s="428" t="s">
        <v>18768</v>
      </c>
      <c r="D7330" s="428" t="s">
        <v>19</v>
      </c>
    </row>
    <row r="7331" spans="1:4" ht="12.75">
      <c r="A7331" s="428" t="s">
        <v>6600</v>
      </c>
      <c r="B7331" s="431">
        <v>200105</v>
      </c>
      <c r="C7331" s="428" t="s">
        <v>18769</v>
      </c>
      <c r="D7331" s="428" t="s">
        <v>20</v>
      </c>
    </row>
    <row r="7332" spans="1:4" ht="12.75">
      <c r="A7332" s="428" t="s">
        <v>8636</v>
      </c>
      <c r="B7332" s="431">
        <v>200601</v>
      </c>
      <c r="C7332" s="428" t="s">
        <v>18770</v>
      </c>
      <c r="D7332" s="428" t="s">
        <v>18</v>
      </c>
    </row>
    <row r="7333" spans="1:4" ht="12.75">
      <c r="A7333" s="428" t="s">
        <v>6606</v>
      </c>
      <c r="B7333" s="431">
        <v>101005</v>
      </c>
      <c r="C7333" s="428" t="s">
        <v>18771</v>
      </c>
      <c r="D7333" s="428" t="s">
        <v>19</v>
      </c>
    </row>
    <row r="7334" spans="1:4" ht="12.75">
      <c r="A7334" s="428" t="s">
        <v>6658</v>
      </c>
      <c r="B7334" s="431">
        <v>230109</v>
      </c>
      <c r="C7334" s="428" t="s">
        <v>18772</v>
      </c>
      <c r="D7334" s="428" t="s">
        <v>20</v>
      </c>
    </row>
    <row r="7335" spans="1:4" ht="12.75">
      <c r="A7335" s="428" t="s">
        <v>6686</v>
      </c>
      <c r="B7335" s="431" t="s">
        <v>9750</v>
      </c>
      <c r="C7335" s="428" t="s">
        <v>18773</v>
      </c>
      <c r="D7335" s="428" t="s">
        <v>19</v>
      </c>
    </row>
    <row r="7336" spans="1:4" ht="12.75">
      <c r="A7336" s="428" t="s">
        <v>6730</v>
      </c>
      <c r="B7336" s="431" t="s">
        <v>10009</v>
      </c>
      <c r="C7336" s="428" t="s">
        <v>18774</v>
      </c>
      <c r="D7336" s="428" t="s">
        <v>19</v>
      </c>
    </row>
    <row r="7337" spans="1:4" ht="12.75">
      <c r="A7337" s="428" t="s">
        <v>6741</v>
      </c>
      <c r="B7337" s="431">
        <v>130614</v>
      </c>
      <c r="C7337" s="428" t="s">
        <v>18775</v>
      </c>
      <c r="D7337" s="428" t="s">
        <v>20</v>
      </c>
    </row>
    <row r="7338" spans="1:4" ht="12.75">
      <c r="A7338" s="428" t="s">
        <v>7015</v>
      </c>
      <c r="B7338" s="431" t="s">
        <v>9885</v>
      </c>
      <c r="C7338" s="428" t="s">
        <v>18776</v>
      </c>
      <c r="D7338" s="428" t="s">
        <v>19</v>
      </c>
    </row>
    <row r="7339" spans="1:4" ht="12.75">
      <c r="A7339" s="428" t="s">
        <v>6804</v>
      </c>
      <c r="B7339" s="431" t="s">
        <v>9947</v>
      </c>
      <c r="C7339" s="428" t="s">
        <v>18777</v>
      </c>
      <c r="D7339" s="428" t="s">
        <v>19</v>
      </c>
    </row>
    <row r="7340" spans="1:4" ht="12.75">
      <c r="A7340" s="428" t="s">
        <v>6812</v>
      </c>
      <c r="B7340" s="431">
        <v>230402</v>
      </c>
      <c r="C7340" s="428" t="s">
        <v>18778</v>
      </c>
      <c r="D7340" s="428" t="s">
        <v>20</v>
      </c>
    </row>
    <row r="7341" spans="1:4" ht="12.75">
      <c r="A7341" s="428" t="s">
        <v>6824</v>
      </c>
      <c r="B7341" s="431" t="s">
        <v>9965</v>
      </c>
      <c r="C7341" s="428" t="s">
        <v>18779</v>
      </c>
      <c r="D7341" s="428" t="s">
        <v>19</v>
      </c>
    </row>
    <row r="7342" spans="1:4" ht="12.75">
      <c r="A7342" s="428" t="s">
        <v>6839</v>
      </c>
      <c r="B7342" s="431">
        <v>130908</v>
      </c>
      <c r="C7342" s="428" t="s">
        <v>18780</v>
      </c>
      <c r="D7342" s="428" t="s">
        <v>20</v>
      </c>
    </row>
    <row r="7343" spans="1:4" ht="12.75">
      <c r="A7343" s="428" t="s">
        <v>7098</v>
      </c>
      <c r="B7343" s="431" t="s">
        <v>9905</v>
      </c>
      <c r="C7343" s="428" t="s">
        <v>18781</v>
      </c>
      <c r="D7343" s="428" t="s">
        <v>19</v>
      </c>
    </row>
    <row r="7344" spans="1:4" ht="12.75">
      <c r="A7344" s="428" t="s">
        <v>6921</v>
      </c>
      <c r="B7344" s="431" t="s">
        <v>9990</v>
      </c>
      <c r="C7344" s="428" t="s">
        <v>18782</v>
      </c>
      <c r="D7344" s="428" t="s">
        <v>19</v>
      </c>
    </row>
    <row r="7345" spans="1:4" ht="12.75">
      <c r="A7345" s="428" t="s">
        <v>6922</v>
      </c>
      <c r="B7345" s="431" t="s">
        <v>9979</v>
      </c>
      <c r="C7345" s="428" t="s">
        <v>18783</v>
      </c>
      <c r="D7345" s="428" t="s">
        <v>20</v>
      </c>
    </row>
    <row r="7346" spans="1:4" ht="12.75">
      <c r="A7346" s="428" t="s">
        <v>6930</v>
      </c>
      <c r="B7346" s="431">
        <v>130803</v>
      </c>
      <c r="C7346" s="428" t="s">
        <v>15913</v>
      </c>
      <c r="D7346" s="428" t="s">
        <v>19</v>
      </c>
    </row>
    <row r="7347" spans="1:4" ht="12.75">
      <c r="A7347" s="428" t="s">
        <v>6986</v>
      </c>
      <c r="B7347" s="431" t="s">
        <v>9937</v>
      </c>
      <c r="C7347" s="428" t="s">
        <v>18784</v>
      </c>
      <c r="D7347" s="428" t="s">
        <v>20</v>
      </c>
    </row>
    <row r="7348" spans="1:4" ht="12.75">
      <c r="A7348" s="428" t="s">
        <v>6995</v>
      </c>
      <c r="B7348" s="431" t="s">
        <v>9820</v>
      </c>
      <c r="C7348" s="428" t="s">
        <v>18785</v>
      </c>
      <c r="D7348" s="428" t="s">
        <v>19</v>
      </c>
    </row>
    <row r="7349" spans="1:4" ht="12.75">
      <c r="A7349" s="428" t="s">
        <v>7001</v>
      </c>
      <c r="B7349" s="431" t="s">
        <v>9876</v>
      </c>
      <c r="C7349" s="428" t="s">
        <v>18786</v>
      </c>
      <c r="D7349" s="428" t="s">
        <v>19</v>
      </c>
    </row>
    <row r="7350" spans="1:4" ht="12.75">
      <c r="A7350" s="428" t="s">
        <v>7025</v>
      </c>
      <c r="B7350" s="431">
        <v>130604</v>
      </c>
      <c r="C7350" s="428" t="s">
        <v>17904</v>
      </c>
      <c r="D7350" s="428" t="s">
        <v>19</v>
      </c>
    </row>
    <row r="7351" spans="1:4" ht="12.75">
      <c r="A7351" s="428" t="s">
        <v>7032</v>
      </c>
      <c r="B7351" s="431" t="s">
        <v>7033</v>
      </c>
      <c r="C7351" s="428" t="s">
        <v>18787</v>
      </c>
      <c r="D7351" s="428" t="s">
        <v>20</v>
      </c>
    </row>
    <row r="7352" spans="1:4" ht="12.75">
      <c r="A7352" s="428" t="s">
        <v>7039</v>
      </c>
      <c r="B7352" s="431">
        <v>190111</v>
      </c>
      <c r="C7352" s="428" t="s">
        <v>18788</v>
      </c>
      <c r="D7352" s="428" t="s">
        <v>19</v>
      </c>
    </row>
    <row r="7353" spans="1:4" ht="12.75">
      <c r="A7353" s="428" t="s">
        <v>4191</v>
      </c>
      <c r="B7353" s="431" t="s">
        <v>637</v>
      </c>
      <c r="C7353" s="428" t="s">
        <v>18789</v>
      </c>
      <c r="D7353" s="428" t="s">
        <v>19</v>
      </c>
    </row>
    <row r="7354" spans="1:4" ht="12.75">
      <c r="A7354" s="428" t="s">
        <v>7096</v>
      </c>
      <c r="B7354" s="431" t="s">
        <v>10077</v>
      </c>
      <c r="C7354" s="428" t="s">
        <v>18790</v>
      </c>
      <c r="D7354" s="428" t="s">
        <v>18</v>
      </c>
    </row>
    <row r="7355" spans="1:4" ht="12.75">
      <c r="A7355" s="428" t="s">
        <v>7113</v>
      </c>
      <c r="B7355" s="431" t="s">
        <v>9870</v>
      </c>
      <c r="C7355" s="428" t="s">
        <v>18791</v>
      </c>
      <c r="D7355" s="428" t="s">
        <v>20</v>
      </c>
    </row>
    <row r="7356" spans="1:4" ht="12.75">
      <c r="A7356" s="428" t="s">
        <v>7139</v>
      </c>
      <c r="B7356" s="431" t="s">
        <v>9867</v>
      </c>
      <c r="C7356" s="428" t="s">
        <v>18792</v>
      </c>
      <c r="D7356" s="428" t="s">
        <v>19</v>
      </c>
    </row>
    <row r="7357" spans="1:4" ht="12.75">
      <c r="A7357" s="428" t="s">
        <v>7140</v>
      </c>
      <c r="B7357" s="431" t="s">
        <v>9870</v>
      </c>
      <c r="C7357" s="428" t="s">
        <v>18793</v>
      </c>
      <c r="D7357" s="428" t="s">
        <v>19</v>
      </c>
    </row>
    <row r="7358" spans="1:4" ht="12.75">
      <c r="A7358" s="428" t="s">
        <v>7143</v>
      </c>
      <c r="B7358" s="431" t="s">
        <v>9930</v>
      </c>
      <c r="C7358" s="428" t="s">
        <v>18794</v>
      </c>
      <c r="D7358" s="428" t="s">
        <v>18</v>
      </c>
    </row>
    <row r="7359" spans="1:4" ht="12.75">
      <c r="A7359" s="428" t="s">
        <v>7153</v>
      </c>
      <c r="B7359" s="431" t="s">
        <v>9830</v>
      </c>
      <c r="C7359" s="428" t="s">
        <v>18795</v>
      </c>
      <c r="D7359" s="428" t="s">
        <v>19</v>
      </c>
    </row>
    <row r="7360" spans="1:4" ht="12.75">
      <c r="A7360" s="428" t="s">
        <v>7161</v>
      </c>
      <c r="B7360" s="431">
        <v>150604</v>
      </c>
      <c r="C7360" s="428" t="s">
        <v>18796</v>
      </c>
      <c r="D7360" s="428" t="s">
        <v>20</v>
      </c>
    </row>
    <row r="7361" spans="1:4" ht="12.75">
      <c r="A7361" s="428" t="s">
        <v>7163</v>
      </c>
      <c r="B7361" s="431">
        <v>240103</v>
      </c>
      <c r="C7361" s="428" t="s">
        <v>18797</v>
      </c>
      <c r="D7361" s="428" t="s">
        <v>18</v>
      </c>
    </row>
    <row r="7362" spans="1:4" ht="12.75">
      <c r="A7362" s="428" t="s">
        <v>7166</v>
      </c>
      <c r="B7362" s="431" t="s">
        <v>7165</v>
      </c>
      <c r="C7362" s="428" t="s">
        <v>18798</v>
      </c>
      <c r="D7362" s="428" t="s">
        <v>19</v>
      </c>
    </row>
    <row r="7363" spans="1:4" ht="12.75">
      <c r="A7363" s="428" t="s">
        <v>7167</v>
      </c>
      <c r="B7363" s="431">
        <v>130604</v>
      </c>
      <c r="C7363" s="428" t="s">
        <v>18799</v>
      </c>
      <c r="D7363" s="428" t="s">
        <v>19</v>
      </c>
    </row>
    <row r="7364" spans="1:4" ht="12.75">
      <c r="A7364" s="428" t="s">
        <v>7175</v>
      </c>
      <c r="B7364" s="431">
        <v>130614</v>
      </c>
      <c r="C7364" s="428" t="s">
        <v>15923</v>
      </c>
      <c r="D7364" s="428" t="s">
        <v>20</v>
      </c>
    </row>
    <row r="7365" spans="1:4" ht="12.75">
      <c r="A7365" s="428" t="s">
        <v>3134</v>
      </c>
      <c r="B7365" s="431" t="s">
        <v>3135</v>
      </c>
      <c r="C7365" s="428" t="s">
        <v>18800</v>
      </c>
      <c r="D7365" s="428" t="s">
        <v>19</v>
      </c>
    </row>
    <row r="7366" spans="1:4" ht="12.75">
      <c r="A7366" s="428" t="s">
        <v>7287</v>
      </c>
      <c r="B7366" s="431">
        <v>250303</v>
      </c>
      <c r="C7366" s="428" t="s">
        <v>18801</v>
      </c>
      <c r="D7366" s="428" t="s">
        <v>19</v>
      </c>
    </row>
    <row r="7367" spans="1:4" ht="12.75">
      <c r="A7367" s="428" t="s">
        <v>7323</v>
      </c>
      <c r="B7367" s="431" t="s">
        <v>9788</v>
      </c>
      <c r="C7367" s="428" t="s">
        <v>18802</v>
      </c>
      <c r="D7367" s="428" t="s">
        <v>19</v>
      </c>
    </row>
    <row r="7368" spans="1:4" ht="12.75">
      <c r="A7368" s="428" t="s">
        <v>7336</v>
      </c>
      <c r="B7368" s="431">
        <v>130614</v>
      </c>
      <c r="C7368" s="428" t="s">
        <v>18803</v>
      </c>
      <c r="D7368" s="428" t="s">
        <v>20</v>
      </c>
    </row>
    <row r="7369" spans="1:4" ht="12.75">
      <c r="A7369" s="428" t="s">
        <v>8623</v>
      </c>
      <c r="B7369" s="431">
        <v>170104</v>
      </c>
      <c r="C7369" s="428" t="s">
        <v>18804</v>
      </c>
      <c r="D7369" s="428" t="s">
        <v>20</v>
      </c>
    </row>
    <row r="7370" spans="1:4" ht="12.75">
      <c r="A7370" s="428" t="s">
        <v>7405</v>
      </c>
      <c r="B7370" s="431">
        <v>200107</v>
      </c>
      <c r="C7370" s="428" t="s">
        <v>18805</v>
      </c>
      <c r="D7370" s="428" t="s">
        <v>20</v>
      </c>
    </row>
    <row r="7371" spans="1:4" ht="12.75">
      <c r="A7371" s="428" t="s">
        <v>7409</v>
      </c>
      <c r="B7371" s="431">
        <v>100102</v>
      </c>
      <c r="C7371" s="428" t="s">
        <v>18806</v>
      </c>
      <c r="D7371" s="428" t="s">
        <v>20</v>
      </c>
    </row>
    <row r="7372" spans="1:4" ht="12.75">
      <c r="A7372" s="428" t="s">
        <v>7416</v>
      </c>
      <c r="B7372" s="431" t="s">
        <v>672</v>
      </c>
      <c r="C7372" s="428" t="s">
        <v>18807</v>
      </c>
      <c r="D7372" s="428" t="s">
        <v>19</v>
      </c>
    </row>
    <row r="7373" spans="1:4" ht="12.75">
      <c r="A7373" s="428" t="s">
        <v>7421</v>
      </c>
      <c r="B7373" s="431" t="s">
        <v>4620</v>
      </c>
      <c r="C7373" s="428" t="s">
        <v>18808</v>
      </c>
      <c r="D7373" s="428" t="s">
        <v>20</v>
      </c>
    </row>
    <row r="7374" spans="1:4" ht="12.75">
      <c r="A7374" s="428" t="s">
        <v>645</v>
      </c>
      <c r="B7374" s="431">
        <v>200104</v>
      </c>
      <c r="C7374" s="428" t="s">
        <v>18809</v>
      </c>
      <c r="D7374" s="428" t="s">
        <v>18</v>
      </c>
    </row>
    <row r="7375" spans="1:4" ht="12.75">
      <c r="A7375" s="428" t="s">
        <v>12102</v>
      </c>
      <c r="B7375" s="431">
        <v>200601</v>
      </c>
      <c r="C7375" s="428" t="s">
        <v>18810</v>
      </c>
      <c r="D7375" s="428" t="s">
        <v>18</v>
      </c>
    </row>
    <row r="7376" spans="1:4" ht="12.75">
      <c r="A7376" s="428" t="s">
        <v>12103</v>
      </c>
      <c r="B7376" s="431" t="s">
        <v>10258</v>
      </c>
      <c r="C7376" s="428" t="s">
        <v>18811</v>
      </c>
      <c r="D7376" s="428" t="s">
        <v>18</v>
      </c>
    </row>
    <row r="7377" spans="1:4" ht="12.75">
      <c r="A7377" s="428" t="s">
        <v>7471</v>
      </c>
      <c r="B7377" s="431" t="s">
        <v>4444</v>
      </c>
      <c r="C7377" s="428" t="s">
        <v>18812</v>
      </c>
      <c r="D7377" s="428" t="s">
        <v>20</v>
      </c>
    </row>
    <row r="7378" spans="1:4" ht="12.75">
      <c r="A7378" s="428" t="s">
        <v>7479</v>
      </c>
      <c r="B7378" s="431">
        <v>250201</v>
      </c>
      <c r="C7378" s="428" t="s">
        <v>18813</v>
      </c>
      <c r="D7378" s="428" t="s">
        <v>20</v>
      </c>
    </row>
    <row r="7379" spans="1:4" ht="12.75">
      <c r="A7379" s="428" t="s">
        <v>7497</v>
      </c>
      <c r="B7379" s="431">
        <v>250101</v>
      </c>
      <c r="C7379" s="428" t="s">
        <v>18814</v>
      </c>
      <c r="D7379" s="428" t="s">
        <v>19</v>
      </c>
    </row>
    <row r="7380" spans="1:4" ht="12.75">
      <c r="A7380" s="428" t="s">
        <v>7517</v>
      </c>
      <c r="B7380" s="431">
        <v>130812</v>
      </c>
      <c r="C7380" s="428" t="s">
        <v>18815</v>
      </c>
      <c r="D7380" s="428" t="s">
        <v>20</v>
      </c>
    </row>
    <row r="7381" spans="1:4" ht="12.75">
      <c r="A7381" s="428" t="s">
        <v>3665</v>
      </c>
      <c r="B7381" s="431" t="s">
        <v>10709</v>
      </c>
      <c r="C7381" s="428" t="s">
        <v>9562</v>
      </c>
      <c r="D7381" s="428" t="s">
        <v>459</v>
      </c>
    </row>
    <row r="7382" spans="1:4" ht="12.75">
      <c r="A7382" s="428" t="s">
        <v>177</v>
      </c>
      <c r="B7382" s="431">
        <v>130102</v>
      </c>
      <c r="C7382" s="428" t="s">
        <v>18816</v>
      </c>
      <c r="D7382" s="428" t="s">
        <v>20</v>
      </c>
    </row>
    <row r="7383" spans="1:4" ht="12.75">
      <c r="A7383" s="428" t="s">
        <v>7551</v>
      </c>
      <c r="B7383" s="431">
        <v>130802</v>
      </c>
      <c r="C7383" s="428" t="s">
        <v>13135</v>
      </c>
      <c r="D7383" s="428" t="s">
        <v>19</v>
      </c>
    </row>
    <row r="7384" spans="1:4" ht="12.75">
      <c r="A7384" s="428" t="s">
        <v>3289</v>
      </c>
      <c r="B7384" s="431">
        <v>100905</v>
      </c>
      <c r="C7384" s="428" t="s">
        <v>15135</v>
      </c>
      <c r="D7384" s="428" t="s">
        <v>19</v>
      </c>
    </row>
    <row r="7385" spans="1:4" ht="12.75">
      <c r="A7385" s="428" t="s">
        <v>7564</v>
      </c>
      <c r="B7385" s="431" t="s">
        <v>1903</v>
      </c>
      <c r="C7385" s="428" t="s">
        <v>18817</v>
      </c>
      <c r="D7385" s="428" t="s">
        <v>20</v>
      </c>
    </row>
    <row r="7386" spans="1:4" ht="12.75">
      <c r="A7386" s="428" t="s">
        <v>7567</v>
      </c>
      <c r="B7386" s="431" t="s">
        <v>413</v>
      </c>
      <c r="C7386" s="428" t="s">
        <v>18818</v>
      </c>
      <c r="D7386" s="428" t="s">
        <v>19</v>
      </c>
    </row>
    <row r="7387" spans="1:4" ht="12.75">
      <c r="A7387" s="428" t="s">
        <v>4516</v>
      </c>
      <c r="B7387" s="431" t="s">
        <v>10287</v>
      </c>
      <c r="C7387" s="428" t="s">
        <v>18819</v>
      </c>
      <c r="D7387" s="428" t="s">
        <v>20</v>
      </c>
    </row>
    <row r="7388" spans="1:4" ht="12.75">
      <c r="A7388" s="428" t="s">
        <v>7586</v>
      </c>
      <c r="B7388" s="431">
        <v>190306</v>
      </c>
      <c r="C7388" s="428" t="s">
        <v>12999</v>
      </c>
      <c r="D7388" s="428" t="s">
        <v>20</v>
      </c>
    </row>
    <row r="7389" spans="1:4" ht="12.75">
      <c r="A7389" s="428" t="s">
        <v>7605</v>
      </c>
      <c r="B7389" s="431">
        <v>190304</v>
      </c>
      <c r="C7389" s="428" t="s">
        <v>18820</v>
      </c>
      <c r="D7389" s="428" t="s">
        <v>19</v>
      </c>
    </row>
    <row r="7390" spans="1:4" ht="12.75">
      <c r="A7390" s="428" t="s">
        <v>7609</v>
      </c>
      <c r="B7390" s="431">
        <v>190304</v>
      </c>
      <c r="C7390" s="428" t="s">
        <v>18821</v>
      </c>
      <c r="D7390" s="428" t="s">
        <v>19</v>
      </c>
    </row>
    <row r="7391" spans="1:4" ht="12.75">
      <c r="A7391" s="428" t="s">
        <v>2856</v>
      </c>
      <c r="B7391" s="431">
        <v>100804</v>
      </c>
      <c r="C7391" s="428" t="s">
        <v>18822</v>
      </c>
      <c r="D7391" s="428" t="s">
        <v>20</v>
      </c>
    </row>
    <row r="7392" spans="1:4" ht="12.75">
      <c r="A7392" s="428" t="s">
        <v>7683</v>
      </c>
      <c r="B7392" s="431" t="s">
        <v>10889</v>
      </c>
      <c r="C7392" s="428" t="s">
        <v>18823</v>
      </c>
      <c r="D7392" s="428" t="s">
        <v>19</v>
      </c>
    </row>
    <row r="7393" spans="1:4" ht="12.75">
      <c r="A7393" s="428" t="s">
        <v>7743</v>
      </c>
      <c r="B7393" s="431">
        <v>190306</v>
      </c>
      <c r="C7393" s="428" t="s">
        <v>18824</v>
      </c>
      <c r="D7393" s="428" t="s">
        <v>19</v>
      </c>
    </row>
    <row r="7394" spans="1:4" ht="12.75">
      <c r="A7394" s="428" t="s">
        <v>7752</v>
      </c>
      <c r="B7394" s="431" t="s">
        <v>890</v>
      </c>
      <c r="C7394" s="428" t="s">
        <v>18825</v>
      </c>
      <c r="D7394" s="428" t="s">
        <v>18</v>
      </c>
    </row>
    <row r="7395" spans="1:4" ht="12.75">
      <c r="A7395" s="428" t="s">
        <v>7794</v>
      </c>
      <c r="B7395" s="431">
        <v>130101</v>
      </c>
      <c r="C7395" s="428" t="s">
        <v>14467</v>
      </c>
      <c r="D7395" s="428" t="s">
        <v>459</v>
      </c>
    </row>
    <row r="7396" spans="1:4" ht="12.75">
      <c r="A7396" s="428" t="s">
        <v>1216</v>
      </c>
      <c r="B7396" s="431">
        <v>100804</v>
      </c>
      <c r="C7396" s="428" t="s">
        <v>18826</v>
      </c>
      <c r="D7396" s="428" t="s">
        <v>18</v>
      </c>
    </row>
    <row r="7397" spans="1:4" ht="12.75">
      <c r="A7397" s="428" t="s">
        <v>7882</v>
      </c>
      <c r="B7397" s="431">
        <v>120303</v>
      </c>
      <c r="C7397" s="428" t="s">
        <v>18827</v>
      </c>
      <c r="D7397" s="428" t="s">
        <v>20</v>
      </c>
    </row>
    <row r="7398" spans="1:4" ht="12.75">
      <c r="A7398" s="428" t="s">
        <v>7897</v>
      </c>
      <c r="B7398" s="431">
        <v>250201</v>
      </c>
      <c r="C7398" s="428" t="s">
        <v>18828</v>
      </c>
      <c r="D7398" s="428" t="s">
        <v>19</v>
      </c>
    </row>
    <row r="7399" spans="1:4" ht="12.75">
      <c r="A7399" s="428" t="s">
        <v>6109</v>
      </c>
      <c r="B7399" s="431" t="s">
        <v>9706</v>
      </c>
      <c r="C7399" s="428" t="s">
        <v>18829</v>
      </c>
      <c r="D7399" s="428" t="s">
        <v>19</v>
      </c>
    </row>
    <row r="7400" spans="1:4" ht="12.75">
      <c r="A7400" s="428" t="s">
        <v>7929</v>
      </c>
      <c r="B7400" s="431" t="s">
        <v>10283</v>
      </c>
      <c r="C7400" s="428" t="s">
        <v>18830</v>
      </c>
      <c r="D7400" s="428" t="s">
        <v>20</v>
      </c>
    </row>
    <row r="7401" spans="1:4" ht="12.75">
      <c r="A7401" s="428" t="s">
        <v>7937</v>
      </c>
      <c r="B7401" s="431" t="s">
        <v>491</v>
      </c>
      <c r="C7401" s="428" t="s">
        <v>18831</v>
      </c>
      <c r="D7401" s="428" t="s">
        <v>19</v>
      </c>
    </row>
    <row r="7402" spans="1:4" ht="12.75">
      <c r="A7402" s="428" t="s">
        <v>12104</v>
      </c>
      <c r="B7402" s="431">
        <v>130901</v>
      </c>
      <c r="C7402" s="428" t="s">
        <v>18832</v>
      </c>
      <c r="D7402" s="428" t="s">
        <v>20</v>
      </c>
    </row>
    <row r="7403" spans="1:4" ht="12.75">
      <c r="A7403" s="428" t="s">
        <v>7975</v>
      </c>
      <c r="B7403" s="431">
        <v>200201</v>
      </c>
      <c r="C7403" s="428" t="s">
        <v>18833</v>
      </c>
      <c r="D7403" s="428" t="s">
        <v>19</v>
      </c>
    </row>
    <row r="7404" spans="1:4" ht="12.75">
      <c r="A7404" s="428" t="s">
        <v>12105</v>
      </c>
      <c r="B7404" s="431">
        <v>120606</v>
      </c>
      <c r="C7404" s="428" t="s">
        <v>18834</v>
      </c>
      <c r="D7404" s="428" t="s">
        <v>19</v>
      </c>
    </row>
    <row r="7405" spans="1:4" ht="12.75">
      <c r="A7405" s="428" t="s">
        <v>12106</v>
      </c>
      <c r="B7405" s="431">
        <v>160403</v>
      </c>
      <c r="C7405" s="428" t="s">
        <v>18835</v>
      </c>
      <c r="D7405" s="428" t="s">
        <v>20</v>
      </c>
    </row>
    <row r="7406" spans="1:4" ht="12.75">
      <c r="A7406" s="428" t="s">
        <v>7997</v>
      </c>
      <c r="B7406" s="431">
        <v>110113</v>
      </c>
      <c r="C7406" s="428" t="s">
        <v>40</v>
      </c>
      <c r="D7406" s="428" t="s">
        <v>19</v>
      </c>
    </row>
    <row r="7407" spans="1:4" ht="12.75">
      <c r="A7407" s="428" t="s">
        <v>8002</v>
      </c>
      <c r="B7407" s="431">
        <v>200604</v>
      </c>
      <c r="C7407" s="428" t="s">
        <v>18836</v>
      </c>
      <c r="D7407" s="428" t="s">
        <v>19</v>
      </c>
    </row>
    <row r="7408" spans="1:4" ht="12.75">
      <c r="A7408" s="428" t="s">
        <v>8004</v>
      </c>
      <c r="B7408" s="431">
        <v>250103</v>
      </c>
      <c r="C7408" s="428" t="s">
        <v>18837</v>
      </c>
      <c r="D7408" s="428" t="s">
        <v>20</v>
      </c>
    </row>
    <row r="7409" spans="1:4" ht="12.75">
      <c r="A7409" s="428" t="s">
        <v>8031</v>
      </c>
      <c r="B7409" s="431" t="s">
        <v>1144</v>
      </c>
      <c r="C7409" s="428" t="s">
        <v>18838</v>
      </c>
      <c r="D7409" s="428" t="s">
        <v>18</v>
      </c>
    </row>
    <row r="7410" spans="1:4" ht="12.75">
      <c r="A7410" s="428" t="s">
        <v>8072</v>
      </c>
      <c r="B7410" s="431">
        <v>120608</v>
      </c>
      <c r="C7410" s="428" t="s">
        <v>18839</v>
      </c>
      <c r="D7410" s="428" t="s">
        <v>20</v>
      </c>
    </row>
    <row r="7411" spans="1:4" ht="12.75">
      <c r="A7411" s="428" t="s">
        <v>8095</v>
      </c>
      <c r="B7411" s="431">
        <v>250302</v>
      </c>
      <c r="C7411" s="428" t="s">
        <v>18840</v>
      </c>
      <c r="D7411" s="428" t="s">
        <v>20</v>
      </c>
    </row>
    <row r="7412" spans="1:4" ht="12.75">
      <c r="A7412" s="428" t="s">
        <v>8105</v>
      </c>
      <c r="B7412" s="431">
        <v>250401</v>
      </c>
      <c r="C7412" s="428" t="s">
        <v>12792</v>
      </c>
      <c r="D7412" s="428" t="s">
        <v>19</v>
      </c>
    </row>
    <row r="7413" spans="1:4" ht="12.75">
      <c r="A7413" s="428" t="s">
        <v>4013</v>
      </c>
      <c r="B7413" s="431">
        <v>140101</v>
      </c>
      <c r="C7413" s="428" t="s">
        <v>12314</v>
      </c>
      <c r="D7413" s="428" t="s">
        <v>18</v>
      </c>
    </row>
    <row r="7414" spans="1:4" ht="12.75">
      <c r="A7414" s="428" t="s">
        <v>8119</v>
      </c>
      <c r="B7414" s="431">
        <v>250104</v>
      </c>
      <c r="C7414" s="428" t="s">
        <v>18841</v>
      </c>
      <c r="D7414" s="428" t="s">
        <v>19</v>
      </c>
    </row>
    <row r="7415" spans="1:4" ht="12.75">
      <c r="A7415" s="428" t="s">
        <v>8144</v>
      </c>
      <c r="B7415" s="431">
        <v>130402</v>
      </c>
      <c r="C7415" s="428" t="s">
        <v>18842</v>
      </c>
      <c r="D7415" s="428" t="s">
        <v>18</v>
      </c>
    </row>
    <row r="7416" spans="1:4" ht="12.75">
      <c r="A7416" s="428" t="s">
        <v>8139</v>
      </c>
      <c r="B7416" s="431">
        <v>220904</v>
      </c>
      <c r="C7416" s="428" t="s">
        <v>18843</v>
      </c>
      <c r="D7416" s="428" t="s">
        <v>19</v>
      </c>
    </row>
    <row r="7417" spans="1:4" ht="12.75">
      <c r="A7417" s="428" t="s">
        <v>8147</v>
      </c>
      <c r="B7417" s="431">
        <v>250302</v>
      </c>
      <c r="C7417" s="428" t="s">
        <v>18844</v>
      </c>
      <c r="D7417" s="428" t="s">
        <v>20</v>
      </c>
    </row>
    <row r="7418" spans="1:4" ht="12.75">
      <c r="A7418" s="428" t="s">
        <v>8208</v>
      </c>
      <c r="B7418" s="431">
        <v>100510</v>
      </c>
      <c r="C7418" s="428" t="s">
        <v>18845</v>
      </c>
      <c r="D7418" s="428" t="s">
        <v>19</v>
      </c>
    </row>
    <row r="7419" spans="1:4" ht="12.75">
      <c r="A7419" s="428" t="s">
        <v>6349</v>
      </c>
      <c r="B7419" s="431" t="s">
        <v>10905</v>
      </c>
      <c r="C7419" s="428" t="s">
        <v>18846</v>
      </c>
      <c r="D7419" s="428" t="s">
        <v>18</v>
      </c>
    </row>
    <row r="7420" spans="1:4" ht="12.75">
      <c r="A7420" s="428" t="s">
        <v>6528</v>
      </c>
      <c r="B7420" s="431">
        <v>220506</v>
      </c>
      <c r="C7420" s="428" t="s">
        <v>18847</v>
      </c>
      <c r="D7420" s="428" t="s">
        <v>19</v>
      </c>
    </row>
    <row r="7421" spans="1:4" ht="12.75">
      <c r="A7421" s="428" t="s">
        <v>8237</v>
      </c>
      <c r="B7421" s="431">
        <v>130813</v>
      </c>
      <c r="C7421" s="428" t="s">
        <v>13357</v>
      </c>
      <c r="D7421" s="428" t="s">
        <v>20</v>
      </c>
    </row>
    <row r="7422" spans="1:4" ht="12.75">
      <c r="A7422" s="428" t="s">
        <v>6536</v>
      </c>
      <c r="B7422" s="431">
        <v>110101</v>
      </c>
      <c r="C7422" s="428" t="s">
        <v>18848</v>
      </c>
      <c r="D7422" s="428" t="s">
        <v>18</v>
      </c>
    </row>
    <row r="7423" spans="1:4" ht="12.75">
      <c r="A7423" s="428" t="s">
        <v>8268</v>
      </c>
      <c r="B7423" s="431">
        <v>101104</v>
      </c>
      <c r="C7423" s="428" t="s">
        <v>18849</v>
      </c>
      <c r="D7423" s="428" t="s">
        <v>20</v>
      </c>
    </row>
    <row r="7424" spans="1:4" ht="12.75">
      <c r="A7424" s="428" t="s">
        <v>5597</v>
      </c>
      <c r="B7424" s="431" t="s">
        <v>10770</v>
      </c>
      <c r="C7424" s="428" t="s">
        <v>18850</v>
      </c>
      <c r="D7424" s="428" t="s">
        <v>20</v>
      </c>
    </row>
    <row r="7425" spans="1:4" ht="12.75">
      <c r="A7425" s="428" t="s">
        <v>2593</v>
      </c>
      <c r="B7425" s="431" t="s">
        <v>10226</v>
      </c>
      <c r="C7425" s="428" t="s">
        <v>15144</v>
      </c>
      <c r="D7425" s="428" t="s">
        <v>19</v>
      </c>
    </row>
    <row r="7426" spans="1:4" ht="12.75">
      <c r="A7426" s="428" t="s">
        <v>12107</v>
      </c>
      <c r="B7426" s="431">
        <v>160701</v>
      </c>
      <c r="C7426" s="428" t="s">
        <v>18851</v>
      </c>
      <c r="D7426" s="428" t="s">
        <v>19</v>
      </c>
    </row>
    <row r="7427" spans="1:4" ht="12.75">
      <c r="A7427" s="428" t="s">
        <v>2092</v>
      </c>
      <c r="B7427" s="431">
        <v>210401</v>
      </c>
      <c r="C7427" s="428" t="s">
        <v>13516</v>
      </c>
      <c r="D7427" s="428" t="s">
        <v>18</v>
      </c>
    </row>
    <row r="7428" spans="1:4" ht="12.75">
      <c r="A7428" s="428" t="s">
        <v>8345</v>
      </c>
      <c r="B7428" s="431">
        <v>170201</v>
      </c>
      <c r="C7428" s="428" t="s">
        <v>18852</v>
      </c>
      <c r="D7428" s="428" t="s">
        <v>19</v>
      </c>
    </row>
    <row r="7429" spans="1:4" ht="12.75">
      <c r="A7429" s="428" t="s">
        <v>8347</v>
      </c>
      <c r="B7429" s="431" t="s">
        <v>10143</v>
      </c>
      <c r="C7429" s="428" t="s">
        <v>15173</v>
      </c>
      <c r="D7429" s="428" t="s">
        <v>19</v>
      </c>
    </row>
    <row r="7430" spans="1:4" ht="12.75">
      <c r="A7430" s="428" t="s">
        <v>8360</v>
      </c>
      <c r="B7430" s="431">
        <v>170202</v>
      </c>
      <c r="C7430" s="428" t="s">
        <v>18853</v>
      </c>
      <c r="D7430" s="428" t="s">
        <v>20</v>
      </c>
    </row>
    <row r="7431" spans="1:4" ht="12.75">
      <c r="A7431" s="428" t="s">
        <v>6779</v>
      </c>
      <c r="B7431" s="431" t="s">
        <v>10037</v>
      </c>
      <c r="C7431" s="428" t="s">
        <v>18854</v>
      </c>
      <c r="D7431" s="428" t="s">
        <v>18</v>
      </c>
    </row>
    <row r="7432" spans="1:4" ht="12.75">
      <c r="A7432" s="428" t="s">
        <v>2674</v>
      </c>
      <c r="B7432" s="431">
        <v>210404</v>
      </c>
      <c r="C7432" s="428" t="s">
        <v>18855</v>
      </c>
      <c r="D7432" s="428" t="s">
        <v>19</v>
      </c>
    </row>
    <row r="7433" spans="1:4" ht="12.75">
      <c r="A7433" s="428" t="s">
        <v>8388</v>
      </c>
      <c r="B7433" s="431">
        <v>190110</v>
      </c>
      <c r="C7433" s="428" t="s">
        <v>18856</v>
      </c>
      <c r="D7433" s="428" t="s">
        <v>20</v>
      </c>
    </row>
    <row r="7434" spans="1:4" ht="12.75">
      <c r="A7434" s="428" t="s">
        <v>5152</v>
      </c>
      <c r="B7434" s="431" t="s">
        <v>10453</v>
      </c>
      <c r="C7434" s="428" t="s">
        <v>18857</v>
      </c>
      <c r="D7434" s="428" t="s">
        <v>20</v>
      </c>
    </row>
    <row r="7435" spans="1:4" ht="12.75">
      <c r="A7435" s="428" t="s">
        <v>8400</v>
      </c>
      <c r="B7435" s="431" t="s">
        <v>7553</v>
      </c>
      <c r="C7435" s="428" t="s">
        <v>18858</v>
      </c>
      <c r="D7435" s="428" t="s">
        <v>19</v>
      </c>
    </row>
    <row r="7436" spans="1:4" ht="12.75">
      <c r="A7436" s="428" t="s">
        <v>1083</v>
      </c>
      <c r="B7436" s="431" t="s">
        <v>904</v>
      </c>
      <c r="C7436" s="428" t="s">
        <v>18859</v>
      </c>
      <c r="D7436" s="428" t="s">
        <v>18</v>
      </c>
    </row>
    <row r="7437" spans="1:4" ht="12.75">
      <c r="A7437" s="428" t="s">
        <v>3279</v>
      </c>
      <c r="B7437" s="431" t="s">
        <v>752</v>
      </c>
      <c r="C7437" s="428" t="s">
        <v>18860</v>
      </c>
      <c r="D7437" s="428" t="s">
        <v>20</v>
      </c>
    </row>
    <row r="7438" spans="1:4" ht="12.75">
      <c r="A7438" s="428" t="s">
        <v>8420</v>
      </c>
      <c r="B7438" s="431">
        <v>200405</v>
      </c>
      <c r="C7438" s="428" t="s">
        <v>18861</v>
      </c>
      <c r="D7438" s="428" t="s">
        <v>19</v>
      </c>
    </row>
    <row r="7439" spans="1:4" ht="12.75">
      <c r="A7439" s="428" t="s">
        <v>8435</v>
      </c>
      <c r="B7439" s="431">
        <v>190206</v>
      </c>
      <c r="C7439" s="428" t="s">
        <v>18862</v>
      </c>
      <c r="D7439" s="428" t="s">
        <v>19</v>
      </c>
    </row>
    <row r="7440" spans="1:4" ht="12.75">
      <c r="A7440" s="428" t="s">
        <v>1026</v>
      </c>
      <c r="B7440" s="431">
        <v>200403</v>
      </c>
      <c r="C7440" s="428" t="s">
        <v>18863</v>
      </c>
      <c r="D7440" s="428" t="s">
        <v>459</v>
      </c>
    </row>
    <row r="7441" spans="1:4" ht="12.75">
      <c r="A7441" s="428" t="s">
        <v>8454</v>
      </c>
      <c r="B7441" s="431">
        <v>200306</v>
      </c>
      <c r="C7441" s="428" t="s">
        <v>18864</v>
      </c>
      <c r="D7441" s="428" t="s">
        <v>459</v>
      </c>
    </row>
    <row r="7442" spans="1:4" ht="12.75">
      <c r="A7442" s="428" t="s">
        <v>8456</v>
      </c>
      <c r="B7442" s="431">
        <v>220203</v>
      </c>
      <c r="C7442" s="428" t="s">
        <v>16791</v>
      </c>
      <c r="D7442" s="428" t="s">
        <v>19</v>
      </c>
    </row>
    <row r="7443" spans="1:4" ht="12.75">
      <c r="A7443" s="428" t="s">
        <v>5637</v>
      </c>
      <c r="B7443" s="431">
        <v>210407</v>
      </c>
      <c r="C7443" s="428" t="s">
        <v>18865</v>
      </c>
      <c r="D7443" s="428" t="s">
        <v>20</v>
      </c>
    </row>
    <row r="7444" spans="1:4" ht="12.75">
      <c r="A7444" s="428" t="s">
        <v>8474</v>
      </c>
      <c r="B7444" s="431">
        <v>200306</v>
      </c>
      <c r="C7444" s="428" t="s">
        <v>18866</v>
      </c>
      <c r="D7444" s="428" t="s">
        <v>19</v>
      </c>
    </row>
    <row r="7445" spans="1:4" ht="12.75">
      <c r="A7445" s="428" t="s">
        <v>8479</v>
      </c>
      <c r="B7445" s="431" t="s">
        <v>10709</v>
      </c>
      <c r="C7445" s="428" t="s">
        <v>18867</v>
      </c>
      <c r="D7445" s="428" t="s">
        <v>20</v>
      </c>
    </row>
    <row r="7446" spans="1:4" ht="12.75">
      <c r="A7446" s="428" t="s">
        <v>8480</v>
      </c>
      <c r="B7446" s="431">
        <v>120302</v>
      </c>
      <c r="C7446" s="428" t="s">
        <v>18868</v>
      </c>
      <c r="D7446" s="428" t="s">
        <v>19</v>
      </c>
    </row>
    <row r="7447" spans="1:4" ht="12.75">
      <c r="A7447" s="428" t="s">
        <v>8313</v>
      </c>
      <c r="B7447" s="431">
        <v>200407</v>
      </c>
      <c r="C7447" s="428" t="s">
        <v>18869</v>
      </c>
      <c r="D7447" s="428" t="s">
        <v>18</v>
      </c>
    </row>
    <row r="7448" spans="1:4" ht="12.75">
      <c r="A7448" s="428" t="s">
        <v>8489</v>
      </c>
      <c r="B7448" s="431">
        <v>200302</v>
      </c>
      <c r="C7448" s="428" t="s">
        <v>18870</v>
      </c>
      <c r="D7448" s="428" t="s">
        <v>459</v>
      </c>
    </row>
    <row r="7449" spans="1:4" ht="12.75">
      <c r="A7449" s="428" t="s">
        <v>1039</v>
      </c>
      <c r="B7449" s="431" t="s">
        <v>461</v>
      </c>
      <c r="C7449" s="428" t="s">
        <v>18871</v>
      </c>
      <c r="D7449" s="428" t="s">
        <v>19</v>
      </c>
    </row>
    <row r="7450" spans="1:4" ht="12.75">
      <c r="A7450" s="428" t="s">
        <v>4953</v>
      </c>
      <c r="B7450" s="431">
        <v>101104</v>
      </c>
      <c r="C7450" s="428" t="s">
        <v>18872</v>
      </c>
      <c r="D7450" s="428" t="s">
        <v>19</v>
      </c>
    </row>
    <row r="7451" spans="1:4" ht="12.75">
      <c r="A7451" s="428" t="s">
        <v>1234</v>
      </c>
      <c r="B7451" s="431">
        <v>210102</v>
      </c>
      <c r="C7451" s="428" t="s">
        <v>18873</v>
      </c>
      <c r="D7451" s="428" t="s">
        <v>20</v>
      </c>
    </row>
    <row r="7452" spans="1:4" ht="12.75">
      <c r="A7452" s="428" t="s">
        <v>12108</v>
      </c>
      <c r="B7452" s="431">
        <v>130702</v>
      </c>
      <c r="C7452" s="428" t="s">
        <v>18874</v>
      </c>
      <c r="D7452" s="428" t="s">
        <v>20</v>
      </c>
    </row>
    <row r="7453" spans="1:4" ht="12.75">
      <c r="A7453" s="428" t="s">
        <v>8568</v>
      </c>
      <c r="B7453" s="431">
        <v>250107</v>
      </c>
      <c r="C7453" s="428" t="s">
        <v>18875</v>
      </c>
      <c r="D7453" s="428" t="s">
        <v>19</v>
      </c>
    </row>
    <row r="7454" spans="1:4" ht="12.75">
      <c r="A7454" s="428" t="s">
        <v>8580</v>
      </c>
      <c r="B7454" s="431">
        <v>200308</v>
      </c>
      <c r="C7454" s="428" t="s">
        <v>18876</v>
      </c>
      <c r="D7454" s="428" t="s">
        <v>20</v>
      </c>
    </row>
    <row r="7455" spans="1:4" ht="12.75">
      <c r="A7455" s="428" t="s">
        <v>4956</v>
      </c>
      <c r="B7455" s="431">
        <v>250101</v>
      </c>
      <c r="C7455" s="428" t="s">
        <v>15921</v>
      </c>
      <c r="D7455" s="428" t="s">
        <v>18</v>
      </c>
    </row>
    <row r="7456" spans="1:4" ht="12.75">
      <c r="A7456" s="428" t="s">
        <v>12109</v>
      </c>
      <c r="B7456" s="431">
        <v>240101</v>
      </c>
      <c r="C7456" s="428" t="s">
        <v>18877</v>
      </c>
      <c r="D7456" s="428" t="s">
        <v>459</v>
      </c>
    </row>
    <row r="7457" spans="1:4" ht="12.75">
      <c r="A7457" s="428" t="s">
        <v>4837</v>
      </c>
      <c r="B7457" s="431" t="s">
        <v>854</v>
      </c>
      <c r="C7457" s="428" t="s">
        <v>12910</v>
      </c>
      <c r="D7457" s="428" t="s">
        <v>19</v>
      </c>
    </row>
    <row r="7458" spans="1:4" ht="12.75">
      <c r="A7458" s="428" t="s">
        <v>6018</v>
      </c>
      <c r="B7458" s="431">
        <v>150201</v>
      </c>
      <c r="C7458" s="428" t="s">
        <v>13240</v>
      </c>
      <c r="D7458" s="428" t="s">
        <v>20</v>
      </c>
    </row>
    <row r="7459" spans="1:4" ht="12.75">
      <c r="A7459" s="428" t="s">
        <v>8615</v>
      </c>
      <c r="B7459" s="431" t="s">
        <v>637</v>
      </c>
      <c r="C7459" s="428" t="s">
        <v>18878</v>
      </c>
      <c r="D7459" s="428" t="s">
        <v>19</v>
      </c>
    </row>
    <row r="7460" spans="1:4" ht="12.75">
      <c r="A7460" s="428" t="s">
        <v>12110</v>
      </c>
      <c r="B7460" s="431">
        <v>170101</v>
      </c>
      <c r="C7460" s="428" t="s">
        <v>18879</v>
      </c>
      <c r="D7460" s="428" t="s">
        <v>20</v>
      </c>
    </row>
    <row r="7461" spans="1:4" ht="12.75">
      <c r="A7461" s="428" t="s">
        <v>5651</v>
      </c>
      <c r="B7461" s="431" t="s">
        <v>10258</v>
      </c>
      <c r="C7461" s="428" t="s">
        <v>18880</v>
      </c>
      <c r="D7461" s="428" t="s">
        <v>459</v>
      </c>
    </row>
    <row r="7462" spans="1:4" ht="12.75">
      <c r="A7462" s="428" t="s">
        <v>12111</v>
      </c>
      <c r="B7462" s="431">
        <v>180301</v>
      </c>
      <c r="C7462" s="428" t="s">
        <v>18881</v>
      </c>
      <c r="D7462" s="428" t="s">
        <v>20</v>
      </c>
    </row>
    <row r="7463" spans="1:4" ht="12.75">
      <c r="A7463" s="428" t="s">
        <v>4215</v>
      </c>
      <c r="B7463" s="431">
        <v>210101</v>
      </c>
      <c r="C7463" s="428" t="s">
        <v>18882</v>
      </c>
      <c r="D7463" s="428" t="s">
        <v>20</v>
      </c>
    </row>
    <row r="7464" spans="1:4" ht="12.75">
      <c r="A7464" s="428" t="s">
        <v>12112</v>
      </c>
      <c r="B7464" s="431" t="s">
        <v>477</v>
      </c>
      <c r="C7464" s="428" t="s">
        <v>18883</v>
      </c>
      <c r="D7464" s="428" t="s">
        <v>18</v>
      </c>
    </row>
    <row r="7465" spans="1:4" ht="12.75">
      <c r="A7465" s="428" t="s">
        <v>5712</v>
      </c>
      <c r="B7465" s="431" t="s">
        <v>10368</v>
      </c>
      <c r="C7465" s="428" t="s">
        <v>18884</v>
      </c>
      <c r="D7465" s="428" t="s">
        <v>19</v>
      </c>
    </row>
    <row r="7466" spans="1:4" ht="12.75">
      <c r="A7466" s="428" t="s">
        <v>5914</v>
      </c>
      <c r="B7466" s="431" t="s">
        <v>9752</v>
      </c>
      <c r="C7466" s="428" t="s">
        <v>18885</v>
      </c>
      <c r="D7466" s="428" t="s">
        <v>19</v>
      </c>
    </row>
    <row r="7467" spans="1:4" ht="12.75">
      <c r="A7467" s="428" t="s">
        <v>8423</v>
      </c>
      <c r="B7467" s="431">
        <v>170303</v>
      </c>
      <c r="C7467" s="428" t="s">
        <v>18886</v>
      </c>
      <c r="D7467" s="428" t="s">
        <v>19</v>
      </c>
    </row>
    <row r="7468" spans="1:4" ht="12.75">
      <c r="A7468" s="428" t="s">
        <v>998</v>
      </c>
      <c r="B7468" s="431" t="s">
        <v>10215</v>
      </c>
      <c r="C7468" s="428" t="s">
        <v>18887</v>
      </c>
      <c r="D7468" s="428" t="s">
        <v>18</v>
      </c>
    </row>
    <row r="7469" spans="1:4" ht="12.75">
      <c r="A7469" s="428" t="s">
        <v>6775</v>
      </c>
      <c r="B7469" s="431" t="s">
        <v>10039</v>
      </c>
      <c r="C7469" s="428" t="s">
        <v>18888</v>
      </c>
      <c r="D7469" s="428" t="s">
        <v>20</v>
      </c>
    </row>
    <row r="7470" spans="1:4" ht="12.75">
      <c r="A7470" s="428" t="s">
        <v>1789</v>
      </c>
      <c r="B7470" s="431">
        <v>150402</v>
      </c>
      <c r="C7470" s="428" t="s">
        <v>18889</v>
      </c>
      <c r="D7470" s="428" t="s">
        <v>19</v>
      </c>
    </row>
    <row r="7471" spans="1:4" ht="12.75">
      <c r="A7471" s="428" t="s">
        <v>6252</v>
      </c>
      <c r="B7471" s="431">
        <v>120206</v>
      </c>
      <c r="C7471" s="428" t="s">
        <v>18890</v>
      </c>
      <c r="D7471" s="428" t="s">
        <v>20</v>
      </c>
    </row>
    <row r="7472" spans="1:4" ht="12.75">
      <c r="A7472" s="428" t="s">
        <v>1827</v>
      </c>
      <c r="B7472" s="431">
        <v>210808</v>
      </c>
      <c r="C7472" s="428" t="s">
        <v>18891</v>
      </c>
      <c r="D7472" s="428" t="s">
        <v>19</v>
      </c>
    </row>
    <row r="7473" spans="1:4" ht="12.75">
      <c r="A7473" s="428" t="s">
        <v>5246</v>
      </c>
      <c r="B7473" s="431">
        <v>151003</v>
      </c>
      <c r="C7473" s="428" t="s">
        <v>18892</v>
      </c>
      <c r="D7473" s="428" t="s">
        <v>19</v>
      </c>
    </row>
    <row r="7474" spans="1:4" ht="12.75">
      <c r="A7474" s="428" t="s">
        <v>475</v>
      </c>
      <c r="B7474" s="431">
        <v>110402</v>
      </c>
      <c r="C7474" s="428" t="s">
        <v>18893</v>
      </c>
      <c r="D7474" s="428" t="s">
        <v>20</v>
      </c>
    </row>
    <row r="7475" spans="1:4" ht="12.75">
      <c r="A7475" s="428" t="s">
        <v>2585</v>
      </c>
      <c r="B7475" s="431">
        <v>210109</v>
      </c>
      <c r="C7475" s="428" t="s">
        <v>18894</v>
      </c>
      <c r="D7475" s="428" t="s">
        <v>19</v>
      </c>
    </row>
    <row r="7476" spans="1:4" ht="12.75">
      <c r="A7476" s="428" t="s">
        <v>825</v>
      </c>
      <c r="B7476" s="431">
        <v>210308</v>
      </c>
      <c r="C7476" s="428" t="s">
        <v>18895</v>
      </c>
      <c r="D7476" s="428" t="s">
        <v>19</v>
      </c>
    </row>
    <row r="7477" spans="1:4" ht="12.75">
      <c r="A7477" s="428" t="s">
        <v>1230</v>
      </c>
      <c r="B7477" s="431" t="s">
        <v>637</v>
      </c>
      <c r="C7477" s="428" t="s">
        <v>18896</v>
      </c>
      <c r="D7477" s="428" t="s">
        <v>18</v>
      </c>
    </row>
    <row r="7478" spans="1:4" ht="12.75">
      <c r="A7478" s="428" t="s">
        <v>6167</v>
      </c>
      <c r="B7478" s="431" t="s">
        <v>10124</v>
      </c>
      <c r="C7478" s="428" t="s">
        <v>18897</v>
      </c>
      <c r="D7478" s="428" t="s">
        <v>20</v>
      </c>
    </row>
    <row r="7479" spans="1:4" ht="12.75">
      <c r="A7479" s="428" t="s">
        <v>5210</v>
      </c>
      <c r="B7479" s="431">
        <v>150807</v>
      </c>
      <c r="C7479" s="428" t="s">
        <v>12414</v>
      </c>
      <c r="D7479" s="428" t="s">
        <v>20</v>
      </c>
    </row>
    <row r="7480" spans="1:4" ht="12.75">
      <c r="A7480" s="428" t="s">
        <v>935</v>
      </c>
      <c r="B7480" s="431">
        <v>160105</v>
      </c>
      <c r="C7480" s="428" t="s">
        <v>18898</v>
      </c>
      <c r="D7480" s="428" t="s">
        <v>18</v>
      </c>
    </row>
    <row r="7481" spans="1:4" ht="12.75">
      <c r="A7481" s="428" t="s">
        <v>12113</v>
      </c>
      <c r="B7481" s="431" t="s">
        <v>884</v>
      </c>
      <c r="C7481" s="428" t="s">
        <v>18899</v>
      </c>
      <c r="D7481" s="428" t="s">
        <v>20</v>
      </c>
    </row>
    <row r="7482" spans="1:4" ht="12.75">
      <c r="A7482" s="428" t="s">
        <v>5384</v>
      </c>
      <c r="B7482" s="431" t="s">
        <v>10409</v>
      </c>
      <c r="C7482" s="428" t="s">
        <v>18900</v>
      </c>
      <c r="D7482" s="428" t="s">
        <v>20</v>
      </c>
    </row>
    <row r="7483" spans="1:4" ht="12.75">
      <c r="A7483" s="428" t="s">
        <v>12114</v>
      </c>
      <c r="B7483" s="431">
        <v>120804</v>
      </c>
      <c r="C7483" s="428" t="s">
        <v>18901</v>
      </c>
      <c r="D7483" s="428" t="s">
        <v>20</v>
      </c>
    </row>
    <row r="7484" spans="1:4" ht="12.75">
      <c r="A7484" s="428" t="s">
        <v>5646</v>
      </c>
      <c r="B7484" s="431">
        <v>140109</v>
      </c>
      <c r="C7484" s="428" t="s">
        <v>14999</v>
      </c>
      <c r="D7484" s="428" t="s">
        <v>20</v>
      </c>
    </row>
    <row r="7485" spans="1:4" ht="12.75">
      <c r="A7485" s="428" t="s">
        <v>12115</v>
      </c>
      <c r="B7485" s="431" t="s">
        <v>9905</v>
      </c>
      <c r="C7485" s="428" t="s">
        <v>18902</v>
      </c>
      <c r="D7485" s="428" t="s">
        <v>19</v>
      </c>
    </row>
    <row r="7486" spans="1:4" ht="12.75">
      <c r="A7486" s="428" t="s">
        <v>6084</v>
      </c>
      <c r="B7486" s="431" t="s">
        <v>10297</v>
      </c>
      <c r="C7486" s="428" t="s">
        <v>18903</v>
      </c>
      <c r="D7486" s="428" t="s">
        <v>20</v>
      </c>
    </row>
    <row r="7487" spans="1:4" ht="12.75">
      <c r="A7487" s="428" t="s">
        <v>3284</v>
      </c>
      <c r="B7487" s="431">
        <v>160505</v>
      </c>
      <c r="C7487" s="428" t="s">
        <v>18904</v>
      </c>
      <c r="D7487" s="428" t="s">
        <v>19</v>
      </c>
    </row>
    <row r="7488" spans="1:4" ht="12.75">
      <c r="A7488" s="428" t="s">
        <v>12116</v>
      </c>
      <c r="B7488" s="431">
        <v>210601</v>
      </c>
      <c r="C7488" s="428" t="s">
        <v>18905</v>
      </c>
      <c r="D7488" s="428" t="s">
        <v>18</v>
      </c>
    </row>
    <row r="7489" spans="1:4" ht="12.75">
      <c r="A7489" s="428" t="s">
        <v>3834</v>
      </c>
      <c r="B7489" s="431">
        <v>120304</v>
      </c>
      <c r="C7489" s="428" t="s">
        <v>18906</v>
      </c>
      <c r="D7489" s="428" t="s">
        <v>18</v>
      </c>
    </row>
    <row r="7490" spans="1:4" ht="12.75">
      <c r="A7490" s="428" t="s">
        <v>5393</v>
      </c>
      <c r="B7490" s="431" t="s">
        <v>10436</v>
      </c>
      <c r="C7490" s="428" t="s">
        <v>18907</v>
      </c>
      <c r="D7490" s="428" t="s">
        <v>19</v>
      </c>
    </row>
    <row r="7491" spans="1:4" ht="12.75">
      <c r="A7491" s="428" t="s">
        <v>5145</v>
      </c>
      <c r="B7491" s="431" t="s">
        <v>10436</v>
      </c>
      <c r="C7491" s="428" t="s">
        <v>15991</v>
      </c>
      <c r="D7491" s="428" t="s">
        <v>20</v>
      </c>
    </row>
    <row r="7492" spans="1:4" ht="12.75">
      <c r="A7492" s="428" t="s">
        <v>3966</v>
      </c>
      <c r="B7492" s="431">
        <v>210707</v>
      </c>
      <c r="C7492" s="428" t="s">
        <v>18908</v>
      </c>
      <c r="D7492" s="428" t="s">
        <v>18</v>
      </c>
    </row>
    <row r="7493" spans="1:4" ht="12.75">
      <c r="A7493" s="428" t="s">
        <v>6015</v>
      </c>
      <c r="B7493" s="431">
        <v>210101</v>
      </c>
      <c r="C7493" s="428" t="s">
        <v>14921</v>
      </c>
      <c r="D7493" s="428" t="s">
        <v>20</v>
      </c>
    </row>
    <row r="7494" spans="1:4" ht="12.75">
      <c r="A7494" s="428" t="s">
        <v>4670</v>
      </c>
      <c r="B7494" s="431">
        <v>210301</v>
      </c>
      <c r="C7494" s="428" t="s">
        <v>18909</v>
      </c>
      <c r="D7494" s="428" t="s">
        <v>20</v>
      </c>
    </row>
    <row r="7495" spans="1:4" ht="12.75">
      <c r="A7495" s="428" t="s">
        <v>1737</v>
      </c>
      <c r="B7495" s="431" t="s">
        <v>10260</v>
      </c>
      <c r="C7495" s="428" t="s">
        <v>18910</v>
      </c>
      <c r="D7495" s="428" t="s">
        <v>18</v>
      </c>
    </row>
    <row r="7496" spans="1:4" ht="12.75">
      <c r="A7496" s="428" t="s">
        <v>1742</v>
      </c>
      <c r="B7496" s="431" t="s">
        <v>10501</v>
      </c>
      <c r="C7496" s="428" t="s">
        <v>18911</v>
      </c>
      <c r="D7496" s="428" t="s">
        <v>19</v>
      </c>
    </row>
    <row r="7497" spans="1:4" ht="12.75">
      <c r="A7497" s="428" t="s">
        <v>2838</v>
      </c>
      <c r="B7497" s="431">
        <v>210809</v>
      </c>
      <c r="C7497" s="428" t="s">
        <v>18912</v>
      </c>
      <c r="D7497" s="428" t="s">
        <v>19</v>
      </c>
    </row>
    <row r="7498" spans="1:4" ht="12.75">
      <c r="A7498" s="428" t="s">
        <v>6294</v>
      </c>
      <c r="B7498" s="431">
        <v>140116</v>
      </c>
      <c r="C7498" s="428" t="s">
        <v>17150</v>
      </c>
      <c r="D7498" s="428" t="s">
        <v>20</v>
      </c>
    </row>
    <row r="7499" spans="1:4" ht="12.75">
      <c r="A7499" s="428" t="s">
        <v>12117</v>
      </c>
      <c r="B7499" s="431" t="s">
        <v>10709</v>
      </c>
      <c r="C7499" s="428" t="s">
        <v>18913</v>
      </c>
      <c r="D7499" s="428" t="s">
        <v>20</v>
      </c>
    </row>
    <row r="7500" spans="1:4" ht="12.75">
      <c r="A7500" s="428" t="s">
        <v>755</v>
      </c>
      <c r="B7500" s="431">
        <v>210607</v>
      </c>
      <c r="C7500" s="428" t="s">
        <v>18914</v>
      </c>
      <c r="D7500" s="428" t="s">
        <v>19</v>
      </c>
    </row>
    <row r="7501" spans="1:4" ht="12.75">
      <c r="A7501" s="428" t="s">
        <v>12118</v>
      </c>
      <c r="B7501" s="431">
        <v>120810</v>
      </c>
      <c r="C7501" s="428" t="s">
        <v>18915</v>
      </c>
      <c r="D7501" s="428" t="s">
        <v>20</v>
      </c>
    </row>
    <row r="7502" spans="1:4" ht="12.75">
      <c r="A7502" s="428" t="s">
        <v>1546</v>
      </c>
      <c r="B7502" s="431" t="s">
        <v>10582</v>
      </c>
      <c r="C7502" s="428" t="s">
        <v>18916</v>
      </c>
      <c r="D7502" s="428" t="s">
        <v>18</v>
      </c>
    </row>
    <row r="7503" spans="1:4" ht="12.75">
      <c r="A7503" s="428" t="s">
        <v>5034</v>
      </c>
      <c r="B7503" s="431">
        <v>200704</v>
      </c>
      <c r="C7503" s="428" t="s">
        <v>18917</v>
      </c>
      <c r="D7503" s="428" t="s">
        <v>20</v>
      </c>
    </row>
    <row r="7504" spans="1:4" ht="12.75">
      <c r="A7504" s="428" t="s">
        <v>7724</v>
      </c>
      <c r="B7504" s="431" t="s">
        <v>10897</v>
      </c>
      <c r="C7504" s="428" t="s">
        <v>18918</v>
      </c>
      <c r="D7504" s="428" t="s">
        <v>19</v>
      </c>
    </row>
    <row r="7505" spans="1:4" ht="12.75">
      <c r="A7505" s="428" t="s">
        <v>2914</v>
      </c>
      <c r="B7505" s="431" t="s">
        <v>10180</v>
      </c>
      <c r="C7505" s="428" t="s">
        <v>18919</v>
      </c>
      <c r="D7505" s="428" t="s">
        <v>20</v>
      </c>
    </row>
    <row r="7506" spans="1:4" ht="12.75">
      <c r="A7506" s="428" t="s">
        <v>4445</v>
      </c>
      <c r="B7506" s="431" t="s">
        <v>10679</v>
      </c>
      <c r="C7506" s="428" t="s">
        <v>18920</v>
      </c>
      <c r="D7506" s="428" t="s">
        <v>19</v>
      </c>
    </row>
    <row r="7507" spans="1:4" ht="12.75">
      <c r="A7507" s="428" t="s">
        <v>4554</v>
      </c>
      <c r="B7507" s="431">
        <v>200114</v>
      </c>
      <c r="C7507" s="428" t="s">
        <v>18921</v>
      </c>
      <c r="D7507" s="428" t="s">
        <v>19</v>
      </c>
    </row>
    <row r="7508" spans="1:4" ht="12.75">
      <c r="A7508" s="428" t="s">
        <v>1632</v>
      </c>
      <c r="B7508" s="431">
        <v>211301</v>
      </c>
      <c r="C7508" s="428" t="s">
        <v>18922</v>
      </c>
      <c r="D7508" s="428" t="s">
        <v>19</v>
      </c>
    </row>
    <row r="7509" spans="1:4" ht="12.75">
      <c r="A7509" s="428" t="s">
        <v>6248</v>
      </c>
      <c r="B7509" s="431" t="s">
        <v>10836</v>
      </c>
      <c r="C7509" s="428" t="s">
        <v>14073</v>
      </c>
      <c r="D7509" s="428" t="s">
        <v>19</v>
      </c>
    </row>
    <row r="7510" spans="1:4" ht="12.75">
      <c r="A7510" s="428" t="s">
        <v>5846</v>
      </c>
      <c r="B7510" s="431">
        <v>140102</v>
      </c>
      <c r="C7510" s="428" t="s">
        <v>18923</v>
      </c>
      <c r="D7510" s="428" t="s">
        <v>18</v>
      </c>
    </row>
    <row r="7511" spans="1:4" ht="12.75">
      <c r="A7511" s="428" t="s">
        <v>2927</v>
      </c>
      <c r="B7511" s="431" t="s">
        <v>10197</v>
      </c>
      <c r="C7511" s="428" t="s">
        <v>18924</v>
      </c>
      <c r="D7511" s="428" t="s">
        <v>20</v>
      </c>
    </row>
    <row r="7512" spans="1:4" ht="12.75">
      <c r="A7512" s="428" t="s">
        <v>2469</v>
      </c>
      <c r="B7512" s="431" t="s">
        <v>10658</v>
      </c>
      <c r="C7512" s="428" t="s">
        <v>18925</v>
      </c>
      <c r="D7512" s="428" t="s">
        <v>19</v>
      </c>
    </row>
    <row r="7513" spans="1:4" ht="12.75">
      <c r="A7513" s="428" t="s">
        <v>3256</v>
      </c>
      <c r="B7513" s="431" t="s">
        <v>10877</v>
      </c>
      <c r="C7513" s="428" t="s">
        <v>18926</v>
      </c>
      <c r="D7513" s="428" t="s">
        <v>19</v>
      </c>
    </row>
    <row r="7514" spans="1:4" ht="12.75">
      <c r="A7514" s="428" t="s">
        <v>1437</v>
      </c>
      <c r="B7514" s="431">
        <v>200207</v>
      </c>
      <c r="C7514" s="428" t="s">
        <v>18927</v>
      </c>
      <c r="D7514" s="428" t="s">
        <v>19</v>
      </c>
    </row>
    <row r="7515" spans="1:4" ht="12.75">
      <c r="A7515" s="428" t="s">
        <v>12119</v>
      </c>
      <c r="B7515" s="431">
        <v>150108</v>
      </c>
      <c r="C7515" s="428" t="s">
        <v>18928</v>
      </c>
      <c r="D7515" s="428" t="s">
        <v>20</v>
      </c>
    </row>
    <row r="7516" spans="1:4" ht="12.75">
      <c r="A7516" s="428" t="s">
        <v>5517</v>
      </c>
      <c r="B7516" s="431">
        <v>220603</v>
      </c>
      <c r="C7516" s="428" t="s">
        <v>12696</v>
      </c>
      <c r="D7516" s="428" t="s">
        <v>19</v>
      </c>
    </row>
    <row r="7517" spans="1:4" ht="12.75">
      <c r="A7517" s="428" t="s">
        <v>1295</v>
      </c>
      <c r="B7517" s="431" t="s">
        <v>10691</v>
      </c>
      <c r="C7517" s="428" t="s">
        <v>18929</v>
      </c>
      <c r="D7517" s="428" t="s">
        <v>19</v>
      </c>
    </row>
    <row r="7518" spans="1:4" ht="12.75">
      <c r="A7518" s="428" t="s">
        <v>4634</v>
      </c>
      <c r="B7518" s="431" t="s">
        <v>10678</v>
      </c>
      <c r="C7518" s="428" t="s">
        <v>14947</v>
      </c>
      <c r="D7518" s="428" t="s">
        <v>20</v>
      </c>
    </row>
    <row r="7519" spans="1:4" ht="12.75">
      <c r="A7519" s="428" t="s">
        <v>4560</v>
      </c>
      <c r="B7519" s="431" t="s">
        <v>10176</v>
      </c>
      <c r="C7519" s="428" t="s">
        <v>18930</v>
      </c>
      <c r="D7519" s="428" t="s">
        <v>19</v>
      </c>
    </row>
    <row r="7520" spans="1:4" ht="12.75">
      <c r="A7520" s="428" t="s">
        <v>743</v>
      </c>
      <c r="B7520" s="431">
        <v>100204</v>
      </c>
      <c r="C7520" s="428" t="s">
        <v>18931</v>
      </c>
      <c r="D7520" s="428" t="s">
        <v>20</v>
      </c>
    </row>
    <row r="7521" spans="1:4" ht="12.75">
      <c r="A7521" s="428" t="s">
        <v>3663</v>
      </c>
      <c r="B7521" s="431">
        <v>210809</v>
      </c>
      <c r="C7521" s="428" t="s">
        <v>18932</v>
      </c>
      <c r="D7521" s="428" t="s">
        <v>20</v>
      </c>
    </row>
    <row r="7522" spans="1:4" ht="12.75">
      <c r="A7522" s="428" t="s">
        <v>804</v>
      </c>
      <c r="B7522" s="431" t="s">
        <v>10134</v>
      </c>
      <c r="C7522" s="428" t="s">
        <v>18933</v>
      </c>
      <c r="D7522" s="428" t="s">
        <v>19</v>
      </c>
    </row>
    <row r="7523" spans="1:4" ht="12.75">
      <c r="A7523" s="428" t="s">
        <v>2644</v>
      </c>
      <c r="B7523" s="431">
        <v>200114</v>
      </c>
      <c r="C7523" s="428" t="s">
        <v>18934</v>
      </c>
      <c r="D7523" s="428" t="s">
        <v>20</v>
      </c>
    </row>
    <row r="7524" spans="1:4" ht="12.75">
      <c r="A7524" s="428" t="s">
        <v>4995</v>
      </c>
      <c r="B7524" s="431" t="s">
        <v>10090</v>
      </c>
      <c r="C7524" s="428" t="s">
        <v>18935</v>
      </c>
      <c r="D7524" s="428" t="s">
        <v>459</v>
      </c>
    </row>
    <row r="7525" spans="1:4" ht="12.75">
      <c r="A7525" s="428" t="s">
        <v>6202</v>
      </c>
      <c r="B7525" s="431">
        <v>220706</v>
      </c>
      <c r="C7525" s="428" t="s">
        <v>18293</v>
      </c>
      <c r="D7525" s="428" t="s">
        <v>19</v>
      </c>
    </row>
    <row r="7526" spans="1:4" ht="12.75">
      <c r="A7526" s="428" t="s">
        <v>1900</v>
      </c>
      <c r="B7526" s="431">
        <v>210601</v>
      </c>
      <c r="C7526" s="428" t="s">
        <v>18936</v>
      </c>
      <c r="D7526" s="428" t="s">
        <v>19</v>
      </c>
    </row>
    <row r="7527" spans="1:4" ht="12.75">
      <c r="A7527" s="428" t="s">
        <v>6187</v>
      </c>
      <c r="B7527" s="431">
        <v>110505</v>
      </c>
      <c r="C7527" s="428" t="s">
        <v>18937</v>
      </c>
      <c r="D7527" s="428" t="s">
        <v>19</v>
      </c>
    </row>
    <row r="7528" spans="1:4" ht="12.75">
      <c r="A7528" s="428" t="s">
        <v>4806</v>
      </c>
      <c r="B7528" s="431">
        <v>210601</v>
      </c>
      <c r="C7528" s="428" t="s">
        <v>18938</v>
      </c>
      <c r="D7528" s="428" t="s">
        <v>19</v>
      </c>
    </row>
    <row r="7529" spans="1:4" ht="12.75">
      <c r="A7529" s="428" t="s">
        <v>12120</v>
      </c>
      <c r="B7529" s="431">
        <v>200801</v>
      </c>
      <c r="C7529" s="428" t="s">
        <v>18939</v>
      </c>
      <c r="D7529" s="428" t="s">
        <v>20</v>
      </c>
    </row>
    <row r="7530" spans="1:4" ht="12.75">
      <c r="A7530" s="428" t="s">
        <v>3388</v>
      </c>
      <c r="B7530" s="431">
        <v>100901</v>
      </c>
      <c r="C7530" s="428" t="s">
        <v>13302</v>
      </c>
      <c r="D7530" s="428" t="s">
        <v>19</v>
      </c>
    </row>
    <row r="7531" spans="1:4" ht="12.75">
      <c r="A7531" s="428" t="s">
        <v>2576</v>
      </c>
      <c r="B7531" s="431">
        <v>210501</v>
      </c>
      <c r="C7531" s="428" t="s">
        <v>18940</v>
      </c>
      <c r="D7531" s="428" t="s">
        <v>20</v>
      </c>
    </row>
    <row r="7532" spans="1:4" ht="12.75">
      <c r="A7532" s="428" t="s">
        <v>4961</v>
      </c>
      <c r="B7532" s="431">
        <v>160201</v>
      </c>
      <c r="C7532" s="428" t="s">
        <v>18941</v>
      </c>
      <c r="D7532" s="428" t="s">
        <v>19</v>
      </c>
    </row>
    <row r="7533" spans="1:4" ht="12.75">
      <c r="A7533" s="428" t="s">
        <v>3171</v>
      </c>
      <c r="B7533" s="431">
        <v>211105</v>
      </c>
      <c r="C7533" s="428" t="s">
        <v>18942</v>
      </c>
      <c r="D7533" s="428" t="s">
        <v>18</v>
      </c>
    </row>
    <row r="7534" spans="1:4" ht="12.75">
      <c r="A7534" s="428" t="s">
        <v>3068</v>
      </c>
      <c r="B7534" s="431" t="s">
        <v>1345</v>
      </c>
      <c r="C7534" s="428" t="s">
        <v>18943</v>
      </c>
      <c r="D7534" s="428" t="s">
        <v>18</v>
      </c>
    </row>
    <row r="7535" spans="1:4" ht="12.75">
      <c r="A7535" s="428" t="s">
        <v>2546</v>
      </c>
      <c r="B7535" s="431">
        <v>210808</v>
      </c>
      <c r="C7535" s="428" t="s">
        <v>18944</v>
      </c>
      <c r="D7535" s="428" t="s">
        <v>19</v>
      </c>
    </row>
    <row r="7536" spans="1:4" ht="12.75">
      <c r="A7536" s="428" t="s">
        <v>4552</v>
      </c>
      <c r="B7536" s="431" t="s">
        <v>10134</v>
      </c>
      <c r="C7536" s="428" t="s">
        <v>18945</v>
      </c>
      <c r="D7536" s="428" t="s">
        <v>18</v>
      </c>
    </row>
    <row r="7537" spans="1:4" ht="12.75">
      <c r="A7537" s="428" t="s">
        <v>1360</v>
      </c>
      <c r="B7537" s="431">
        <v>210204</v>
      </c>
      <c r="C7537" s="428" t="s">
        <v>18946</v>
      </c>
      <c r="D7537" s="428" t="s">
        <v>459</v>
      </c>
    </row>
    <row r="7538" spans="1:4" ht="12.75">
      <c r="A7538" s="428" t="s">
        <v>3413</v>
      </c>
      <c r="B7538" s="431" t="s">
        <v>10780</v>
      </c>
      <c r="C7538" s="428" t="s">
        <v>18947</v>
      </c>
      <c r="D7538" s="428" t="s">
        <v>19</v>
      </c>
    </row>
    <row r="7539" spans="1:4" ht="12.75">
      <c r="A7539" s="428" t="s">
        <v>12121</v>
      </c>
      <c r="B7539" s="431" t="s">
        <v>403</v>
      </c>
      <c r="C7539" s="428" t="s">
        <v>18948</v>
      </c>
      <c r="D7539" s="428" t="s">
        <v>18</v>
      </c>
    </row>
    <row r="7540" spans="1:4" ht="12.75">
      <c r="A7540" s="428" t="s">
        <v>4365</v>
      </c>
      <c r="B7540" s="431" t="s">
        <v>10088</v>
      </c>
      <c r="C7540" s="428" t="s">
        <v>16838</v>
      </c>
      <c r="D7540" s="428" t="s">
        <v>20</v>
      </c>
    </row>
    <row r="7541" spans="1:4" ht="12.75">
      <c r="A7541" s="428" t="s">
        <v>5830</v>
      </c>
      <c r="B7541" s="431" t="s">
        <v>9706</v>
      </c>
      <c r="C7541" s="428" t="s">
        <v>18949</v>
      </c>
      <c r="D7541" s="428" t="s">
        <v>19</v>
      </c>
    </row>
    <row r="7542" spans="1:4" ht="12.75">
      <c r="A7542" s="428" t="s">
        <v>4979</v>
      </c>
      <c r="B7542" s="431" t="s">
        <v>2887</v>
      </c>
      <c r="C7542" s="428" t="s">
        <v>12696</v>
      </c>
      <c r="D7542" s="428" t="s">
        <v>19</v>
      </c>
    </row>
    <row r="7543" spans="1:4" ht="12.75">
      <c r="A7543" s="428" t="s">
        <v>5946</v>
      </c>
      <c r="B7543" s="431" t="s">
        <v>477</v>
      </c>
      <c r="C7543" s="428" t="s">
        <v>18950</v>
      </c>
      <c r="D7543" s="428" t="s">
        <v>19</v>
      </c>
    </row>
    <row r="7544" spans="1:4" ht="12.75">
      <c r="A7544" s="428" t="s">
        <v>2012</v>
      </c>
      <c r="B7544" s="431" t="s">
        <v>10797</v>
      </c>
      <c r="C7544" s="428" t="s">
        <v>18951</v>
      </c>
      <c r="D7544" s="428" t="s">
        <v>18</v>
      </c>
    </row>
    <row r="7545" spans="1:4" ht="12.75">
      <c r="A7545" s="428" t="s">
        <v>4636</v>
      </c>
      <c r="B7545" s="431" t="s">
        <v>10493</v>
      </c>
      <c r="C7545" s="428" t="s">
        <v>17985</v>
      </c>
      <c r="D7545" s="428" t="s">
        <v>18</v>
      </c>
    </row>
    <row r="7546" spans="1:4" ht="12.75">
      <c r="A7546" s="428" t="s">
        <v>5999</v>
      </c>
      <c r="B7546" s="431">
        <v>211209</v>
      </c>
      <c r="C7546" s="428" t="s">
        <v>18952</v>
      </c>
      <c r="D7546" s="428" t="s">
        <v>459</v>
      </c>
    </row>
    <row r="7547" spans="1:4" ht="12.75">
      <c r="A7547" s="428" t="s">
        <v>2377</v>
      </c>
      <c r="B7547" s="431" t="s">
        <v>10105</v>
      </c>
      <c r="C7547" s="428" t="s">
        <v>18953</v>
      </c>
      <c r="D7547" s="428" t="s">
        <v>19</v>
      </c>
    </row>
    <row r="7548" spans="1:4" ht="12.75">
      <c r="A7548" s="428" t="s">
        <v>4588</v>
      </c>
      <c r="B7548" s="431" t="s">
        <v>10617</v>
      </c>
      <c r="C7548" s="428" t="s">
        <v>18954</v>
      </c>
      <c r="D7548" s="428" t="s">
        <v>20</v>
      </c>
    </row>
    <row r="7549" spans="1:4" ht="12.75">
      <c r="A7549" s="428" t="s">
        <v>1938</v>
      </c>
      <c r="B7549" s="431" t="s">
        <v>1939</v>
      </c>
      <c r="C7549" s="428" t="s">
        <v>18955</v>
      </c>
      <c r="D7549" s="428" t="s">
        <v>18</v>
      </c>
    </row>
    <row r="7550" spans="1:4" ht="12.75">
      <c r="A7550" s="428" t="s">
        <v>6389</v>
      </c>
      <c r="B7550" s="431">
        <v>120504</v>
      </c>
      <c r="C7550" s="428" t="s">
        <v>18956</v>
      </c>
      <c r="D7550" s="428" t="s">
        <v>20</v>
      </c>
    </row>
    <row r="7551" spans="1:4" ht="12.75">
      <c r="A7551" s="428" t="s">
        <v>5570</v>
      </c>
      <c r="B7551" s="431">
        <v>211209</v>
      </c>
      <c r="C7551" s="428" t="s">
        <v>18957</v>
      </c>
      <c r="D7551" s="428" t="s">
        <v>19</v>
      </c>
    </row>
    <row r="7552" spans="1:4" ht="12.75">
      <c r="A7552" s="428" t="s">
        <v>4399</v>
      </c>
      <c r="B7552" s="431">
        <v>211209</v>
      </c>
      <c r="C7552" s="428" t="s">
        <v>18958</v>
      </c>
      <c r="D7552" s="428" t="s">
        <v>20</v>
      </c>
    </row>
    <row r="7553" spans="1:4" ht="12.75">
      <c r="A7553" s="428" t="s">
        <v>4485</v>
      </c>
      <c r="B7553" s="431">
        <v>140203</v>
      </c>
      <c r="C7553" s="428" t="s">
        <v>18959</v>
      </c>
      <c r="D7553" s="428" t="s">
        <v>20</v>
      </c>
    </row>
    <row r="7554" spans="1:4" ht="12.75">
      <c r="A7554" s="428" t="s">
        <v>2850</v>
      </c>
      <c r="B7554" s="431" t="s">
        <v>10195</v>
      </c>
      <c r="C7554" s="428" t="s">
        <v>18960</v>
      </c>
      <c r="D7554" s="428" t="s">
        <v>19</v>
      </c>
    </row>
    <row r="7555" spans="1:4" ht="12.75">
      <c r="A7555" s="428" t="s">
        <v>5796</v>
      </c>
      <c r="B7555" s="431" t="s">
        <v>10330</v>
      </c>
      <c r="C7555" s="428" t="s">
        <v>18961</v>
      </c>
      <c r="D7555" s="428" t="s">
        <v>20</v>
      </c>
    </row>
    <row r="7556" spans="1:4" ht="12.75">
      <c r="A7556" s="428" t="s">
        <v>2350</v>
      </c>
      <c r="B7556" s="431" t="s">
        <v>424</v>
      </c>
      <c r="C7556" s="428" t="s">
        <v>18962</v>
      </c>
      <c r="D7556" s="428" t="s">
        <v>20</v>
      </c>
    </row>
    <row r="7557" spans="1:4" ht="12.75">
      <c r="A7557" s="428" t="s">
        <v>1265</v>
      </c>
      <c r="B7557" s="431">
        <v>160501</v>
      </c>
      <c r="C7557" s="428" t="s">
        <v>18963</v>
      </c>
      <c r="D7557" s="428" t="s">
        <v>459</v>
      </c>
    </row>
    <row r="7558" spans="1:4" ht="12.75">
      <c r="A7558" s="428" t="s">
        <v>3930</v>
      </c>
      <c r="B7558" s="431" t="s">
        <v>413</v>
      </c>
      <c r="C7558" s="428" t="s">
        <v>18964</v>
      </c>
      <c r="D7558" s="428" t="s">
        <v>19</v>
      </c>
    </row>
    <row r="7559" spans="1:4" ht="12.75">
      <c r="A7559" s="428" t="s">
        <v>3897</v>
      </c>
      <c r="B7559" s="431">
        <v>220401</v>
      </c>
      <c r="C7559" s="428" t="s">
        <v>14537</v>
      </c>
      <c r="D7559" s="428" t="s">
        <v>19</v>
      </c>
    </row>
    <row r="7560" spans="1:4" ht="12.75">
      <c r="A7560" s="428" t="s">
        <v>7441</v>
      </c>
      <c r="B7560" s="431" t="s">
        <v>7399</v>
      </c>
      <c r="C7560" s="428" t="s">
        <v>17503</v>
      </c>
      <c r="D7560" s="428" t="s">
        <v>19</v>
      </c>
    </row>
    <row r="7561" spans="1:4" ht="12.75">
      <c r="A7561" s="428" t="s">
        <v>12122</v>
      </c>
      <c r="B7561" s="431" t="s">
        <v>1251</v>
      </c>
      <c r="C7561" s="428" t="s">
        <v>18965</v>
      </c>
      <c r="D7561" s="428" t="s">
        <v>20</v>
      </c>
    </row>
    <row r="7562" spans="1:4" ht="12.75">
      <c r="A7562" s="428" t="s">
        <v>7577</v>
      </c>
      <c r="B7562" s="431" t="s">
        <v>760</v>
      </c>
      <c r="C7562" s="428" t="s">
        <v>18966</v>
      </c>
      <c r="D7562" s="428" t="s">
        <v>19</v>
      </c>
    </row>
    <row r="7563" spans="1:4" ht="12.75">
      <c r="A7563" s="428" t="s">
        <v>3339</v>
      </c>
      <c r="B7563" s="431">
        <v>211202</v>
      </c>
      <c r="C7563" s="428" t="s">
        <v>18967</v>
      </c>
      <c r="D7563" s="428" t="s">
        <v>19</v>
      </c>
    </row>
    <row r="7564" spans="1:4" ht="12.75">
      <c r="A7564" s="428" t="s">
        <v>1983</v>
      </c>
      <c r="B7564" s="431" t="s">
        <v>1984</v>
      </c>
      <c r="C7564" s="428" t="s">
        <v>18968</v>
      </c>
      <c r="D7564" s="428" t="s">
        <v>19</v>
      </c>
    </row>
    <row r="7565" spans="1:4" ht="12.75">
      <c r="A7565" s="428" t="s">
        <v>12123</v>
      </c>
      <c r="B7565" s="431">
        <v>190108</v>
      </c>
      <c r="C7565" s="428" t="s">
        <v>18969</v>
      </c>
      <c r="D7565" s="428" t="s">
        <v>20</v>
      </c>
    </row>
    <row r="7566" spans="1:4" ht="12.75">
      <c r="A7566" s="428" t="s">
        <v>5838</v>
      </c>
      <c r="B7566" s="431" t="s">
        <v>1690</v>
      </c>
      <c r="C7566" s="428" t="s">
        <v>18970</v>
      </c>
      <c r="D7566" s="428" t="s">
        <v>19</v>
      </c>
    </row>
    <row r="7567" spans="1:4" ht="12.75">
      <c r="A7567" s="428" t="s">
        <v>1454</v>
      </c>
      <c r="B7567" s="431" t="s">
        <v>10537</v>
      </c>
      <c r="C7567" s="428" t="s">
        <v>18971</v>
      </c>
      <c r="D7567" s="428" t="s">
        <v>19</v>
      </c>
    </row>
    <row r="7568" spans="1:4" ht="12.75">
      <c r="A7568" s="428" t="s">
        <v>7250</v>
      </c>
      <c r="B7568" s="431" t="s">
        <v>7251</v>
      </c>
      <c r="C7568" s="428" t="s">
        <v>18972</v>
      </c>
      <c r="D7568" s="428" t="s">
        <v>20</v>
      </c>
    </row>
    <row r="7569" spans="1:4" ht="12.75">
      <c r="A7569" s="428" t="s">
        <v>6221</v>
      </c>
      <c r="B7569" s="431" t="s">
        <v>10766</v>
      </c>
      <c r="C7569" s="428" t="s">
        <v>18973</v>
      </c>
      <c r="D7569" s="428" t="s">
        <v>20</v>
      </c>
    </row>
    <row r="7570" spans="1:4" ht="12.75">
      <c r="A7570" s="428" t="s">
        <v>12124</v>
      </c>
      <c r="B7570" s="431">
        <v>190113</v>
      </c>
      <c r="C7570" s="428" t="s">
        <v>18974</v>
      </c>
      <c r="D7570" s="428" t="s">
        <v>18</v>
      </c>
    </row>
    <row r="7571" spans="1:4" ht="12.75">
      <c r="A7571" s="428" t="s">
        <v>5758</v>
      </c>
      <c r="B7571" s="431">
        <v>160211</v>
      </c>
      <c r="C7571" s="428" t="s">
        <v>18975</v>
      </c>
      <c r="D7571" s="428" t="s">
        <v>19</v>
      </c>
    </row>
    <row r="7572" spans="1:4" ht="12.75">
      <c r="A7572" s="428" t="s">
        <v>3544</v>
      </c>
      <c r="B7572" s="431">
        <v>160602</v>
      </c>
      <c r="C7572" s="428" t="s">
        <v>18976</v>
      </c>
      <c r="D7572" s="428" t="s">
        <v>20</v>
      </c>
    </row>
    <row r="7573" spans="1:4" ht="12.75">
      <c r="A7573" s="428" t="s">
        <v>7566</v>
      </c>
      <c r="B7573" s="431" t="s">
        <v>413</v>
      </c>
      <c r="C7573" s="428" t="s">
        <v>18977</v>
      </c>
      <c r="D7573" s="428" t="s">
        <v>20</v>
      </c>
    </row>
    <row r="7574" spans="1:4" ht="12.75">
      <c r="A7574" s="428" t="s">
        <v>2370</v>
      </c>
      <c r="B7574" s="431" t="s">
        <v>844</v>
      </c>
      <c r="C7574" s="428" t="s">
        <v>18978</v>
      </c>
      <c r="D7574" s="428" t="s">
        <v>18</v>
      </c>
    </row>
    <row r="7575" spans="1:4" ht="12.75">
      <c r="A7575" s="428" t="s">
        <v>4346</v>
      </c>
      <c r="B7575" s="431" t="s">
        <v>2175</v>
      </c>
      <c r="C7575" s="428" t="s">
        <v>18979</v>
      </c>
      <c r="D7575" s="428" t="s">
        <v>19</v>
      </c>
    </row>
    <row r="7576" spans="1:4" ht="12.75">
      <c r="A7576" s="428" t="s">
        <v>6039</v>
      </c>
      <c r="B7576" s="431">
        <v>180203</v>
      </c>
      <c r="C7576" s="428" t="s">
        <v>6040</v>
      </c>
      <c r="D7576" s="428" t="s">
        <v>19</v>
      </c>
    </row>
    <row r="7577" spans="1:4" ht="12.75">
      <c r="A7577" s="428" t="s">
        <v>2969</v>
      </c>
      <c r="B7577" s="431" t="s">
        <v>2071</v>
      </c>
      <c r="C7577" s="428" t="s">
        <v>18980</v>
      </c>
      <c r="D7577" s="428" t="s">
        <v>18</v>
      </c>
    </row>
    <row r="7578" spans="1:4" ht="12.75">
      <c r="A7578" s="428" t="s">
        <v>3478</v>
      </c>
      <c r="B7578" s="431">
        <v>160106</v>
      </c>
      <c r="C7578" s="428" t="s">
        <v>18981</v>
      </c>
      <c r="D7578" s="428" t="s">
        <v>18</v>
      </c>
    </row>
    <row r="7579" spans="1:4" ht="12.75">
      <c r="A7579" s="428" t="s">
        <v>2156</v>
      </c>
      <c r="B7579" s="431" t="s">
        <v>10508</v>
      </c>
      <c r="C7579" s="428" t="s">
        <v>18982</v>
      </c>
      <c r="D7579" s="428" t="s">
        <v>19</v>
      </c>
    </row>
    <row r="7580" spans="1:4" ht="12.75">
      <c r="A7580" s="428" t="s">
        <v>5051</v>
      </c>
      <c r="B7580" s="431" t="s">
        <v>10478</v>
      </c>
      <c r="C7580" s="428" t="s">
        <v>18983</v>
      </c>
      <c r="D7580" s="428" t="s">
        <v>19</v>
      </c>
    </row>
    <row r="7581" spans="1:4" ht="12.75">
      <c r="A7581" s="428" t="s">
        <v>12125</v>
      </c>
      <c r="B7581" s="431">
        <v>150128</v>
      </c>
      <c r="C7581" s="428" t="s">
        <v>18984</v>
      </c>
      <c r="D7581" s="428" t="s">
        <v>19</v>
      </c>
    </row>
    <row r="7582" spans="1:4" ht="12.75">
      <c r="A7582" s="428" t="s">
        <v>12126</v>
      </c>
      <c r="B7582" s="431" t="s">
        <v>10260</v>
      </c>
      <c r="C7582" s="428" t="s">
        <v>18985</v>
      </c>
      <c r="D7582" s="428" t="s">
        <v>20</v>
      </c>
    </row>
    <row r="7583" spans="1:4" ht="12.75">
      <c r="A7583" s="428" t="s">
        <v>1818</v>
      </c>
      <c r="B7583" s="431" t="s">
        <v>403</v>
      </c>
      <c r="C7583" s="428" t="s">
        <v>18986</v>
      </c>
      <c r="D7583" s="428" t="s">
        <v>20</v>
      </c>
    </row>
    <row r="7584" spans="1:4" ht="12.75">
      <c r="A7584" s="428" t="s">
        <v>5364</v>
      </c>
      <c r="B7584" s="431">
        <v>140203</v>
      </c>
      <c r="C7584" s="428" t="s">
        <v>18987</v>
      </c>
      <c r="D7584" s="428" t="s">
        <v>20</v>
      </c>
    </row>
    <row r="7585" spans="1:4" ht="12.75">
      <c r="A7585" s="428" t="s">
        <v>12127</v>
      </c>
      <c r="B7585" s="431">
        <v>150113</v>
      </c>
      <c r="C7585" s="428" t="s">
        <v>18988</v>
      </c>
      <c r="D7585" s="428" t="s">
        <v>20</v>
      </c>
    </row>
    <row r="7586" spans="1:4" ht="12.75">
      <c r="A7586" s="428" t="s">
        <v>2519</v>
      </c>
      <c r="B7586" s="431">
        <v>150133</v>
      </c>
      <c r="C7586" s="428" t="s">
        <v>18989</v>
      </c>
      <c r="D7586" s="428" t="s">
        <v>20</v>
      </c>
    </row>
    <row r="7587" spans="1:4" ht="12.75">
      <c r="A7587" s="428" t="s">
        <v>8601</v>
      </c>
      <c r="B7587" s="431" t="s">
        <v>1260</v>
      </c>
      <c r="C7587" s="428" t="s">
        <v>18990</v>
      </c>
      <c r="D7587" s="428" t="s">
        <v>19</v>
      </c>
    </row>
    <row r="7588" spans="1:4" ht="12.75">
      <c r="A7588" s="428" t="s">
        <v>7276</v>
      </c>
      <c r="B7588" s="431">
        <v>130611</v>
      </c>
      <c r="C7588" s="428" t="s">
        <v>18991</v>
      </c>
      <c r="D7588" s="428" t="s">
        <v>20</v>
      </c>
    </row>
    <row r="7589" spans="1:4" ht="12.75">
      <c r="A7589" s="428" t="s">
        <v>8363</v>
      </c>
      <c r="B7589" s="431" t="s">
        <v>7791</v>
      </c>
      <c r="C7589" s="428" t="s">
        <v>15554</v>
      </c>
      <c r="D7589" s="428" t="s">
        <v>19</v>
      </c>
    </row>
    <row r="7590" spans="1:4" ht="12.75">
      <c r="A7590" s="428" t="s">
        <v>6367</v>
      </c>
      <c r="B7590" s="431">
        <v>140205</v>
      </c>
      <c r="C7590" s="428" t="s">
        <v>12601</v>
      </c>
      <c r="D7590" s="428" t="s">
        <v>20</v>
      </c>
    </row>
    <row r="7591" spans="1:4" ht="12.75">
      <c r="A7591" s="428" t="s">
        <v>6527</v>
      </c>
      <c r="B7591" s="431">
        <v>220506</v>
      </c>
      <c r="C7591" s="428" t="s">
        <v>12696</v>
      </c>
      <c r="D7591" s="428" t="s">
        <v>19</v>
      </c>
    </row>
    <row r="7592" spans="1:4" ht="12.75">
      <c r="A7592" s="428" t="s">
        <v>3776</v>
      </c>
      <c r="B7592" s="431">
        <v>150112</v>
      </c>
      <c r="C7592" s="428" t="s">
        <v>14823</v>
      </c>
      <c r="D7592" s="428" t="s">
        <v>20</v>
      </c>
    </row>
    <row r="7593" spans="1:4" ht="12.75">
      <c r="A7593" s="428" t="s">
        <v>3557</v>
      </c>
      <c r="B7593" s="431" t="s">
        <v>1149</v>
      </c>
      <c r="C7593" s="428" t="s">
        <v>18992</v>
      </c>
      <c r="D7593" s="428" t="s">
        <v>18</v>
      </c>
    </row>
    <row r="7594" spans="1:4" ht="12.75">
      <c r="A7594" s="428" t="s">
        <v>2388</v>
      </c>
      <c r="B7594" s="431" t="s">
        <v>508</v>
      </c>
      <c r="C7594" s="428" t="s">
        <v>18993</v>
      </c>
      <c r="D7594" s="428" t="s">
        <v>20</v>
      </c>
    </row>
    <row r="7595" spans="1:4" ht="12.75">
      <c r="A7595" s="428" t="s">
        <v>12128</v>
      </c>
      <c r="B7595" s="431" t="s">
        <v>763</v>
      </c>
      <c r="C7595" s="428" t="s">
        <v>18994</v>
      </c>
      <c r="D7595" s="428" t="s">
        <v>19</v>
      </c>
    </row>
    <row r="7596" spans="1:4" ht="12.75">
      <c r="A7596" s="428" t="s">
        <v>12129</v>
      </c>
      <c r="B7596" s="431">
        <v>150108</v>
      </c>
      <c r="C7596" s="428" t="s">
        <v>18995</v>
      </c>
      <c r="D7596" s="428" t="s">
        <v>19</v>
      </c>
    </row>
    <row r="7597" spans="1:4" ht="12.75">
      <c r="A7597" s="428" t="s">
        <v>12130</v>
      </c>
      <c r="B7597" s="431" t="s">
        <v>9725</v>
      </c>
      <c r="C7597" s="428" t="s">
        <v>18996</v>
      </c>
      <c r="D7597" s="428" t="s">
        <v>18</v>
      </c>
    </row>
    <row r="7598" spans="1:4" ht="12.75">
      <c r="A7598" s="428" t="s">
        <v>8549</v>
      </c>
      <c r="B7598" s="431">
        <v>200308</v>
      </c>
      <c r="C7598" s="428" t="s">
        <v>18997</v>
      </c>
      <c r="D7598" s="428" t="s">
        <v>19</v>
      </c>
    </row>
    <row r="7599" spans="1:4" ht="12.75">
      <c r="A7599" s="428" t="s">
        <v>2451</v>
      </c>
      <c r="B7599" s="431">
        <v>190206</v>
      </c>
      <c r="C7599" s="428" t="s">
        <v>18998</v>
      </c>
      <c r="D7599" s="428" t="s">
        <v>19</v>
      </c>
    </row>
    <row r="7600" spans="1:4" ht="12.75">
      <c r="A7600" s="428" t="s">
        <v>8637</v>
      </c>
      <c r="B7600" s="431">
        <v>200304</v>
      </c>
      <c r="C7600" s="428" t="s">
        <v>18999</v>
      </c>
      <c r="D7600" s="428" t="s">
        <v>19</v>
      </c>
    </row>
    <row r="7601" spans="1:4" ht="12.75">
      <c r="A7601" s="428" t="s">
        <v>1256</v>
      </c>
      <c r="B7601" s="431" t="s">
        <v>1116</v>
      </c>
      <c r="C7601" s="428" t="s">
        <v>18622</v>
      </c>
      <c r="D7601" s="428" t="s">
        <v>19</v>
      </c>
    </row>
    <row r="7602" spans="1:4" ht="12.75">
      <c r="A7602" s="428" t="s">
        <v>3526</v>
      </c>
      <c r="B7602" s="431" t="s">
        <v>10472</v>
      </c>
      <c r="C7602" s="428" t="s">
        <v>19000</v>
      </c>
      <c r="D7602" s="428" t="s">
        <v>18</v>
      </c>
    </row>
    <row r="7603" spans="1:4" ht="12.75">
      <c r="A7603" s="428" t="s">
        <v>2800</v>
      </c>
      <c r="B7603" s="431" t="s">
        <v>9725</v>
      </c>
      <c r="C7603" s="428" t="s">
        <v>19001</v>
      </c>
      <c r="D7603" s="428" t="s">
        <v>18</v>
      </c>
    </row>
    <row r="7604" spans="1:4" ht="12.75">
      <c r="A7604" s="428" t="s">
        <v>6984</v>
      </c>
      <c r="B7604" s="431" t="s">
        <v>9906</v>
      </c>
      <c r="C7604" s="428" t="s">
        <v>19002</v>
      </c>
      <c r="D7604" s="428" t="s">
        <v>19</v>
      </c>
    </row>
    <row r="7605" spans="1:4" ht="12.75">
      <c r="A7605" s="428" t="s">
        <v>12131</v>
      </c>
      <c r="B7605" s="431">
        <v>150140</v>
      </c>
      <c r="C7605" s="428" t="s">
        <v>19003</v>
      </c>
      <c r="D7605" s="428" t="s">
        <v>19</v>
      </c>
    </row>
    <row r="7606" spans="1:4" ht="12.75">
      <c r="A7606" s="428" t="s">
        <v>6540</v>
      </c>
      <c r="B7606" s="431">
        <v>221005</v>
      </c>
      <c r="C7606" s="428" t="s">
        <v>17503</v>
      </c>
      <c r="D7606" s="428" t="s">
        <v>18</v>
      </c>
    </row>
    <row r="7607" spans="1:4" ht="12.75">
      <c r="A7607" s="428" t="s">
        <v>2779</v>
      </c>
      <c r="B7607" s="431" t="s">
        <v>10472</v>
      </c>
      <c r="C7607" s="428" t="s">
        <v>19004</v>
      </c>
      <c r="D7607" s="428" t="s">
        <v>20</v>
      </c>
    </row>
    <row r="7608" spans="1:4" ht="12.75">
      <c r="A7608" s="428" t="s">
        <v>4122</v>
      </c>
      <c r="B7608" s="431">
        <v>150123</v>
      </c>
      <c r="C7608" s="428" t="s">
        <v>19005</v>
      </c>
      <c r="D7608" s="428" t="s">
        <v>20</v>
      </c>
    </row>
    <row r="7609" spans="1:4" ht="12.75">
      <c r="A7609" s="428" t="s">
        <v>12132</v>
      </c>
      <c r="B7609" s="431">
        <v>230301</v>
      </c>
      <c r="C7609" s="428" t="s">
        <v>19006</v>
      </c>
      <c r="D7609" s="428" t="s">
        <v>20</v>
      </c>
    </row>
    <row r="7610" spans="1:4" ht="12.75">
      <c r="A7610" s="428" t="s">
        <v>12133</v>
      </c>
      <c r="B7610" s="431" t="s">
        <v>10447</v>
      </c>
      <c r="C7610" s="428" t="s">
        <v>19007</v>
      </c>
      <c r="D7610" s="428" t="s">
        <v>20</v>
      </c>
    </row>
    <row r="7611" spans="1:4" ht="12.75">
      <c r="A7611" s="428" t="s">
        <v>6271</v>
      </c>
      <c r="B7611" s="431">
        <v>140308</v>
      </c>
      <c r="C7611" s="428" t="s">
        <v>19008</v>
      </c>
      <c r="D7611" s="428" t="s">
        <v>20</v>
      </c>
    </row>
    <row r="7612" spans="1:4" ht="12.75">
      <c r="A7612" s="428" t="s">
        <v>3330</v>
      </c>
      <c r="B7612" s="431">
        <v>150143</v>
      </c>
      <c r="C7612" s="428" t="s">
        <v>19009</v>
      </c>
      <c r="D7612" s="428" t="s">
        <v>20</v>
      </c>
    </row>
    <row r="7613" spans="1:4" ht="12.75">
      <c r="A7613" s="428" t="s">
        <v>429</v>
      </c>
      <c r="B7613" s="431">
        <v>150142</v>
      </c>
      <c r="C7613" s="428" t="s">
        <v>19010</v>
      </c>
      <c r="D7613" s="428" t="s">
        <v>20</v>
      </c>
    </row>
    <row r="7614" spans="1:4" ht="12.75">
      <c r="A7614" s="428" t="s">
        <v>12134</v>
      </c>
      <c r="B7614" s="431" t="s">
        <v>506</v>
      </c>
      <c r="C7614" s="428" t="s">
        <v>19011</v>
      </c>
      <c r="D7614" s="428" t="s">
        <v>19</v>
      </c>
    </row>
    <row r="7615" spans="1:4" ht="12.75">
      <c r="A7615" s="428" t="s">
        <v>7360</v>
      </c>
      <c r="B7615" s="431" t="s">
        <v>9780</v>
      </c>
      <c r="C7615" s="428" t="s">
        <v>19012</v>
      </c>
      <c r="D7615" s="428" t="s">
        <v>18</v>
      </c>
    </row>
    <row r="7616" spans="1:4" ht="12.75">
      <c r="A7616" s="428" t="s">
        <v>12135</v>
      </c>
      <c r="B7616" s="431">
        <v>130705</v>
      </c>
      <c r="C7616" s="428" t="s">
        <v>19013</v>
      </c>
      <c r="D7616" s="428" t="s">
        <v>20</v>
      </c>
    </row>
    <row r="7617" spans="1:4" ht="12.75">
      <c r="A7617" s="428" t="s">
        <v>5186</v>
      </c>
      <c r="B7617" s="431">
        <v>140203</v>
      </c>
      <c r="C7617" s="428" t="s">
        <v>19014</v>
      </c>
      <c r="D7617" s="428" t="s">
        <v>20</v>
      </c>
    </row>
    <row r="7618" spans="1:4" ht="12.75">
      <c r="A7618" s="428" t="s">
        <v>3082</v>
      </c>
      <c r="B7618" s="431">
        <v>200607</v>
      </c>
      <c r="C7618" s="428" t="s">
        <v>19015</v>
      </c>
      <c r="D7618" s="428" t="s">
        <v>20</v>
      </c>
    </row>
    <row r="7619" spans="1:4" ht="12.75">
      <c r="A7619" s="428" t="s">
        <v>12136</v>
      </c>
      <c r="B7619" s="431">
        <v>150140</v>
      </c>
      <c r="C7619" s="428" t="s">
        <v>19016</v>
      </c>
      <c r="D7619" s="428" t="s">
        <v>20</v>
      </c>
    </row>
    <row r="7620" spans="1:4" ht="12.75">
      <c r="A7620" s="428" t="s">
        <v>6838</v>
      </c>
      <c r="B7620" s="431">
        <v>170203</v>
      </c>
      <c r="C7620" s="428" t="s">
        <v>19017</v>
      </c>
      <c r="D7620" s="428" t="s">
        <v>19</v>
      </c>
    </row>
    <row r="7621" spans="1:4" ht="12.75">
      <c r="A7621" s="428" t="s">
        <v>2918</v>
      </c>
      <c r="B7621" s="431" t="s">
        <v>10111</v>
      </c>
      <c r="C7621" s="428" t="s">
        <v>19018</v>
      </c>
      <c r="D7621" s="428" t="s">
        <v>20</v>
      </c>
    </row>
    <row r="7622" spans="1:4" ht="12.75">
      <c r="A7622" s="428" t="s">
        <v>12137</v>
      </c>
      <c r="B7622" s="431">
        <v>230401</v>
      </c>
      <c r="C7622" s="428" t="s">
        <v>19019</v>
      </c>
      <c r="D7622" s="428" t="s">
        <v>20</v>
      </c>
    </row>
    <row r="7623" spans="1:4" ht="12.75">
      <c r="A7623" s="428" t="s">
        <v>1449</v>
      </c>
      <c r="B7623" s="431">
        <v>160202</v>
      </c>
      <c r="C7623" s="428" t="s">
        <v>19020</v>
      </c>
      <c r="D7623" s="428" t="s">
        <v>19</v>
      </c>
    </row>
    <row r="7624" spans="1:4" ht="12.75">
      <c r="A7624" s="428" t="s">
        <v>12138</v>
      </c>
      <c r="B7624" s="431">
        <v>110210</v>
      </c>
      <c r="C7624" s="428" t="s">
        <v>19021</v>
      </c>
      <c r="D7624" s="428" t="s">
        <v>18</v>
      </c>
    </row>
    <row r="7625" spans="1:4" ht="12.75">
      <c r="A7625" s="428" t="s">
        <v>8424</v>
      </c>
      <c r="B7625" s="431">
        <v>170303</v>
      </c>
      <c r="C7625" s="428" t="s">
        <v>14458</v>
      </c>
      <c r="D7625" s="428" t="s">
        <v>19</v>
      </c>
    </row>
    <row r="7626" spans="1:4" ht="12.75">
      <c r="A7626" s="428" t="s">
        <v>6021</v>
      </c>
      <c r="B7626" s="431">
        <v>160206</v>
      </c>
      <c r="C7626" s="428" t="s">
        <v>19022</v>
      </c>
      <c r="D7626" s="428" t="s">
        <v>19</v>
      </c>
    </row>
    <row r="7627" spans="1:4" ht="12.75">
      <c r="A7627" s="428" t="s">
        <v>6696</v>
      </c>
      <c r="B7627" s="431" t="s">
        <v>672</v>
      </c>
      <c r="C7627" s="428" t="s">
        <v>19023</v>
      </c>
      <c r="D7627" s="428" t="s">
        <v>20</v>
      </c>
    </row>
    <row r="7628" spans="1:4" ht="12.75">
      <c r="A7628" s="428" t="s">
        <v>8075</v>
      </c>
      <c r="B7628" s="431">
        <v>120606</v>
      </c>
      <c r="C7628" s="428" t="s">
        <v>19024</v>
      </c>
      <c r="D7628" s="428" t="s">
        <v>20</v>
      </c>
    </row>
    <row r="7629" spans="1:4" ht="12.75">
      <c r="A7629" s="428" t="s">
        <v>8367</v>
      </c>
      <c r="B7629" s="431">
        <v>190107</v>
      </c>
      <c r="C7629" s="428" t="s">
        <v>19025</v>
      </c>
      <c r="D7629" s="428" t="s">
        <v>20</v>
      </c>
    </row>
    <row r="7630" spans="1:4" ht="12.75">
      <c r="A7630" s="428" t="s">
        <v>5053</v>
      </c>
      <c r="B7630" s="431" t="s">
        <v>2162</v>
      </c>
      <c r="C7630" s="428" t="s">
        <v>15972</v>
      </c>
      <c r="D7630" s="428" t="s">
        <v>19</v>
      </c>
    </row>
    <row r="7631" spans="1:4" ht="12.75">
      <c r="A7631" s="428" t="s">
        <v>6356</v>
      </c>
      <c r="B7631" s="431" t="s">
        <v>10759</v>
      </c>
      <c r="C7631" s="428" t="s">
        <v>19026</v>
      </c>
      <c r="D7631" s="428" t="s">
        <v>19</v>
      </c>
    </row>
    <row r="7632" spans="1:4" ht="12.75">
      <c r="A7632" s="428" t="s">
        <v>12139</v>
      </c>
      <c r="B7632" s="431">
        <v>160112</v>
      </c>
      <c r="C7632" s="428" t="s">
        <v>19027</v>
      </c>
      <c r="D7632" s="428" t="s">
        <v>18</v>
      </c>
    </row>
    <row r="7633" spans="1:4" ht="12.75">
      <c r="A7633" s="428" t="s">
        <v>7274</v>
      </c>
      <c r="B7633" s="431">
        <v>130901</v>
      </c>
      <c r="C7633" s="428" t="s">
        <v>19028</v>
      </c>
      <c r="D7633" s="428" t="s">
        <v>20</v>
      </c>
    </row>
    <row r="7634" spans="1:4" ht="12.75">
      <c r="A7634" s="428" t="s">
        <v>6172</v>
      </c>
      <c r="B7634" s="431" t="s">
        <v>10865</v>
      </c>
      <c r="C7634" s="428" t="s">
        <v>19029</v>
      </c>
      <c r="D7634" s="428" t="s">
        <v>19</v>
      </c>
    </row>
    <row r="7635" spans="1:4" ht="12.75">
      <c r="A7635" s="428" t="s">
        <v>7375</v>
      </c>
      <c r="B7635" s="431" t="s">
        <v>593</v>
      </c>
      <c r="C7635" s="428" t="s">
        <v>19030</v>
      </c>
      <c r="D7635" s="428" t="s">
        <v>20</v>
      </c>
    </row>
    <row r="7636" spans="1:4" ht="12.75">
      <c r="A7636" s="428" t="s">
        <v>6121</v>
      </c>
      <c r="B7636" s="431" t="s">
        <v>10758</v>
      </c>
      <c r="C7636" s="428" t="s">
        <v>19031</v>
      </c>
      <c r="D7636" s="428" t="s">
        <v>19</v>
      </c>
    </row>
    <row r="7637" spans="1:4" ht="12.75">
      <c r="A7637" s="428" t="s">
        <v>4930</v>
      </c>
      <c r="B7637" s="431">
        <v>240201</v>
      </c>
      <c r="C7637" s="428" t="s">
        <v>19032</v>
      </c>
      <c r="D7637" s="428" t="s">
        <v>459</v>
      </c>
    </row>
    <row r="7638" spans="1:4" ht="12.75">
      <c r="A7638" s="428" t="s">
        <v>7278</v>
      </c>
      <c r="B7638" s="431">
        <v>240201</v>
      </c>
      <c r="C7638" s="428" t="s">
        <v>19033</v>
      </c>
      <c r="D7638" s="428" t="s">
        <v>19</v>
      </c>
    </row>
    <row r="7639" spans="1:4" ht="12.75">
      <c r="A7639" s="428" t="s">
        <v>7185</v>
      </c>
      <c r="B7639" s="431">
        <v>150132</v>
      </c>
      <c r="C7639" s="428" t="s">
        <v>19034</v>
      </c>
      <c r="D7639" s="428" t="s">
        <v>18</v>
      </c>
    </row>
    <row r="7640" spans="1:4" ht="12.75">
      <c r="A7640" s="428" t="s">
        <v>6135</v>
      </c>
      <c r="B7640" s="431" t="s">
        <v>10130</v>
      </c>
      <c r="C7640" s="428" t="s">
        <v>19035</v>
      </c>
      <c r="D7640" s="428" t="s">
        <v>20</v>
      </c>
    </row>
    <row r="7641" spans="1:4" ht="12.75">
      <c r="A7641" s="428" t="s">
        <v>12140</v>
      </c>
      <c r="B7641" s="431">
        <v>150111</v>
      </c>
      <c r="C7641" s="428" t="s">
        <v>19036</v>
      </c>
      <c r="D7641" s="428" t="s">
        <v>20</v>
      </c>
    </row>
    <row r="7642" spans="1:4" ht="12.75">
      <c r="A7642" s="428" t="s">
        <v>2834</v>
      </c>
      <c r="B7642" s="431">
        <v>200206</v>
      </c>
      <c r="C7642" s="428" t="s">
        <v>19037</v>
      </c>
      <c r="D7642" s="428" t="s">
        <v>20</v>
      </c>
    </row>
    <row r="7643" spans="1:4" ht="12.75">
      <c r="A7643" s="428" t="s">
        <v>4376</v>
      </c>
      <c r="B7643" s="431" t="s">
        <v>10836</v>
      </c>
      <c r="C7643" s="428" t="s">
        <v>19038</v>
      </c>
      <c r="D7643" s="428" t="s">
        <v>19</v>
      </c>
    </row>
    <row r="7644" spans="1:4" ht="12.75">
      <c r="A7644" s="428" t="s">
        <v>1614</v>
      </c>
      <c r="B7644" s="431">
        <v>150135</v>
      </c>
      <c r="C7644" s="428" t="s">
        <v>19039</v>
      </c>
      <c r="D7644" s="428" t="s">
        <v>18</v>
      </c>
    </row>
    <row r="7645" spans="1:4" ht="12.75">
      <c r="A7645" s="428" t="s">
        <v>7963</v>
      </c>
      <c r="B7645" s="431">
        <v>131202</v>
      </c>
      <c r="C7645" s="428" t="s">
        <v>13269</v>
      </c>
      <c r="D7645" s="428" t="s">
        <v>19</v>
      </c>
    </row>
    <row r="7646" spans="1:4" ht="12.75">
      <c r="A7646" s="428" t="s">
        <v>3836</v>
      </c>
      <c r="B7646" s="431">
        <v>150125</v>
      </c>
      <c r="C7646" s="428" t="s">
        <v>19040</v>
      </c>
      <c r="D7646" s="428" t="s">
        <v>459</v>
      </c>
    </row>
    <row r="7647" spans="1:4" ht="12.75">
      <c r="A7647" s="428" t="s">
        <v>7210</v>
      </c>
      <c r="B7647" s="431">
        <v>240302</v>
      </c>
      <c r="C7647" s="428" t="s">
        <v>19041</v>
      </c>
      <c r="D7647" s="428" t="s">
        <v>19</v>
      </c>
    </row>
    <row r="7648" spans="1:4" ht="12.75">
      <c r="A7648" s="428" t="s">
        <v>5481</v>
      </c>
      <c r="B7648" s="431">
        <v>120605</v>
      </c>
      <c r="C7648" s="428" t="s">
        <v>19042</v>
      </c>
      <c r="D7648" s="428" t="s">
        <v>20</v>
      </c>
    </row>
    <row r="7649" spans="1:4" ht="12.75">
      <c r="A7649" s="428" t="s">
        <v>5356</v>
      </c>
      <c r="B7649" s="431">
        <v>120608</v>
      </c>
      <c r="C7649" s="428" t="s">
        <v>19043</v>
      </c>
      <c r="D7649" s="428" t="s">
        <v>20</v>
      </c>
    </row>
    <row r="7650" spans="1:4" ht="12.75">
      <c r="A7650" s="428" t="s">
        <v>8155</v>
      </c>
      <c r="B7650" s="431">
        <v>120701</v>
      </c>
      <c r="C7650" s="428" t="s">
        <v>19044</v>
      </c>
      <c r="D7650" s="428" t="s">
        <v>19</v>
      </c>
    </row>
    <row r="7651" spans="1:4" ht="12.75">
      <c r="A7651" s="428" t="s">
        <v>6890</v>
      </c>
      <c r="B7651" s="431" t="s">
        <v>10751</v>
      </c>
      <c r="C7651" s="428" t="s">
        <v>19045</v>
      </c>
      <c r="D7651" s="428" t="s">
        <v>19</v>
      </c>
    </row>
    <row r="7652" spans="1:4" ht="12.75">
      <c r="A7652" s="428" t="s">
        <v>8279</v>
      </c>
      <c r="B7652" s="431">
        <v>120604</v>
      </c>
      <c r="C7652" s="428" t="s">
        <v>19046</v>
      </c>
      <c r="D7652" s="428" t="s">
        <v>20</v>
      </c>
    </row>
    <row r="7653" spans="1:4" ht="12.75">
      <c r="A7653" s="428" t="s">
        <v>7136</v>
      </c>
      <c r="B7653" s="431" t="s">
        <v>9885</v>
      </c>
      <c r="C7653" s="428" t="s">
        <v>19047</v>
      </c>
      <c r="D7653" s="428" t="s">
        <v>18</v>
      </c>
    </row>
    <row r="7654" spans="1:4" ht="12.75">
      <c r="A7654" s="428" t="s">
        <v>5135</v>
      </c>
      <c r="B7654" s="431" t="s">
        <v>10725</v>
      </c>
      <c r="C7654" s="428" t="s">
        <v>19048</v>
      </c>
      <c r="D7654" s="428" t="s">
        <v>20</v>
      </c>
    </row>
    <row r="7655" spans="1:4" ht="12.75">
      <c r="A7655" s="428" t="s">
        <v>5432</v>
      </c>
      <c r="B7655" s="431">
        <v>120418</v>
      </c>
      <c r="C7655" s="428" t="s">
        <v>15550</v>
      </c>
      <c r="D7655" s="428" t="s">
        <v>20</v>
      </c>
    </row>
    <row r="7656" spans="1:4" ht="12.75">
      <c r="A7656" s="428" t="s">
        <v>12141</v>
      </c>
      <c r="B7656" s="431">
        <v>150143</v>
      </c>
      <c r="C7656" s="428" t="s">
        <v>19049</v>
      </c>
      <c r="D7656" s="428" t="s">
        <v>18</v>
      </c>
    </row>
    <row r="7657" spans="1:4" ht="12.75">
      <c r="A7657" s="428" t="s">
        <v>7622</v>
      </c>
      <c r="B7657" s="431" t="s">
        <v>697</v>
      </c>
      <c r="C7657" s="428" t="s">
        <v>19050</v>
      </c>
      <c r="D7657" s="428" t="s">
        <v>19</v>
      </c>
    </row>
    <row r="7658" spans="1:4" ht="12.75">
      <c r="A7658" s="428" t="s">
        <v>6122</v>
      </c>
      <c r="B7658" s="431" t="s">
        <v>10903</v>
      </c>
      <c r="C7658" s="428" t="s">
        <v>19051</v>
      </c>
      <c r="D7658" s="428" t="s">
        <v>19</v>
      </c>
    </row>
    <row r="7659" spans="1:4" ht="12.75">
      <c r="A7659" s="428" t="s">
        <v>5683</v>
      </c>
      <c r="B7659" s="431">
        <v>160101</v>
      </c>
      <c r="C7659" s="428" t="s">
        <v>19052</v>
      </c>
      <c r="D7659" s="428" t="s">
        <v>19</v>
      </c>
    </row>
    <row r="7660" spans="1:4" ht="12.75">
      <c r="A7660" s="428" t="s">
        <v>599</v>
      </c>
      <c r="B7660" s="431">
        <v>160107</v>
      </c>
      <c r="C7660" s="428" t="s">
        <v>19053</v>
      </c>
      <c r="D7660" s="428" t="s">
        <v>19</v>
      </c>
    </row>
    <row r="7661" spans="1:4" ht="12.75">
      <c r="A7661" s="428" t="s">
        <v>423</v>
      </c>
      <c r="B7661" s="431" t="s">
        <v>424</v>
      </c>
      <c r="C7661" s="428" t="s">
        <v>15042</v>
      </c>
      <c r="D7661" s="428" t="s">
        <v>19</v>
      </c>
    </row>
    <row r="7662" spans="1:4" ht="12.75">
      <c r="A7662" s="428" t="s">
        <v>3182</v>
      </c>
      <c r="B7662" s="431" t="s">
        <v>1195</v>
      </c>
      <c r="C7662" s="428" t="s">
        <v>19054</v>
      </c>
      <c r="D7662" s="428" t="s">
        <v>18</v>
      </c>
    </row>
    <row r="7663" spans="1:4" ht="12.75">
      <c r="A7663" s="428" t="s">
        <v>930</v>
      </c>
      <c r="B7663" s="431" t="s">
        <v>618</v>
      </c>
      <c r="C7663" s="428" t="s">
        <v>19055</v>
      </c>
      <c r="D7663" s="428" t="s">
        <v>19</v>
      </c>
    </row>
    <row r="7664" spans="1:4" ht="12.75">
      <c r="A7664" s="428" t="s">
        <v>2727</v>
      </c>
      <c r="B7664" s="431" t="s">
        <v>697</v>
      </c>
      <c r="C7664" s="428" t="s">
        <v>19056</v>
      </c>
      <c r="D7664" s="428" t="s">
        <v>19</v>
      </c>
    </row>
    <row r="7665" spans="1:4" ht="12.75">
      <c r="A7665" s="428" t="s">
        <v>8269</v>
      </c>
      <c r="B7665" s="431" t="s">
        <v>10792</v>
      </c>
      <c r="C7665" s="428" t="s">
        <v>19057</v>
      </c>
      <c r="D7665" s="428" t="s">
        <v>18</v>
      </c>
    </row>
    <row r="7666" spans="1:4" ht="12.75">
      <c r="A7666" s="428" t="s">
        <v>12142</v>
      </c>
      <c r="B7666" s="431">
        <v>150101</v>
      </c>
      <c r="C7666" s="428" t="s">
        <v>19058</v>
      </c>
      <c r="D7666" s="428" t="s">
        <v>18</v>
      </c>
    </row>
    <row r="7667" spans="1:4" ht="12.75">
      <c r="A7667" s="428" t="s">
        <v>8492</v>
      </c>
      <c r="B7667" s="431" t="s">
        <v>431</v>
      </c>
      <c r="C7667" s="428" t="s">
        <v>19059</v>
      </c>
      <c r="D7667" s="428" t="s">
        <v>18</v>
      </c>
    </row>
    <row r="7668" spans="1:4" ht="12.75">
      <c r="A7668" s="428" t="s">
        <v>12143</v>
      </c>
      <c r="B7668" s="431">
        <v>150102</v>
      </c>
      <c r="C7668" s="428" t="s">
        <v>19060</v>
      </c>
      <c r="D7668" s="428" t="s">
        <v>18</v>
      </c>
    </row>
    <row r="7669" spans="1:4" ht="12.75">
      <c r="A7669" s="428" t="s">
        <v>4817</v>
      </c>
      <c r="B7669" s="431">
        <v>250107</v>
      </c>
      <c r="C7669" s="428" t="s">
        <v>19061</v>
      </c>
      <c r="D7669" s="428" t="s">
        <v>20</v>
      </c>
    </row>
    <row r="7670" spans="1:4" ht="12.75">
      <c r="A7670" s="428" t="s">
        <v>392</v>
      </c>
      <c r="B7670" s="431">
        <v>220803</v>
      </c>
      <c r="C7670" s="428" t="s">
        <v>14986</v>
      </c>
      <c r="D7670" s="428" t="s">
        <v>19</v>
      </c>
    </row>
    <row r="7671" spans="1:4" ht="12.75">
      <c r="A7671" s="428" t="s">
        <v>409</v>
      </c>
      <c r="B7671" s="431" t="s">
        <v>410</v>
      </c>
      <c r="C7671" s="428" t="s">
        <v>17313</v>
      </c>
      <c r="D7671" s="428" t="s">
        <v>19</v>
      </c>
    </row>
    <row r="7672" spans="1:4" ht="12.75">
      <c r="A7672" s="428" t="s">
        <v>462</v>
      </c>
      <c r="B7672" s="431">
        <v>110506</v>
      </c>
      <c r="C7672" s="428" t="s">
        <v>13863</v>
      </c>
      <c r="D7672" s="428" t="s">
        <v>20</v>
      </c>
    </row>
    <row r="7673" spans="1:4" ht="12.75">
      <c r="A7673" s="428" t="s">
        <v>476</v>
      </c>
      <c r="B7673" s="431" t="s">
        <v>477</v>
      </c>
      <c r="C7673" s="428" t="s">
        <v>19062</v>
      </c>
      <c r="D7673" s="428" t="s">
        <v>18</v>
      </c>
    </row>
    <row r="7674" spans="1:4" ht="12.75">
      <c r="A7674" s="428" t="s">
        <v>495</v>
      </c>
      <c r="B7674" s="431">
        <v>200604</v>
      </c>
      <c r="C7674" s="428" t="s">
        <v>19063</v>
      </c>
      <c r="D7674" s="428" t="s">
        <v>19</v>
      </c>
    </row>
    <row r="7675" spans="1:4" ht="12.75">
      <c r="A7675" s="428" t="s">
        <v>6287</v>
      </c>
      <c r="B7675" s="431">
        <v>150110</v>
      </c>
      <c r="C7675" s="428" t="s">
        <v>19064</v>
      </c>
      <c r="D7675" s="428" t="s">
        <v>459</v>
      </c>
    </row>
    <row r="7676" spans="1:4" ht="12.75">
      <c r="A7676" s="428" t="s">
        <v>613</v>
      </c>
      <c r="B7676" s="431">
        <v>120415</v>
      </c>
      <c r="C7676" s="428" t="s">
        <v>15464</v>
      </c>
      <c r="D7676" s="428" t="s">
        <v>20</v>
      </c>
    </row>
    <row r="7677" spans="1:4" ht="12.75">
      <c r="A7677" s="428" t="s">
        <v>616</v>
      </c>
      <c r="B7677" s="431">
        <v>120133</v>
      </c>
      <c r="C7677" s="428" t="s">
        <v>19065</v>
      </c>
      <c r="D7677" s="428" t="s">
        <v>19</v>
      </c>
    </row>
    <row r="7678" spans="1:4" ht="12.75">
      <c r="A7678" s="428" t="s">
        <v>1292</v>
      </c>
      <c r="B7678" s="431">
        <v>150123</v>
      </c>
      <c r="C7678" s="428" t="s">
        <v>19066</v>
      </c>
      <c r="D7678" s="428" t="s">
        <v>20</v>
      </c>
    </row>
    <row r="7679" spans="1:4" ht="12.75">
      <c r="A7679" s="428" t="s">
        <v>671</v>
      </c>
      <c r="B7679" s="431" t="s">
        <v>672</v>
      </c>
      <c r="C7679" s="428" t="s">
        <v>19067</v>
      </c>
      <c r="D7679" s="428" t="s">
        <v>19</v>
      </c>
    </row>
    <row r="7680" spans="1:4" ht="12.75">
      <c r="A7680" s="428" t="s">
        <v>682</v>
      </c>
      <c r="B7680" s="431">
        <v>150123</v>
      </c>
      <c r="C7680" s="428" t="s">
        <v>19068</v>
      </c>
      <c r="D7680" s="428" t="s">
        <v>20</v>
      </c>
    </row>
    <row r="7681" spans="1:4" ht="12.75">
      <c r="A7681" s="428" t="s">
        <v>708</v>
      </c>
      <c r="B7681" s="431" t="s">
        <v>10668</v>
      </c>
      <c r="C7681" s="428" t="s">
        <v>19069</v>
      </c>
      <c r="D7681" s="428" t="s">
        <v>19</v>
      </c>
    </row>
    <row r="7682" spans="1:4" ht="12.75">
      <c r="A7682" s="428" t="s">
        <v>758</v>
      </c>
      <c r="B7682" s="431">
        <v>190308</v>
      </c>
      <c r="C7682" s="428" t="s">
        <v>19070</v>
      </c>
      <c r="D7682" s="428" t="s">
        <v>19</v>
      </c>
    </row>
    <row r="7683" spans="1:4" ht="12.75">
      <c r="A7683" s="428" t="s">
        <v>793</v>
      </c>
      <c r="B7683" s="431">
        <v>200111</v>
      </c>
      <c r="C7683" s="428" t="s">
        <v>19071</v>
      </c>
      <c r="D7683" s="428" t="s">
        <v>19</v>
      </c>
    </row>
    <row r="7684" spans="1:4" ht="12.75">
      <c r="A7684" s="428" t="s">
        <v>876</v>
      </c>
      <c r="B7684" s="431">
        <v>150114</v>
      </c>
      <c r="C7684" s="428" t="s">
        <v>19072</v>
      </c>
      <c r="D7684" s="428" t="s">
        <v>18</v>
      </c>
    </row>
    <row r="7685" spans="1:4" ht="12.75">
      <c r="A7685" s="428" t="s">
        <v>877</v>
      </c>
      <c r="B7685" s="431" t="s">
        <v>10703</v>
      </c>
      <c r="C7685" s="428" t="s">
        <v>19073</v>
      </c>
      <c r="D7685" s="428" t="s">
        <v>19</v>
      </c>
    </row>
    <row r="7686" spans="1:4" ht="12.75">
      <c r="A7686" s="428" t="s">
        <v>1018</v>
      </c>
      <c r="B7686" s="431" t="s">
        <v>491</v>
      </c>
      <c r="C7686" s="428" t="s">
        <v>19074</v>
      </c>
      <c r="D7686" s="428" t="s">
        <v>19</v>
      </c>
    </row>
    <row r="7687" spans="1:4" ht="12.75">
      <c r="A7687" s="428" t="s">
        <v>1036</v>
      </c>
      <c r="B7687" s="431" t="s">
        <v>716</v>
      </c>
      <c r="C7687" s="428" t="s">
        <v>19075</v>
      </c>
      <c r="D7687" s="428" t="s">
        <v>19</v>
      </c>
    </row>
    <row r="7688" spans="1:4" ht="12.75">
      <c r="A7688" s="428" t="s">
        <v>1107</v>
      </c>
      <c r="B7688" s="431" t="s">
        <v>9997</v>
      </c>
      <c r="C7688" s="428" t="s">
        <v>19076</v>
      </c>
      <c r="D7688" s="428" t="s">
        <v>19</v>
      </c>
    </row>
    <row r="7689" spans="1:4" ht="12.75">
      <c r="A7689" s="428" t="s">
        <v>622</v>
      </c>
      <c r="B7689" s="431">
        <v>140105</v>
      </c>
      <c r="C7689" s="428" t="s">
        <v>19077</v>
      </c>
      <c r="D7689" s="428" t="s">
        <v>20</v>
      </c>
    </row>
    <row r="7690" spans="1:4" ht="12.75">
      <c r="A7690" s="428" t="s">
        <v>1219</v>
      </c>
      <c r="B7690" s="431">
        <v>150802</v>
      </c>
      <c r="C7690" s="428" t="s">
        <v>19078</v>
      </c>
      <c r="D7690" s="428" t="s">
        <v>20</v>
      </c>
    </row>
    <row r="7691" spans="1:4" ht="12.75">
      <c r="A7691" s="428" t="s">
        <v>12144</v>
      </c>
      <c r="B7691" s="431">
        <v>130205</v>
      </c>
      <c r="C7691" s="428" t="s">
        <v>19079</v>
      </c>
      <c r="D7691" s="428" t="s">
        <v>20</v>
      </c>
    </row>
    <row r="7692" spans="1:4" ht="12.75">
      <c r="A7692" s="428" t="s">
        <v>2436</v>
      </c>
      <c r="B7692" s="431" t="s">
        <v>823</v>
      </c>
      <c r="C7692" s="428" t="s">
        <v>15446</v>
      </c>
      <c r="D7692" s="428" t="s">
        <v>19</v>
      </c>
    </row>
    <row r="7693" spans="1:4" ht="12.75">
      <c r="A7693" s="428" t="s">
        <v>1330</v>
      </c>
      <c r="B7693" s="431" t="s">
        <v>10234</v>
      </c>
      <c r="C7693" s="428" t="s">
        <v>19080</v>
      </c>
      <c r="D7693" s="428" t="s">
        <v>19</v>
      </c>
    </row>
    <row r="7694" spans="1:4" ht="12.75">
      <c r="A7694" s="428" t="s">
        <v>12145</v>
      </c>
      <c r="B7694" s="431">
        <v>120401</v>
      </c>
      <c r="C7694" s="428" t="s">
        <v>19081</v>
      </c>
      <c r="D7694" s="428" t="s">
        <v>18</v>
      </c>
    </row>
    <row r="7695" spans="1:4" ht="12.75">
      <c r="A7695" s="428" t="s">
        <v>5315</v>
      </c>
      <c r="B7695" s="431">
        <v>150203</v>
      </c>
      <c r="C7695" s="428" t="s">
        <v>14308</v>
      </c>
      <c r="D7695" s="428" t="s">
        <v>18</v>
      </c>
    </row>
    <row r="7696" spans="1:4" ht="12.75">
      <c r="A7696" s="428" t="s">
        <v>1175</v>
      </c>
      <c r="B7696" s="431" t="s">
        <v>517</v>
      </c>
      <c r="C7696" s="428" t="s">
        <v>19082</v>
      </c>
      <c r="D7696" s="428" t="s">
        <v>19</v>
      </c>
    </row>
    <row r="7697" spans="1:4" ht="12.75">
      <c r="A7697" s="428" t="s">
        <v>1511</v>
      </c>
      <c r="B7697" s="431" t="s">
        <v>1512</v>
      </c>
      <c r="C7697" s="428" t="s">
        <v>19083</v>
      </c>
      <c r="D7697" s="428" t="s">
        <v>19</v>
      </c>
    </row>
    <row r="7698" spans="1:4" ht="12.75">
      <c r="A7698" s="428" t="s">
        <v>1528</v>
      </c>
      <c r="B7698" s="431">
        <v>120434</v>
      </c>
      <c r="C7698" s="428" t="s">
        <v>13146</v>
      </c>
      <c r="D7698" s="428" t="s">
        <v>19</v>
      </c>
    </row>
    <row r="7699" spans="1:4" ht="12.75">
      <c r="A7699" s="428" t="s">
        <v>1671</v>
      </c>
      <c r="B7699" s="431">
        <v>160104</v>
      </c>
      <c r="C7699" s="428" t="s">
        <v>19084</v>
      </c>
      <c r="D7699" s="428" t="s">
        <v>19</v>
      </c>
    </row>
    <row r="7700" spans="1:4" ht="12.75">
      <c r="A7700" s="428" t="s">
        <v>1697</v>
      </c>
      <c r="B7700" s="431">
        <v>200605</v>
      </c>
      <c r="C7700" s="428" t="s">
        <v>14653</v>
      </c>
      <c r="D7700" s="428" t="s">
        <v>19</v>
      </c>
    </row>
    <row r="7701" spans="1:4" ht="12.75">
      <c r="A7701" s="428" t="s">
        <v>1721</v>
      </c>
      <c r="B7701" s="431">
        <v>200305</v>
      </c>
      <c r="C7701" s="428" t="s">
        <v>19085</v>
      </c>
      <c r="D7701" s="428" t="s">
        <v>19</v>
      </c>
    </row>
    <row r="7702" spans="1:4" ht="12.75">
      <c r="A7702" s="428" t="s">
        <v>1772</v>
      </c>
      <c r="B7702" s="431">
        <v>120113</v>
      </c>
      <c r="C7702" s="428" t="s">
        <v>19086</v>
      </c>
      <c r="D7702" s="428" t="s">
        <v>19</v>
      </c>
    </row>
    <row r="7703" spans="1:4" ht="12.75">
      <c r="A7703" s="428" t="s">
        <v>1800</v>
      </c>
      <c r="B7703" s="431">
        <v>220101</v>
      </c>
      <c r="C7703" s="428" t="s">
        <v>19087</v>
      </c>
      <c r="D7703" s="428" t="s">
        <v>19</v>
      </c>
    </row>
    <row r="7704" spans="1:4" ht="12.75">
      <c r="A7704" s="428" t="s">
        <v>1843</v>
      </c>
      <c r="B7704" s="431">
        <v>110108</v>
      </c>
      <c r="C7704" s="428" t="s">
        <v>19088</v>
      </c>
      <c r="D7704" s="428" t="s">
        <v>20</v>
      </c>
    </row>
    <row r="7705" spans="1:4" ht="12.75">
      <c r="A7705" s="428" t="s">
        <v>1886</v>
      </c>
      <c r="B7705" s="431">
        <v>150107</v>
      </c>
      <c r="C7705" s="428" t="s">
        <v>19089</v>
      </c>
      <c r="D7705" s="428" t="s">
        <v>18</v>
      </c>
    </row>
    <row r="7706" spans="1:4" ht="12.75">
      <c r="A7706" s="428" t="s">
        <v>1889</v>
      </c>
      <c r="B7706" s="431" t="s">
        <v>10484</v>
      </c>
      <c r="C7706" s="428" t="s">
        <v>12403</v>
      </c>
      <c r="D7706" s="428" t="s">
        <v>19</v>
      </c>
    </row>
    <row r="7707" spans="1:4" ht="12.75">
      <c r="A7707" s="428" t="s">
        <v>12146</v>
      </c>
      <c r="B7707" s="431">
        <v>160108</v>
      </c>
      <c r="C7707" s="428" t="s">
        <v>19090</v>
      </c>
      <c r="D7707" s="428" t="s">
        <v>20</v>
      </c>
    </row>
    <row r="7708" spans="1:4" ht="12.75">
      <c r="A7708" s="428" t="s">
        <v>1985</v>
      </c>
      <c r="B7708" s="431">
        <v>220601</v>
      </c>
      <c r="C7708" s="428" t="s">
        <v>19091</v>
      </c>
      <c r="D7708" s="428" t="s">
        <v>19</v>
      </c>
    </row>
    <row r="7709" spans="1:4" ht="12.75">
      <c r="A7709" s="428" t="s">
        <v>1991</v>
      </c>
      <c r="B7709" s="431">
        <v>150111</v>
      </c>
      <c r="C7709" s="428" t="s">
        <v>19092</v>
      </c>
      <c r="D7709" s="428" t="s">
        <v>20</v>
      </c>
    </row>
    <row r="7710" spans="1:4" ht="12.75">
      <c r="A7710" s="428" t="s">
        <v>12147</v>
      </c>
      <c r="B7710" s="431">
        <v>110301</v>
      </c>
      <c r="C7710" s="428" t="s">
        <v>19093</v>
      </c>
      <c r="D7710" s="428" t="s">
        <v>20</v>
      </c>
    </row>
    <row r="7711" spans="1:4" ht="12.75">
      <c r="A7711" s="428" t="s">
        <v>2126</v>
      </c>
      <c r="B7711" s="431">
        <v>150723</v>
      </c>
      <c r="C7711" s="428" t="s">
        <v>19094</v>
      </c>
      <c r="D7711" s="428" t="s">
        <v>18</v>
      </c>
    </row>
    <row r="7712" spans="1:4" ht="12.75">
      <c r="A7712" s="428" t="s">
        <v>2132</v>
      </c>
      <c r="B7712" s="431" t="s">
        <v>1859</v>
      </c>
      <c r="C7712" s="428" t="s">
        <v>19095</v>
      </c>
      <c r="D7712" s="428" t="s">
        <v>19</v>
      </c>
    </row>
    <row r="7713" spans="1:4" ht="12.75">
      <c r="A7713" s="428" t="s">
        <v>2140</v>
      </c>
      <c r="B7713" s="431">
        <v>211204</v>
      </c>
      <c r="C7713" s="428" t="s">
        <v>19096</v>
      </c>
      <c r="D7713" s="428" t="s">
        <v>19</v>
      </c>
    </row>
    <row r="7714" spans="1:4" ht="12.75">
      <c r="A7714" s="428" t="s">
        <v>2166</v>
      </c>
      <c r="B7714" s="431">
        <v>250203</v>
      </c>
      <c r="C7714" s="428" t="s">
        <v>19097</v>
      </c>
      <c r="D7714" s="428" t="s">
        <v>19</v>
      </c>
    </row>
    <row r="7715" spans="1:4" ht="12.75">
      <c r="A7715" s="428" t="s">
        <v>2184</v>
      </c>
      <c r="B7715" s="431" t="s">
        <v>10619</v>
      </c>
      <c r="C7715" s="428" t="s">
        <v>19098</v>
      </c>
      <c r="D7715" s="428" t="s">
        <v>20</v>
      </c>
    </row>
    <row r="7716" spans="1:4" ht="12.75">
      <c r="A7716" s="428" t="s">
        <v>5409</v>
      </c>
      <c r="B7716" s="431">
        <v>120707</v>
      </c>
      <c r="C7716" s="428" t="s">
        <v>9567</v>
      </c>
      <c r="D7716" s="428" t="s">
        <v>18</v>
      </c>
    </row>
    <row r="7717" spans="1:4" ht="12.75">
      <c r="A7717" s="428" t="s">
        <v>12148</v>
      </c>
      <c r="B7717" s="431" t="s">
        <v>10709</v>
      </c>
      <c r="C7717" s="428" t="s">
        <v>9550</v>
      </c>
      <c r="D7717" s="428" t="s">
        <v>20</v>
      </c>
    </row>
    <row r="7718" spans="1:4" ht="12.75">
      <c r="A7718" s="428" t="s">
        <v>2295</v>
      </c>
      <c r="B7718" s="431">
        <v>130504</v>
      </c>
      <c r="C7718" s="428" t="s">
        <v>19099</v>
      </c>
      <c r="D7718" s="428" t="s">
        <v>20</v>
      </c>
    </row>
    <row r="7719" spans="1:4" ht="12.75">
      <c r="A7719" s="428" t="s">
        <v>2300</v>
      </c>
      <c r="B7719" s="431" t="s">
        <v>10075</v>
      </c>
      <c r="C7719" s="428" t="s">
        <v>19100</v>
      </c>
      <c r="D7719" s="428" t="s">
        <v>19</v>
      </c>
    </row>
    <row r="7720" spans="1:4" ht="12.75">
      <c r="A7720" s="428" t="s">
        <v>2373</v>
      </c>
      <c r="B7720" s="431" t="s">
        <v>2374</v>
      </c>
      <c r="C7720" s="428" t="s">
        <v>19101</v>
      </c>
      <c r="D7720" s="428" t="s">
        <v>19</v>
      </c>
    </row>
    <row r="7721" spans="1:4" ht="12.75">
      <c r="A7721" s="428" t="s">
        <v>2400</v>
      </c>
      <c r="B7721" s="431">
        <v>150132</v>
      </c>
      <c r="C7721" s="428" t="s">
        <v>19102</v>
      </c>
      <c r="D7721" s="428" t="s">
        <v>20</v>
      </c>
    </row>
    <row r="7722" spans="1:4" ht="12.75">
      <c r="A7722" s="428" t="s">
        <v>2416</v>
      </c>
      <c r="B7722" s="431">
        <v>150605</v>
      </c>
      <c r="C7722" s="428" t="s">
        <v>19103</v>
      </c>
      <c r="D7722" s="428" t="s">
        <v>18</v>
      </c>
    </row>
    <row r="7723" spans="1:4" ht="12.75">
      <c r="A7723" s="428" t="s">
        <v>2417</v>
      </c>
      <c r="B7723" s="431">
        <v>220909</v>
      </c>
      <c r="C7723" s="428" t="s">
        <v>19104</v>
      </c>
      <c r="D7723" s="428" t="s">
        <v>19</v>
      </c>
    </row>
    <row r="7724" spans="1:4" ht="12.75">
      <c r="A7724" s="428" t="s">
        <v>2422</v>
      </c>
      <c r="B7724" s="431">
        <v>190109</v>
      </c>
      <c r="C7724" s="428" t="s">
        <v>19105</v>
      </c>
      <c r="D7724" s="428" t="s">
        <v>18</v>
      </c>
    </row>
    <row r="7725" spans="1:4" ht="12.75">
      <c r="A7725" s="428" t="s">
        <v>2447</v>
      </c>
      <c r="B7725" s="431">
        <v>230206</v>
      </c>
      <c r="C7725" s="428" t="s">
        <v>19106</v>
      </c>
      <c r="D7725" s="428" t="s">
        <v>20</v>
      </c>
    </row>
    <row r="7726" spans="1:4" ht="12.75">
      <c r="A7726" s="428" t="s">
        <v>2528</v>
      </c>
      <c r="B7726" s="431">
        <v>230204</v>
      </c>
      <c r="C7726" s="428" t="s">
        <v>19107</v>
      </c>
      <c r="D7726" s="428" t="s">
        <v>19</v>
      </c>
    </row>
    <row r="7727" spans="1:4" ht="12.75">
      <c r="A7727" s="428" t="s">
        <v>2663</v>
      </c>
      <c r="B7727" s="431">
        <v>150509</v>
      </c>
      <c r="C7727" s="428" t="s">
        <v>19108</v>
      </c>
      <c r="D7727" s="428" t="s">
        <v>459</v>
      </c>
    </row>
    <row r="7728" spans="1:4" ht="12.75">
      <c r="A7728" s="428" t="s">
        <v>2672</v>
      </c>
      <c r="B7728" s="431">
        <v>130503</v>
      </c>
      <c r="C7728" s="428" t="s">
        <v>19109</v>
      </c>
      <c r="D7728" s="428" t="s">
        <v>18</v>
      </c>
    </row>
    <row r="7729" spans="1:4" ht="12.75">
      <c r="A7729" s="428" t="s">
        <v>676</v>
      </c>
      <c r="B7729" s="431" t="s">
        <v>677</v>
      </c>
      <c r="C7729" s="428" t="s">
        <v>19110</v>
      </c>
      <c r="D7729" s="428" t="s">
        <v>19</v>
      </c>
    </row>
    <row r="7730" spans="1:4" ht="12.75">
      <c r="A7730" s="428" t="s">
        <v>2760</v>
      </c>
      <c r="B7730" s="431" t="s">
        <v>633</v>
      </c>
      <c r="C7730" s="428" t="s">
        <v>19111</v>
      </c>
      <c r="D7730" s="428" t="s">
        <v>19</v>
      </c>
    </row>
    <row r="7731" spans="1:4" ht="12.75">
      <c r="A7731" s="428" t="s">
        <v>2781</v>
      </c>
      <c r="B7731" s="431">
        <v>150730</v>
      </c>
      <c r="C7731" s="428" t="s">
        <v>19112</v>
      </c>
      <c r="D7731" s="428" t="s">
        <v>19</v>
      </c>
    </row>
    <row r="7732" spans="1:4" ht="12.75">
      <c r="A7732" s="428" t="s">
        <v>7854</v>
      </c>
      <c r="B7732" s="431">
        <v>100104</v>
      </c>
      <c r="C7732" s="428" t="s">
        <v>19113</v>
      </c>
      <c r="D7732" s="428" t="s">
        <v>20</v>
      </c>
    </row>
    <row r="7733" spans="1:4" ht="12.75">
      <c r="A7733" s="428" t="s">
        <v>2908</v>
      </c>
      <c r="B7733" s="431" t="s">
        <v>9972</v>
      </c>
      <c r="C7733" s="428" t="s">
        <v>19114</v>
      </c>
      <c r="D7733" s="428" t="s">
        <v>19</v>
      </c>
    </row>
    <row r="7734" spans="1:4" ht="12.75">
      <c r="A7734" s="428" t="s">
        <v>2956</v>
      </c>
      <c r="B7734" s="431" t="s">
        <v>1602</v>
      </c>
      <c r="C7734" s="428" t="s">
        <v>19115</v>
      </c>
      <c r="D7734" s="428" t="s">
        <v>19</v>
      </c>
    </row>
    <row r="7735" spans="1:4" ht="12.75">
      <c r="A7735" s="428" t="s">
        <v>2970</v>
      </c>
      <c r="B7735" s="431" t="s">
        <v>672</v>
      </c>
      <c r="C7735" s="428" t="s">
        <v>19116</v>
      </c>
      <c r="D7735" s="428" t="s">
        <v>19</v>
      </c>
    </row>
    <row r="7736" spans="1:4" ht="12.75">
      <c r="A7736" s="428" t="s">
        <v>2975</v>
      </c>
      <c r="B7736" s="431">
        <v>120608</v>
      </c>
      <c r="C7736" s="428" t="s">
        <v>19117</v>
      </c>
      <c r="D7736" s="428" t="s">
        <v>19</v>
      </c>
    </row>
    <row r="7737" spans="1:4" ht="12.75">
      <c r="A7737" s="428" t="s">
        <v>2984</v>
      </c>
      <c r="B7737" s="431" t="s">
        <v>9930</v>
      </c>
      <c r="C7737" s="428" t="s">
        <v>19118</v>
      </c>
      <c r="D7737" s="428" t="s">
        <v>19</v>
      </c>
    </row>
    <row r="7738" spans="1:4" ht="12.75">
      <c r="A7738" s="428" t="s">
        <v>3010</v>
      </c>
      <c r="B7738" s="431">
        <v>120708</v>
      </c>
      <c r="C7738" s="428" t="s">
        <v>19119</v>
      </c>
      <c r="D7738" s="428" t="s">
        <v>19</v>
      </c>
    </row>
    <row r="7739" spans="1:4" ht="12.75">
      <c r="A7739" s="428" t="s">
        <v>3089</v>
      </c>
      <c r="B7739" s="431" t="s">
        <v>403</v>
      </c>
      <c r="C7739" s="428" t="s">
        <v>19120</v>
      </c>
      <c r="D7739" s="428" t="s">
        <v>19</v>
      </c>
    </row>
    <row r="7740" spans="1:4" ht="12.75">
      <c r="A7740" s="428" t="s">
        <v>3096</v>
      </c>
      <c r="B7740" s="431">
        <v>110102</v>
      </c>
      <c r="C7740" s="428" t="s">
        <v>19121</v>
      </c>
      <c r="D7740" s="428" t="s">
        <v>20</v>
      </c>
    </row>
    <row r="7741" spans="1:4" ht="12.75">
      <c r="A7741" s="428" t="s">
        <v>3100</v>
      </c>
      <c r="B7741" s="431" t="s">
        <v>890</v>
      </c>
      <c r="C7741" s="428" t="s">
        <v>19122</v>
      </c>
      <c r="D7741" s="428" t="s">
        <v>19</v>
      </c>
    </row>
    <row r="7742" spans="1:4" ht="12.75">
      <c r="A7742" s="428" t="s">
        <v>3105</v>
      </c>
      <c r="B7742" s="431">
        <v>120302</v>
      </c>
      <c r="C7742" s="428" t="s">
        <v>12314</v>
      </c>
      <c r="D7742" s="428" t="s">
        <v>19</v>
      </c>
    </row>
    <row r="7743" spans="1:4" ht="12.75">
      <c r="A7743" s="428" t="s">
        <v>3162</v>
      </c>
      <c r="B7743" s="431">
        <v>170102</v>
      </c>
      <c r="C7743" s="428" t="s">
        <v>19123</v>
      </c>
      <c r="D7743" s="428" t="s">
        <v>19</v>
      </c>
    </row>
    <row r="7744" spans="1:4" ht="12.75">
      <c r="A7744" s="428" t="s">
        <v>12149</v>
      </c>
      <c r="B7744" s="431" t="s">
        <v>9705</v>
      </c>
      <c r="C7744" s="428" t="s">
        <v>19124</v>
      </c>
      <c r="D7744" s="428" t="s">
        <v>20</v>
      </c>
    </row>
    <row r="7745" spans="1:4" ht="12.75">
      <c r="A7745" s="428" t="s">
        <v>3191</v>
      </c>
      <c r="B7745" s="431">
        <v>210101</v>
      </c>
      <c r="C7745" s="428" t="s">
        <v>19125</v>
      </c>
      <c r="D7745" s="428" t="s">
        <v>18</v>
      </c>
    </row>
    <row r="7746" spans="1:4" ht="12.75">
      <c r="A7746" s="428" t="s">
        <v>3212</v>
      </c>
      <c r="B7746" s="431">
        <v>130602</v>
      </c>
      <c r="C7746" s="428" t="s">
        <v>19126</v>
      </c>
      <c r="D7746" s="428" t="s">
        <v>19</v>
      </c>
    </row>
    <row r="7747" spans="1:4" ht="12.75">
      <c r="A7747" s="428" t="s">
        <v>4434</v>
      </c>
      <c r="B7747" s="431" t="s">
        <v>10619</v>
      </c>
      <c r="C7747" s="428" t="s">
        <v>19127</v>
      </c>
      <c r="D7747" s="428" t="s">
        <v>19</v>
      </c>
    </row>
    <row r="7748" spans="1:4" ht="12.75">
      <c r="A7748" s="428" t="s">
        <v>3261</v>
      </c>
      <c r="B7748" s="431" t="s">
        <v>10090</v>
      </c>
      <c r="C7748" s="428" t="s">
        <v>19128</v>
      </c>
      <c r="D7748" s="428" t="s">
        <v>19</v>
      </c>
    </row>
    <row r="7749" spans="1:4" ht="12.75">
      <c r="A7749" s="428" t="s">
        <v>3269</v>
      </c>
      <c r="B7749" s="431" t="s">
        <v>10191</v>
      </c>
      <c r="C7749" s="428" t="s">
        <v>19129</v>
      </c>
      <c r="D7749" s="428" t="s">
        <v>20</v>
      </c>
    </row>
    <row r="7750" spans="1:4" ht="12.75">
      <c r="A7750" s="428" t="s">
        <v>3274</v>
      </c>
      <c r="B7750" s="431">
        <v>200406</v>
      </c>
      <c r="C7750" s="428" t="s">
        <v>19130</v>
      </c>
      <c r="D7750" s="428" t="s">
        <v>19</v>
      </c>
    </row>
    <row r="7751" spans="1:4" ht="12.75">
      <c r="A7751" s="428" t="s">
        <v>3300</v>
      </c>
      <c r="B7751" s="431">
        <v>160301</v>
      </c>
      <c r="C7751" s="428" t="s">
        <v>19033</v>
      </c>
      <c r="D7751" s="428" t="s">
        <v>19</v>
      </c>
    </row>
    <row r="7752" spans="1:4" ht="12.75">
      <c r="A7752" s="428" t="s">
        <v>3322</v>
      </c>
      <c r="B7752" s="431">
        <v>200701</v>
      </c>
      <c r="C7752" s="428" t="s">
        <v>19131</v>
      </c>
      <c r="D7752" s="428" t="s">
        <v>18</v>
      </c>
    </row>
    <row r="7753" spans="1:4" ht="12.75">
      <c r="A7753" s="428" t="s">
        <v>12150</v>
      </c>
      <c r="B7753" s="431" t="s">
        <v>10710</v>
      </c>
      <c r="C7753" s="428" t="s">
        <v>19132</v>
      </c>
      <c r="D7753" s="428" t="s">
        <v>18</v>
      </c>
    </row>
    <row r="7754" spans="1:4" ht="12.75">
      <c r="A7754" s="428" t="s">
        <v>3402</v>
      </c>
      <c r="B7754" s="431">
        <v>210101</v>
      </c>
      <c r="C7754" s="428" t="s">
        <v>19133</v>
      </c>
      <c r="D7754" s="428" t="s">
        <v>459</v>
      </c>
    </row>
    <row r="7755" spans="1:4" ht="12.75">
      <c r="A7755" s="428" t="s">
        <v>4885</v>
      </c>
      <c r="B7755" s="431">
        <v>210606</v>
      </c>
      <c r="C7755" s="428" t="s">
        <v>19134</v>
      </c>
      <c r="D7755" s="428" t="s">
        <v>19</v>
      </c>
    </row>
    <row r="7756" spans="1:4" ht="12.75">
      <c r="A7756" s="428" t="s">
        <v>3412</v>
      </c>
      <c r="B7756" s="431" t="s">
        <v>1690</v>
      </c>
      <c r="C7756" s="428" t="s">
        <v>19135</v>
      </c>
      <c r="D7756" s="428" t="s">
        <v>20</v>
      </c>
    </row>
    <row r="7757" spans="1:4" ht="12.75">
      <c r="A7757" s="428" t="s">
        <v>8450</v>
      </c>
      <c r="B7757" s="431" t="s">
        <v>890</v>
      </c>
      <c r="C7757" s="428" t="s">
        <v>19136</v>
      </c>
      <c r="D7757" s="428" t="s">
        <v>20</v>
      </c>
    </row>
    <row r="7758" spans="1:4" ht="12.75">
      <c r="A7758" s="428" t="s">
        <v>3417</v>
      </c>
      <c r="B7758" s="431">
        <v>100307</v>
      </c>
      <c r="C7758" s="428" t="s">
        <v>12514</v>
      </c>
      <c r="D7758" s="428" t="s">
        <v>19</v>
      </c>
    </row>
    <row r="7759" spans="1:4" ht="12.75">
      <c r="A7759" s="428" t="s">
        <v>3418</v>
      </c>
      <c r="B7759" s="431" t="s">
        <v>2207</v>
      </c>
      <c r="C7759" s="428" t="s">
        <v>19137</v>
      </c>
      <c r="D7759" s="428" t="s">
        <v>19</v>
      </c>
    </row>
    <row r="7760" spans="1:4" ht="12.75">
      <c r="A7760" s="428" t="s">
        <v>5413</v>
      </c>
      <c r="B7760" s="431">
        <v>150205</v>
      </c>
      <c r="C7760" s="428" t="s">
        <v>19138</v>
      </c>
      <c r="D7760" s="428" t="s">
        <v>20</v>
      </c>
    </row>
    <row r="7761" spans="1:4" ht="12.75">
      <c r="A7761" s="428" t="s">
        <v>2845</v>
      </c>
      <c r="B7761" s="431" t="s">
        <v>1852</v>
      </c>
      <c r="C7761" s="428" t="s">
        <v>19139</v>
      </c>
      <c r="D7761" s="428" t="s">
        <v>19</v>
      </c>
    </row>
    <row r="7762" spans="1:4" ht="12.75">
      <c r="A7762" s="428" t="s">
        <v>12151</v>
      </c>
      <c r="B7762" s="431" t="s">
        <v>10140</v>
      </c>
      <c r="C7762" s="428" t="s">
        <v>19140</v>
      </c>
      <c r="D7762" s="428" t="s">
        <v>20</v>
      </c>
    </row>
    <row r="7763" spans="1:4" ht="12.75">
      <c r="A7763" s="428" t="s">
        <v>3469</v>
      </c>
      <c r="B7763" s="431">
        <v>250105</v>
      </c>
      <c r="C7763" s="428" t="s">
        <v>18770</v>
      </c>
      <c r="D7763" s="428" t="s">
        <v>19</v>
      </c>
    </row>
    <row r="7764" spans="1:4" ht="12.75">
      <c r="A7764" s="428" t="s">
        <v>3474</v>
      </c>
      <c r="B7764" s="431">
        <v>130103</v>
      </c>
      <c r="C7764" s="428" t="s">
        <v>19141</v>
      </c>
      <c r="D7764" s="428" t="s">
        <v>20</v>
      </c>
    </row>
    <row r="7765" spans="1:4" ht="12.75">
      <c r="A7765" s="428" t="s">
        <v>3479</v>
      </c>
      <c r="B7765" s="431">
        <v>150133</v>
      </c>
      <c r="C7765" s="428" t="s">
        <v>19142</v>
      </c>
      <c r="D7765" s="428" t="s">
        <v>20</v>
      </c>
    </row>
    <row r="7766" spans="1:4" ht="12.75">
      <c r="A7766" s="428" t="s">
        <v>3493</v>
      </c>
      <c r="B7766" s="431" t="s">
        <v>10582</v>
      </c>
      <c r="C7766" s="428" t="s">
        <v>19143</v>
      </c>
      <c r="D7766" s="428" t="s">
        <v>19</v>
      </c>
    </row>
    <row r="7767" spans="1:4" ht="12.75">
      <c r="A7767" s="428" t="s">
        <v>3517</v>
      </c>
      <c r="B7767" s="431" t="s">
        <v>10100</v>
      </c>
      <c r="C7767" s="428" t="s">
        <v>19144</v>
      </c>
      <c r="D7767" s="428" t="s">
        <v>20</v>
      </c>
    </row>
    <row r="7768" spans="1:4" ht="12.75">
      <c r="A7768" s="428" t="s">
        <v>12152</v>
      </c>
      <c r="B7768" s="431">
        <v>150115</v>
      </c>
      <c r="C7768" s="428" t="s">
        <v>19145</v>
      </c>
      <c r="D7768" s="428" t="s">
        <v>18</v>
      </c>
    </row>
    <row r="7769" spans="1:4" ht="12.75">
      <c r="A7769" s="428" t="s">
        <v>3636</v>
      </c>
      <c r="B7769" s="431">
        <v>220912</v>
      </c>
      <c r="C7769" s="428" t="s">
        <v>19146</v>
      </c>
      <c r="D7769" s="428" t="s">
        <v>19</v>
      </c>
    </row>
    <row r="7770" spans="1:4" ht="12.75">
      <c r="A7770" s="428" t="s">
        <v>3638</v>
      </c>
      <c r="B7770" s="431">
        <v>250201</v>
      </c>
      <c r="C7770" s="428" t="s">
        <v>19147</v>
      </c>
      <c r="D7770" s="428" t="s">
        <v>19</v>
      </c>
    </row>
    <row r="7771" spans="1:4" ht="12.75">
      <c r="A7771" s="428" t="s">
        <v>3661</v>
      </c>
      <c r="B7771" s="431">
        <v>220704</v>
      </c>
      <c r="C7771" s="428" t="s">
        <v>19148</v>
      </c>
      <c r="D7771" s="428" t="s">
        <v>19</v>
      </c>
    </row>
    <row r="7772" spans="1:4" ht="12.75">
      <c r="A7772" s="428" t="s">
        <v>5543</v>
      </c>
      <c r="B7772" s="431" t="s">
        <v>10193</v>
      </c>
      <c r="C7772" s="428" t="s">
        <v>19149</v>
      </c>
      <c r="D7772" s="428" t="s">
        <v>19</v>
      </c>
    </row>
    <row r="7773" spans="1:4" ht="12.75">
      <c r="A7773" s="428" t="s">
        <v>3706</v>
      </c>
      <c r="B7773" s="431" t="s">
        <v>10354</v>
      </c>
      <c r="C7773" s="428" t="s">
        <v>19150</v>
      </c>
      <c r="D7773" s="428" t="s">
        <v>20</v>
      </c>
    </row>
    <row r="7774" spans="1:4" ht="12.75">
      <c r="A7774" s="428" t="s">
        <v>3727</v>
      </c>
      <c r="B7774" s="431">
        <v>120807</v>
      </c>
      <c r="C7774" s="428" t="s">
        <v>19151</v>
      </c>
      <c r="D7774" s="428" t="s">
        <v>19</v>
      </c>
    </row>
    <row r="7775" spans="1:4" ht="12.75">
      <c r="A7775" s="428" t="s">
        <v>3745</v>
      </c>
      <c r="B7775" s="431">
        <v>190109</v>
      </c>
      <c r="C7775" s="428" t="s">
        <v>19152</v>
      </c>
      <c r="D7775" s="428" t="s">
        <v>19</v>
      </c>
    </row>
    <row r="7776" spans="1:4" ht="12.75">
      <c r="A7776" s="428" t="s">
        <v>12153</v>
      </c>
      <c r="B7776" s="431">
        <v>150135</v>
      </c>
      <c r="C7776" s="428" t="s">
        <v>19153</v>
      </c>
      <c r="D7776" s="428" t="s">
        <v>18</v>
      </c>
    </row>
    <row r="7777" spans="1:4" ht="12.75">
      <c r="A7777" s="428" t="s">
        <v>7602</v>
      </c>
      <c r="B7777" s="431">
        <v>100207</v>
      </c>
      <c r="C7777" s="428" t="s">
        <v>19154</v>
      </c>
      <c r="D7777" s="428" t="s">
        <v>20</v>
      </c>
    </row>
    <row r="7778" spans="1:4" ht="12.75">
      <c r="A7778" s="428" t="s">
        <v>3823</v>
      </c>
      <c r="B7778" s="431">
        <v>160102</v>
      </c>
      <c r="C7778" s="428" t="s">
        <v>19155</v>
      </c>
      <c r="D7778" s="428" t="s">
        <v>19</v>
      </c>
    </row>
    <row r="7779" spans="1:4" ht="12.75">
      <c r="A7779" s="428" t="s">
        <v>7836</v>
      </c>
      <c r="B7779" s="431">
        <v>130105</v>
      </c>
      <c r="C7779" s="428" t="s">
        <v>19156</v>
      </c>
      <c r="D7779" s="428" t="s">
        <v>459</v>
      </c>
    </row>
    <row r="7780" spans="1:4" ht="12.75">
      <c r="A7780" s="428" t="s">
        <v>3860</v>
      </c>
      <c r="B7780" s="431">
        <v>250107</v>
      </c>
      <c r="C7780" s="428" t="s">
        <v>19157</v>
      </c>
      <c r="D7780" s="428" t="s">
        <v>19</v>
      </c>
    </row>
    <row r="7781" spans="1:4" ht="12.75">
      <c r="A7781" s="428" t="s">
        <v>12154</v>
      </c>
      <c r="B7781" s="431" t="s">
        <v>9724</v>
      </c>
      <c r="C7781" s="428" t="s">
        <v>19158</v>
      </c>
      <c r="D7781" s="428" t="s">
        <v>18</v>
      </c>
    </row>
    <row r="7782" spans="1:4" ht="12.75">
      <c r="A7782" s="428" t="s">
        <v>3885</v>
      </c>
      <c r="B7782" s="431">
        <v>150811</v>
      </c>
      <c r="C7782" s="428" t="s">
        <v>12819</v>
      </c>
      <c r="D7782" s="428" t="s">
        <v>19</v>
      </c>
    </row>
    <row r="7783" spans="1:4" ht="12.75">
      <c r="A7783" s="428" t="s">
        <v>3909</v>
      </c>
      <c r="B7783" s="431">
        <v>140107</v>
      </c>
      <c r="C7783" s="428" t="s">
        <v>19159</v>
      </c>
      <c r="D7783" s="428" t="s">
        <v>20</v>
      </c>
    </row>
    <row r="7784" spans="1:4" ht="12.75">
      <c r="A7784" s="428" t="s">
        <v>3911</v>
      </c>
      <c r="B7784" s="431">
        <v>110305</v>
      </c>
      <c r="C7784" s="428" t="s">
        <v>19160</v>
      </c>
      <c r="D7784" s="428" t="s">
        <v>20</v>
      </c>
    </row>
    <row r="7785" spans="1:4" ht="12.75">
      <c r="A7785" s="428" t="s">
        <v>3925</v>
      </c>
      <c r="B7785" s="431" t="s">
        <v>3437</v>
      </c>
      <c r="C7785" s="428" t="s">
        <v>19161</v>
      </c>
      <c r="D7785" s="428" t="s">
        <v>19</v>
      </c>
    </row>
    <row r="7786" spans="1:4" ht="12.75">
      <c r="A7786" s="428" t="s">
        <v>3943</v>
      </c>
      <c r="B7786" s="431">
        <v>190307</v>
      </c>
      <c r="C7786" s="428" t="s">
        <v>13465</v>
      </c>
      <c r="D7786" s="428" t="s">
        <v>19</v>
      </c>
    </row>
    <row r="7787" spans="1:4" ht="12.75">
      <c r="A7787" s="428" t="s">
        <v>3961</v>
      </c>
      <c r="B7787" s="431" t="s">
        <v>9747</v>
      </c>
      <c r="C7787" s="428" t="s">
        <v>19162</v>
      </c>
      <c r="D7787" s="428" t="s">
        <v>19</v>
      </c>
    </row>
    <row r="7788" spans="1:4" ht="12.75">
      <c r="A7788" s="428" t="s">
        <v>3964</v>
      </c>
      <c r="B7788" s="431">
        <v>220907</v>
      </c>
      <c r="C7788" s="428" t="s">
        <v>19163</v>
      </c>
      <c r="D7788" s="428" t="s">
        <v>19</v>
      </c>
    </row>
    <row r="7789" spans="1:4" ht="12.75">
      <c r="A7789" s="428" t="s">
        <v>3984</v>
      </c>
      <c r="B7789" s="431">
        <v>250105</v>
      </c>
      <c r="C7789" s="428" t="s">
        <v>19164</v>
      </c>
      <c r="D7789" s="428" t="s">
        <v>20</v>
      </c>
    </row>
    <row r="7790" spans="1:4" ht="12.75">
      <c r="A7790" s="428" t="s">
        <v>12155</v>
      </c>
      <c r="B7790" s="431" t="s">
        <v>9880</v>
      </c>
      <c r="C7790" s="428" t="s">
        <v>19165</v>
      </c>
      <c r="D7790" s="428" t="s">
        <v>18</v>
      </c>
    </row>
    <row r="7791" spans="1:4" ht="12.75">
      <c r="A7791" s="428" t="s">
        <v>5828</v>
      </c>
      <c r="B7791" s="431">
        <v>150143</v>
      </c>
      <c r="C7791" s="428" t="s">
        <v>19166</v>
      </c>
      <c r="D7791" s="428" t="s">
        <v>459</v>
      </c>
    </row>
    <row r="7792" spans="1:4" ht="12.75">
      <c r="A7792" s="428" t="s">
        <v>4025</v>
      </c>
      <c r="B7792" s="431" t="s">
        <v>403</v>
      </c>
      <c r="C7792" s="428" t="s">
        <v>19167</v>
      </c>
      <c r="D7792" s="428" t="s">
        <v>19</v>
      </c>
    </row>
    <row r="7793" spans="1:4" ht="12.75">
      <c r="A7793" s="428" t="s">
        <v>7444</v>
      </c>
      <c r="B7793" s="431">
        <v>130202</v>
      </c>
      <c r="C7793" s="428" t="s">
        <v>19168</v>
      </c>
      <c r="D7793" s="428" t="s">
        <v>459</v>
      </c>
    </row>
    <row r="7794" spans="1:4" ht="12.75">
      <c r="A7794" s="428" t="s">
        <v>4064</v>
      </c>
      <c r="B7794" s="431" t="s">
        <v>506</v>
      </c>
      <c r="C7794" s="428" t="s">
        <v>12601</v>
      </c>
      <c r="D7794" s="428" t="s">
        <v>19</v>
      </c>
    </row>
    <row r="7795" spans="1:4" ht="12.75">
      <c r="A7795" s="428" t="s">
        <v>4072</v>
      </c>
      <c r="B7795" s="431">
        <v>160704</v>
      </c>
      <c r="C7795" s="428" t="s">
        <v>19169</v>
      </c>
      <c r="D7795" s="428" t="s">
        <v>19</v>
      </c>
    </row>
    <row r="7796" spans="1:4" ht="12.75">
      <c r="A7796" s="428" t="s">
        <v>12156</v>
      </c>
      <c r="B7796" s="431">
        <v>110211</v>
      </c>
      <c r="C7796" s="428" t="s">
        <v>13858</v>
      </c>
      <c r="D7796" s="428" t="s">
        <v>20</v>
      </c>
    </row>
    <row r="7797" spans="1:4" ht="12.75">
      <c r="A7797" s="428" t="s">
        <v>4152</v>
      </c>
      <c r="B7797" s="431">
        <v>160601</v>
      </c>
      <c r="C7797" s="428" t="s">
        <v>19170</v>
      </c>
      <c r="D7797" s="428" t="s">
        <v>19</v>
      </c>
    </row>
    <row r="7798" spans="1:4" ht="12.75">
      <c r="A7798" s="428" t="s">
        <v>4160</v>
      </c>
      <c r="B7798" s="431">
        <v>110404</v>
      </c>
      <c r="C7798" s="428" t="s">
        <v>605</v>
      </c>
      <c r="D7798" s="428" t="s">
        <v>19</v>
      </c>
    </row>
    <row r="7799" spans="1:4" ht="12.75">
      <c r="A7799" s="428" t="s">
        <v>12157</v>
      </c>
      <c r="B7799" s="431">
        <v>130104</v>
      </c>
      <c r="C7799" s="428" t="s">
        <v>19171</v>
      </c>
      <c r="D7799" s="428" t="s">
        <v>20</v>
      </c>
    </row>
    <row r="7800" spans="1:4" ht="12.75">
      <c r="A7800" s="428" t="s">
        <v>12158</v>
      </c>
      <c r="B7800" s="431">
        <v>230101</v>
      </c>
      <c r="C7800" s="428" t="s">
        <v>19172</v>
      </c>
      <c r="D7800" s="428" t="s">
        <v>20</v>
      </c>
    </row>
    <row r="7801" spans="1:4" ht="12.75">
      <c r="A7801" s="428" t="s">
        <v>4374</v>
      </c>
      <c r="B7801" s="431">
        <v>110506</v>
      </c>
      <c r="C7801" s="428" t="s">
        <v>12533</v>
      </c>
      <c r="D7801" s="428" t="s">
        <v>20</v>
      </c>
    </row>
    <row r="7802" spans="1:4" ht="12.75">
      <c r="A7802" s="428" t="s">
        <v>4395</v>
      </c>
      <c r="B7802" s="431" t="s">
        <v>9752</v>
      </c>
      <c r="C7802" s="428" t="s">
        <v>19173</v>
      </c>
      <c r="D7802" s="428" t="s">
        <v>19</v>
      </c>
    </row>
    <row r="7803" spans="1:4" ht="12.75">
      <c r="A7803" s="428" t="s">
        <v>4397</v>
      </c>
      <c r="B7803" s="431" t="s">
        <v>4398</v>
      </c>
      <c r="C7803" s="428" t="s">
        <v>19174</v>
      </c>
      <c r="D7803" s="428" t="s">
        <v>19</v>
      </c>
    </row>
    <row r="7804" spans="1:4" ht="12.75">
      <c r="A7804" s="428" t="s">
        <v>4403</v>
      </c>
      <c r="B7804" s="431">
        <v>220104</v>
      </c>
      <c r="C7804" s="428" t="s">
        <v>19175</v>
      </c>
      <c r="D7804" s="428" t="s">
        <v>19</v>
      </c>
    </row>
    <row r="7805" spans="1:4" ht="12.75">
      <c r="A7805" s="428" t="s">
        <v>4459</v>
      </c>
      <c r="B7805" s="431">
        <v>150601</v>
      </c>
      <c r="C7805" s="428" t="s">
        <v>19176</v>
      </c>
      <c r="D7805" s="428" t="s">
        <v>19</v>
      </c>
    </row>
    <row r="7806" spans="1:4" ht="12.75">
      <c r="A7806" s="428" t="s">
        <v>4621</v>
      </c>
      <c r="B7806" s="431" t="s">
        <v>10248</v>
      </c>
      <c r="C7806" s="428" t="s">
        <v>19177</v>
      </c>
      <c r="D7806" s="428" t="s">
        <v>20</v>
      </c>
    </row>
    <row r="7807" spans="1:4" ht="12.75">
      <c r="A7807" s="428" t="s">
        <v>4623</v>
      </c>
      <c r="B7807" s="431">
        <v>150808</v>
      </c>
      <c r="C7807" s="428" t="s">
        <v>19178</v>
      </c>
      <c r="D7807" s="428" t="s">
        <v>19</v>
      </c>
    </row>
    <row r="7808" spans="1:4" ht="12.75">
      <c r="A7808" s="428" t="s">
        <v>12159</v>
      </c>
      <c r="B7808" s="431">
        <v>210701</v>
      </c>
      <c r="C7808" s="428" t="s">
        <v>19179</v>
      </c>
      <c r="D7808" s="428" t="s">
        <v>19</v>
      </c>
    </row>
    <row r="7809" spans="1:4" ht="12.75">
      <c r="A7809" s="428" t="s">
        <v>8562</v>
      </c>
      <c r="B7809" s="431" t="s">
        <v>512</v>
      </c>
      <c r="C7809" s="428" t="s">
        <v>19180</v>
      </c>
      <c r="D7809" s="428" t="s">
        <v>19</v>
      </c>
    </row>
    <row r="7810" spans="1:4" ht="12.75">
      <c r="A7810" s="428" t="s">
        <v>12160</v>
      </c>
      <c r="B7810" s="431">
        <v>220501</v>
      </c>
      <c r="C7810" s="428" t="s">
        <v>19181</v>
      </c>
      <c r="D7810" s="428" t="s">
        <v>20</v>
      </c>
    </row>
    <row r="7811" spans="1:4" ht="12.75">
      <c r="A7811" s="428" t="s">
        <v>4820</v>
      </c>
      <c r="B7811" s="431">
        <v>190104</v>
      </c>
      <c r="C7811" s="428" t="s">
        <v>13675</v>
      </c>
      <c r="D7811" s="428" t="s">
        <v>19</v>
      </c>
    </row>
    <row r="7812" spans="1:4" ht="12.75">
      <c r="A7812" s="428" t="s">
        <v>4845</v>
      </c>
      <c r="B7812" s="431">
        <v>120114</v>
      </c>
      <c r="C7812" s="428" t="s">
        <v>19182</v>
      </c>
      <c r="D7812" s="428" t="s">
        <v>18</v>
      </c>
    </row>
    <row r="7813" spans="1:4" ht="12.75">
      <c r="A7813" s="428" t="s">
        <v>4874</v>
      </c>
      <c r="B7813" s="431">
        <v>120708</v>
      </c>
      <c r="C7813" s="428" t="s">
        <v>19183</v>
      </c>
      <c r="D7813" s="428" t="s">
        <v>19</v>
      </c>
    </row>
    <row r="7814" spans="1:4" ht="12.75">
      <c r="A7814" s="428" t="s">
        <v>4893</v>
      </c>
      <c r="B7814" s="431">
        <v>190201</v>
      </c>
      <c r="C7814" s="428" t="s">
        <v>19184</v>
      </c>
      <c r="D7814" s="428" t="s">
        <v>19</v>
      </c>
    </row>
    <row r="7815" spans="1:4" ht="12.75">
      <c r="A7815" s="428" t="s">
        <v>4900</v>
      </c>
      <c r="B7815" s="431">
        <v>211101</v>
      </c>
      <c r="C7815" s="428" t="s">
        <v>19185</v>
      </c>
      <c r="D7815" s="428" t="s">
        <v>20</v>
      </c>
    </row>
    <row r="7816" spans="1:4" ht="12.75">
      <c r="A7816" s="428" t="s">
        <v>4915</v>
      </c>
      <c r="B7816" s="431" t="s">
        <v>10504</v>
      </c>
      <c r="C7816" s="428" t="s">
        <v>19186</v>
      </c>
      <c r="D7816" s="428" t="s">
        <v>459</v>
      </c>
    </row>
    <row r="7817" spans="1:4" ht="12.75">
      <c r="A7817" s="428" t="s">
        <v>4940</v>
      </c>
      <c r="B7817" s="431" t="s">
        <v>9725</v>
      </c>
      <c r="C7817" s="428" t="s">
        <v>13066</v>
      </c>
      <c r="D7817" s="428" t="s">
        <v>19</v>
      </c>
    </row>
    <row r="7818" spans="1:4" ht="12.75">
      <c r="A7818" s="428" t="s">
        <v>4958</v>
      </c>
      <c r="B7818" s="431" t="s">
        <v>491</v>
      </c>
      <c r="C7818" s="428" t="s">
        <v>19187</v>
      </c>
      <c r="D7818" s="428" t="s">
        <v>19</v>
      </c>
    </row>
    <row r="7819" spans="1:4" ht="12.75">
      <c r="A7819" s="428" t="s">
        <v>8068</v>
      </c>
      <c r="B7819" s="431">
        <v>200203</v>
      </c>
      <c r="C7819" s="428" t="s">
        <v>19188</v>
      </c>
      <c r="D7819" s="428" t="s">
        <v>18</v>
      </c>
    </row>
    <row r="7820" spans="1:4" ht="12.75">
      <c r="A7820" s="428" t="s">
        <v>4981</v>
      </c>
      <c r="B7820" s="431">
        <v>160402</v>
      </c>
      <c r="C7820" s="428" t="s">
        <v>19189</v>
      </c>
      <c r="D7820" s="428" t="s">
        <v>19</v>
      </c>
    </row>
    <row r="7821" spans="1:4" ht="12.75">
      <c r="A7821" s="428" t="s">
        <v>1306</v>
      </c>
      <c r="B7821" s="431" t="s">
        <v>989</v>
      </c>
      <c r="C7821" s="428" t="s">
        <v>19190</v>
      </c>
      <c r="D7821" s="428" t="s">
        <v>459</v>
      </c>
    </row>
    <row r="7822" spans="1:4" ht="12.75">
      <c r="A7822" s="428" t="s">
        <v>12161</v>
      </c>
      <c r="B7822" s="431">
        <v>100102</v>
      </c>
      <c r="C7822" s="428" t="s">
        <v>19191</v>
      </c>
      <c r="D7822" s="428" t="s">
        <v>18</v>
      </c>
    </row>
    <row r="7823" spans="1:4" ht="12.75">
      <c r="A7823" s="428" t="s">
        <v>5081</v>
      </c>
      <c r="B7823" s="431">
        <v>230111</v>
      </c>
      <c r="C7823" s="428" t="s">
        <v>19192</v>
      </c>
      <c r="D7823" s="428" t="s">
        <v>18</v>
      </c>
    </row>
    <row r="7824" spans="1:4" ht="12.75">
      <c r="A7824" s="428" t="s">
        <v>5105</v>
      </c>
      <c r="B7824" s="431">
        <v>120303</v>
      </c>
      <c r="C7824" s="428" t="s">
        <v>19193</v>
      </c>
      <c r="D7824" s="428" t="s">
        <v>18</v>
      </c>
    </row>
    <row r="7825" spans="1:4" ht="12.75">
      <c r="A7825" s="428" t="s">
        <v>888</v>
      </c>
      <c r="B7825" s="431">
        <v>120703</v>
      </c>
      <c r="C7825" s="428" t="s">
        <v>19194</v>
      </c>
      <c r="D7825" s="428" t="s">
        <v>19</v>
      </c>
    </row>
    <row r="7826" spans="1:4" ht="12.75">
      <c r="A7826" s="428" t="s">
        <v>5109</v>
      </c>
      <c r="B7826" s="431">
        <v>150204</v>
      </c>
      <c r="C7826" s="428" t="s">
        <v>13135</v>
      </c>
      <c r="D7826" s="428" t="s">
        <v>19</v>
      </c>
    </row>
    <row r="7827" spans="1:4" ht="12.75">
      <c r="A7827" s="428" t="s">
        <v>5112</v>
      </c>
      <c r="B7827" s="431">
        <v>120136</v>
      </c>
      <c r="C7827" s="428" t="s">
        <v>19195</v>
      </c>
      <c r="D7827" s="428" t="s">
        <v>20</v>
      </c>
    </row>
    <row r="7828" spans="1:4" ht="12.75">
      <c r="A7828" s="428" t="s">
        <v>5129</v>
      </c>
      <c r="B7828" s="431">
        <v>240105</v>
      </c>
      <c r="C7828" s="428" t="s">
        <v>19196</v>
      </c>
      <c r="D7828" s="428" t="s">
        <v>20</v>
      </c>
    </row>
    <row r="7829" spans="1:4" ht="12.75">
      <c r="A7829" s="428" t="s">
        <v>5141</v>
      </c>
      <c r="B7829" s="431" t="s">
        <v>10428</v>
      </c>
      <c r="C7829" s="428" t="s">
        <v>19197</v>
      </c>
      <c r="D7829" s="428" t="s">
        <v>20</v>
      </c>
    </row>
    <row r="7830" spans="1:4" ht="12.75">
      <c r="A7830" s="428" t="s">
        <v>5149</v>
      </c>
      <c r="B7830" s="431" t="s">
        <v>10449</v>
      </c>
      <c r="C7830" s="428" t="s">
        <v>19198</v>
      </c>
      <c r="D7830" s="428" t="s">
        <v>18</v>
      </c>
    </row>
    <row r="7831" spans="1:4" ht="12.75">
      <c r="A7831" s="428" t="s">
        <v>5213</v>
      </c>
      <c r="B7831" s="431">
        <v>150602</v>
      </c>
      <c r="C7831" s="428" t="s">
        <v>19199</v>
      </c>
      <c r="D7831" s="428" t="s">
        <v>19</v>
      </c>
    </row>
    <row r="7832" spans="1:4" ht="12.75">
      <c r="A7832" s="428" t="s">
        <v>5229</v>
      </c>
      <c r="B7832" s="431">
        <v>120206</v>
      </c>
      <c r="C7832" s="428" t="s">
        <v>19200</v>
      </c>
      <c r="D7832" s="428" t="s">
        <v>19</v>
      </c>
    </row>
    <row r="7833" spans="1:4" ht="12.75">
      <c r="A7833" s="428" t="s">
        <v>5418</v>
      </c>
      <c r="B7833" s="431">
        <v>150107</v>
      </c>
      <c r="C7833" s="428" t="s">
        <v>14861</v>
      </c>
      <c r="D7833" s="428" t="s">
        <v>18</v>
      </c>
    </row>
    <row r="7834" spans="1:4" ht="12.75">
      <c r="A7834" s="428" t="s">
        <v>5298</v>
      </c>
      <c r="B7834" s="431">
        <v>150731</v>
      </c>
      <c r="C7834" s="428" t="s">
        <v>19201</v>
      </c>
      <c r="D7834" s="428" t="s">
        <v>20</v>
      </c>
    </row>
    <row r="7835" spans="1:4" ht="12.75">
      <c r="A7835" s="428" t="s">
        <v>5313</v>
      </c>
      <c r="B7835" s="431">
        <v>140304</v>
      </c>
      <c r="C7835" s="428" t="s">
        <v>19202</v>
      </c>
      <c r="D7835" s="428" t="s">
        <v>18</v>
      </c>
    </row>
    <row r="7836" spans="1:4" ht="12.75">
      <c r="A7836" s="428" t="s">
        <v>5363</v>
      </c>
      <c r="B7836" s="431">
        <v>120124</v>
      </c>
      <c r="C7836" s="428" t="s">
        <v>19203</v>
      </c>
      <c r="D7836" s="428" t="s">
        <v>19</v>
      </c>
    </row>
    <row r="7837" spans="1:4" ht="12.75">
      <c r="A7837" s="428" t="s">
        <v>5379</v>
      </c>
      <c r="B7837" s="431">
        <v>120706</v>
      </c>
      <c r="C7837" s="428" t="s">
        <v>19204</v>
      </c>
      <c r="D7837" s="428" t="s">
        <v>19</v>
      </c>
    </row>
    <row r="7838" spans="1:4" ht="12.75">
      <c r="A7838" s="428" t="s">
        <v>5392</v>
      </c>
      <c r="B7838" s="431" t="s">
        <v>10430</v>
      </c>
      <c r="C7838" s="428" t="s">
        <v>19205</v>
      </c>
      <c r="D7838" s="428" t="s">
        <v>18</v>
      </c>
    </row>
    <row r="7839" spans="1:4" ht="12.75">
      <c r="A7839" s="428" t="s">
        <v>5459</v>
      </c>
      <c r="B7839" s="431">
        <v>120427</v>
      </c>
      <c r="C7839" s="428" t="s">
        <v>19206</v>
      </c>
      <c r="D7839" s="428" t="s">
        <v>19</v>
      </c>
    </row>
    <row r="7840" spans="1:4" ht="12.75">
      <c r="A7840" s="428" t="s">
        <v>5494</v>
      </c>
      <c r="B7840" s="431">
        <v>120302</v>
      </c>
      <c r="C7840" s="428" t="s">
        <v>19207</v>
      </c>
      <c r="D7840" s="428" t="s">
        <v>19</v>
      </c>
    </row>
    <row r="7841" spans="1:4" ht="12.75">
      <c r="A7841" s="428" t="s">
        <v>5496</v>
      </c>
      <c r="B7841" s="431">
        <v>120805</v>
      </c>
      <c r="C7841" s="428" t="s">
        <v>19208</v>
      </c>
      <c r="D7841" s="428" t="s">
        <v>19</v>
      </c>
    </row>
    <row r="7842" spans="1:4" ht="12.75">
      <c r="A7842" s="428" t="s">
        <v>5509</v>
      </c>
      <c r="B7842" s="431">
        <v>150305</v>
      </c>
      <c r="C7842" s="428" t="s">
        <v>19209</v>
      </c>
      <c r="D7842" s="428" t="s">
        <v>20</v>
      </c>
    </row>
    <row r="7843" spans="1:4" ht="12.75">
      <c r="A7843" s="428" t="s">
        <v>5533</v>
      </c>
      <c r="B7843" s="431" t="s">
        <v>510</v>
      </c>
      <c r="C7843" s="428" t="s">
        <v>19210</v>
      </c>
      <c r="D7843" s="428" t="s">
        <v>19</v>
      </c>
    </row>
    <row r="7844" spans="1:4" ht="12.75">
      <c r="A7844" s="428" t="s">
        <v>5569</v>
      </c>
      <c r="B7844" s="431" t="s">
        <v>543</v>
      </c>
      <c r="C7844" s="428" t="s">
        <v>19211</v>
      </c>
      <c r="D7844" s="428" t="s">
        <v>19</v>
      </c>
    </row>
    <row r="7845" spans="1:4" ht="12.75">
      <c r="A7845" s="428" t="s">
        <v>8343</v>
      </c>
      <c r="B7845" s="431">
        <v>250105</v>
      </c>
      <c r="C7845" s="428" t="s">
        <v>19212</v>
      </c>
      <c r="D7845" s="428" t="s">
        <v>19</v>
      </c>
    </row>
    <row r="7846" spans="1:4" ht="12.75">
      <c r="A7846" s="428" t="s">
        <v>5590</v>
      </c>
      <c r="B7846" s="431">
        <v>110206</v>
      </c>
      <c r="C7846" s="428" t="s">
        <v>19213</v>
      </c>
      <c r="D7846" s="428" t="s">
        <v>20</v>
      </c>
    </row>
    <row r="7847" spans="1:4" ht="12.75">
      <c r="A7847" s="428" t="s">
        <v>5610</v>
      </c>
      <c r="B7847" s="431" t="s">
        <v>2875</v>
      </c>
      <c r="C7847" s="428" t="s">
        <v>19214</v>
      </c>
      <c r="D7847" s="428" t="s">
        <v>20</v>
      </c>
    </row>
    <row r="7848" spans="1:4" ht="12.75">
      <c r="A7848" s="428" t="s">
        <v>5620</v>
      </c>
      <c r="B7848" s="431">
        <v>230201</v>
      </c>
      <c r="C7848" s="428" t="s">
        <v>19215</v>
      </c>
      <c r="D7848" s="428" t="s">
        <v>18</v>
      </c>
    </row>
    <row r="7849" spans="1:4" ht="12.75">
      <c r="A7849" s="428" t="s">
        <v>6611</v>
      </c>
      <c r="B7849" s="431">
        <v>220506</v>
      </c>
      <c r="C7849" s="428" t="s">
        <v>19216</v>
      </c>
      <c r="D7849" s="428" t="s">
        <v>19</v>
      </c>
    </row>
    <row r="7850" spans="1:4" ht="12.75">
      <c r="A7850" s="428" t="s">
        <v>5739</v>
      </c>
      <c r="B7850" s="431">
        <v>120423</v>
      </c>
      <c r="C7850" s="428" t="s">
        <v>19217</v>
      </c>
      <c r="D7850" s="428" t="s">
        <v>19</v>
      </c>
    </row>
    <row r="7851" spans="1:4" ht="12.75">
      <c r="A7851" s="428" t="s">
        <v>5756</v>
      </c>
      <c r="B7851" s="431" t="s">
        <v>10258</v>
      </c>
      <c r="C7851" s="428" t="s">
        <v>19218</v>
      </c>
      <c r="D7851" s="428" t="s">
        <v>20</v>
      </c>
    </row>
    <row r="7852" spans="1:4" ht="12.75">
      <c r="A7852" s="428" t="s">
        <v>5832</v>
      </c>
      <c r="B7852" s="431" t="s">
        <v>9747</v>
      </c>
      <c r="C7852" s="428" t="s">
        <v>19219</v>
      </c>
      <c r="D7852" s="428" t="s">
        <v>19</v>
      </c>
    </row>
    <row r="7853" spans="1:4" ht="12.75">
      <c r="A7853" s="428" t="s">
        <v>5834</v>
      </c>
      <c r="B7853" s="431" t="s">
        <v>9843</v>
      </c>
      <c r="C7853" s="428" t="s">
        <v>19220</v>
      </c>
      <c r="D7853" s="428" t="s">
        <v>20</v>
      </c>
    </row>
    <row r="7854" spans="1:4" ht="12.75">
      <c r="A7854" s="428" t="s">
        <v>2758</v>
      </c>
      <c r="B7854" s="431">
        <v>150108</v>
      </c>
      <c r="C7854" s="428" t="s">
        <v>19221</v>
      </c>
      <c r="D7854" s="428" t="s">
        <v>459</v>
      </c>
    </row>
    <row r="7855" spans="1:4" ht="12.75">
      <c r="A7855" s="428" t="s">
        <v>5873</v>
      </c>
      <c r="B7855" s="431" t="s">
        <v>1661</v>
      </c>
      <c r="C7855" s="428" t="s">
        <v>19222</v>
      </c>
      <c r="D7855" s="428" t="s">
        <v>19</v>
      </c>
    </row>
    <row r="7856" spans="1:4" ht="12.75">
      <c r="A7856" s="428" t="s">
        <v>5911</v>
      </c>
      <c r="B7856" s="431">
        <v>110503</v>
      </c>
      <c r="C7856" s="428" t="s">
        <v>19223</v>
      </c>
      <c r="D7856" s="428" t="s">
        <v>20</v>
      </c>
    </row>
    <row r="7857" spans="1:4" ht="12.75">
      <c r="A7857" s="428" t="s">
        <v>5937</v>
      </c>
      <c r="B7857" s="431">
        <v>160210</v>
      </c>
      <c r="C7857" s="428" t="s">
        <v>19224</v>
      </c>
      <c r="D7857" s="428" t="s">
        <v>19</v>
      </c>
    </row>
    <row r="7858" spans="1:4" ht="12.75">
      <c r="A7858" s="428" t="s">
        <v>6003</v>
      </c>
      <c r="B7858" s="431">
        <v>160403</v>
      </c>
      <c r="C7858" s="428" t="s">
        <v>19225</v>
      </c>
      <c r="D7858" s="428" t="s">
        <v>19</v>
      </c>
    </row>
    <row r="7859" spans="1:4" ht="12.75">
      <c r="A7859" s="428" t="s">
        <v>5247</v>
      </c>
      <c r="B7859" s="431">
        <v>151018</v>
      </c>
      <c r="C7859" s="428" t="s">
        <v>17789</v>
      </c>
      <c r="D7859" s="428" t="s">
        <v>19</v>
      </c>
    </row>
    <row r="7860" spans="1:4" ht="12.75">
      <c r="A7860" s="428" t="s">
        <v>1584</v>
      </c>
      <c r="B7860" s="431" t="s">
        <v>1585</v>
      </c>
      <c r="C7860" s="428" t="s">
        <v>19226</v>
      </c>
      <c r="D7860" s="428" t="s">
        <v>19</v>
      </c>
    </row>
    <row r="7861" spans="1:4" ht="12.75">
      <c r="A7861" s="428" t="s">
        <v>6044</v>
      </c>
      <c r="B7861" s="431">
        <v>190203</v>
      </c>
      <c r="C7861" s="428" t="s">
        <v>19227</v>
      </c>
      <c r="D7861" s="428" t="s">
        <v>20</v>
      </c>
    </row>
    <row r="7862" spans="1:4" ht="12.75">
      <c r="A7862" s="428" t="s">
        <v>6065</v>
      </c>
      <c r="B7862" s="431" t="s">
        <v>652</v>
      </c>
      <c r="C7862" s="428" t="s">
        <v>19228</v>
      </c>
      <c r="D7862" s="428" t="s">
        <v>20</v>
      </c>
    </row>
    <row r="7863" spans="1:4" ht="12.75">
      <c r="A7863" s="428" t="s">
        <v>6067</v>
      </c>
      <c r="B7863" s="431" t="s">
        <v>10436</v>
      </c>
      <c r="C7863" s="428" t="s">
        <v>19229</v>
      </c>
      <c r="D7863" s="428" t="s">
        <v>18</v>
      </c>
    </row>
    <row r="7864" spans="1:4" ht="12.75">
      <c r="A7864" s="428" t="s">
        <v>6092</v>
      </c>
      <c r="B7864" s="431">
        <v>200402</v>
      </c>
      <c r="C7864" s="428" t="s">
        <v>19230</v>
      </c>
      <c r="D7864" s="428" t="s">
        <v>19</v>
      </c>
    </row>
    <row r="7865" spans="1:4" ht="12.75">
      <c r="A7865" s="428" t="s">
        <v>12162</v>
      </c>
      <c r="B7865" s="431">
        <v>130208</v>
      </c>
      <c r="C7865" s="428" t="s">
        <v>19231</v>
      </c>
      <c r="D7865" s="428" t="s">
        <v>459</v>
      </c>
    </row>
    <row r="7866" spans="1:4" ht="12.75">
      <c r="A7866" s="428" t="s">
        <v>6115</v>
      </c>
      <c r="B7866" s="431">
        <v>220203</v>
      </c>
      <c r="C7866" s="428" t="s">
        <v>19232</v>
      </c>
      <c r="D7866" s="428" t="s">
        <v>19</v>
      </c>
    </row>
    <row r="7867" spans="1:4" ht="12.75">
      <c r="A7867" s="428" t="s">
        <v>6190</v>
      </c>
      <c r="B7867" s="431" t="s">
        <v>10796</v>
      </c>
      <c r="C7867" s="428" t="s">
        <v>19233</v>
      </c>
      <c r="D7867" s="428" t="s">
        <v>20</v>
      </c>
    </row>
    <row r="7868" spans="1:4" ht="12.75">
      <c r="A7868" s="428" t="s">
        <v>6297</v>
      </c>
      <c r="B7868" s="431" t="s">
        <v>10843</v>
      </c>
      <c r="C7868" s="428" t="s">
        <v>19234</v>
      </c>
      <c r="D7868" s="428" t="s">
        <v>19</v>
      </c>
    </row>
    <row r="7869" spans="1:4" ht="12.75">
      <c r="A7869" s="428" t="s">
        <v>6265</v>
      </c>
      <c r="B7869" s="431">
        <v>150141</v>
      </c>
      <c r="C7869" s="428" t="s">
        <v>19235</v>
      </c>
      <c r="D7869" s="428" t="s">
        <v>18</v>
      </c>
    </row>
    <row r="7870" spans="1:4" ht="12.75">
      <c r="A7870" s="428" t="s">
        <v>6301</v>
      </c>
      <c r="B7870" s="431" t="s">
        <v>10758</v>
      </c>
      <c r="C7870" s="428" t="s">
        <v>19236</v>
      </c>
      <c r="D7870" s="428" t="s">
        <v>19</v>
      </c>
    </row>
    <row r="7871" spans="1:4" ht="12.75">
      <c r="A7871" s="428" t="s">
        <v>1129</v>
      </c>
      <c r="B7871" s="431" t="s">
        <v>10761</v>
      </c>
      <c r="C7871" s="428" t="s">
        <v>19237</v>
      </c>
      <c r="D7871" s="428" t="s">
        <v>19</v>
      </c>
    </row>
    <row r="7872" spans="1:4" ht="12.75">
      <c r="A7872" s="428" t="s">
        <v>6382</v>
      </c>
      <c r="B7872" s="431">
        <v>220804</v>
      </c>
      <c r="C7872" s="428" t="s">
        <v>19238</v>
      </c>
      <c r="D7872" s="428" t="s">
        <v>18</v>
      </c>
    </row>
    <row r="7873" spans="1:4" ht="12.75">
      <c r="A7873" s="428" t="s">
        <v>7728</v>
      </c>
      <c r="B7873" s="431">
        <v>220203</v>
      </c>
      <c r="C7873" s="428" t="s">
        <v>19239</v>
      </c>
      <c r="D7873" s="428" t="s">
        <v>19</v>
      </c>
    </row>
    <row r="7874" spans="1:4" ht="12.75">
      <c r="A7874" s="428" t="s">
        <v>5326</v>
      </c>
      <c r="B7874" s="431">
        <v>120114</v>
      </c>
      <c r="C7874" s="428" t="s">
        <v>12400</v>
      </c>
      <c r="D7874" s="428" t="s">
        <v>19</v>
      </c>
    </row>
    <row r="7875" spans="1:4" ht="12.75">
      <c r="A7875" s="428" t="s">
        <v>6457</v>
      </c>
      <c r="B7875" s="431">
        <v>180106</v>
      </c>
      <c r="C7875" s="428" t="s">
        <v>6458</v>
      </c>
      <c r="D7875" s="428" t="s">
        <v>18</v>
      </c>
    </row>
    <row r="7876" spans="1:4" ht="12.75">
      <c r="A7876" s="428" t="s">
        <v>6513</v>
      </c>
      <c r="B7876" s="431">
        <v>220105</v>
      </c>
      <c r="C7876" s="428" t="s">
        <v>19240</v>
      </c>
      <c r="D7876" s="428" t="s">
        <v>19</v>
      </c>
    </row>
    <row r="7877" spans="1:4" ht="12.75">
      <c r="A7877" s="428" t="s">
        <v>6521</v>
      </c>
      <c r="B7877" s="431">
        <v>100111</v>
      </c>
      <c r="C7877" s="428" t="s">
        <v>19241</v>
      </c>
      <c r="D7877" s="428" t="s">
        <v>18</v>
      </c>
    </row>
    <row r="7878" spans="1:4" ht="12.75">
      <c r="A7878" s="428" t="s">
        <v>6522</v>
      </c>
      <c r="B7878" s="431">
        <v>220710</v>
      </c>
      <c r="C7878" s="428" t="s">
        <v>19242</v>
      </c>
      <c r="D7878" s="428" t="s">
        <v>18</v>
      </c>
    </row>
    <row r="7879" spans="1:4" ht="12.75">
      <c r="A7879" s="428" t="s">
        <v>1288</v>
      </c>
      <c r="B7879" s="431">
        <v>150101</v>
      </c>
      <c r="C7879" s="428" t="s">
        <v>19243</v>
      </c>
      <c r="D7879" s="428" t="s">
        <v>18</v>
      </c>
    </row>
    <row r="7880" spans="1:4" ht="12.75">
      <c r="A7880" s="428" t="s">
        <v>1736</v>
      </c>
      <c r="B7880" s="431" t="s">
        <v>10267</v>
      </c>
      <c r="C7880" s="428" t="s">
        <v>19244</v>
      </c>
      <c r="D7880" s="428" t="s">
        <v>20</v>
      </c>
    </row>
    <row r="7881" spans="1:4" ht="12.75">
      <c r="A7881" s="428" t="s">
        <v>6567</v>
      </c>
      <c r="B7881" s="431">
        <v>220511</v>
      </c>
      <c r="C7881" s="428" t="s">
        <v>19245</v>
      </c>
      <c r="D7881" s="428" t="s">
        <v>19</v>
      </c>
    </row>
    <row r="7882" spans="1:4" ht="12.75">
      <c r="A7882" s="428" t="s">
        <v>4672</v>
      </c>
      <c r="B7882" s="431">
        <v>100507</v>
      </c>
      <c r="C7882" s="428" t="s">
        <v>19246</v>
      </c>
      <c r="D7882" s="428" t="s">
        <v>19</v>
      </c>
    </row>
    <row r="7883" spans="1:4" ht="12.75">
      <c r="A7883" s="428" t="s">
        <v>12163</v>
      </c>
      <c r="B7883" s="431">
        <v>140308</v>
      </c>
      <c r="C7883" s="428" t="s">
        <v>19247</v>
      </c>
      <c r="D7883" s="428" t="s">
        <v>20</v>
      </c>
    </row>
    <row r="7884" spans="1:4" ht="12.75">
      <c r="A7884" s="428" t="s">
        <v>6597</v>
      </c>
      <c r="B7884" s="431">
        <v>220504</v>
      </c>
      <c r="C7884" s="428" t="s">
        <v>19248</v>
      </c>
      <c r="D7884" s="428" t="s">
        <v>19</v>
      </c>
    </row>
    <row r="7885" spans="1:4" ht="12.75">
      <c r="A7885" s="428" t="s">
        <v>6266</v>
      </c>
      <c r="B7885" s="431">
        <v>150109</v>
      </c>
      <c r="C7885" s="428" t="s">
        <v>19249</v>
      </c>
      <c r="D7885" s="428" t="s">
        <v>459</v>
      </c>
    </row>
    <row r="7886" spans="1:4" ht="12.75">
      <c r="A7886" s="428" t="s">
        <v>6620</v>
      </c>
      <c r="B7886" s="431">
        <v>101005</v>
      </c>
      <c r="C7886" s="428" t="s">
        <v>19250</v>
      </c>
      <c r="D7886" s="428" t="s">
        <v>19</v>
      </c>
    </row>
    <row r="7887" spans="1:4" ht="12.75">
      <c r="A7887" s="428" t="s">
        <v>6627</v>
      </c>
      <c r="B7887" s="431">
        <v>220907</v>
      </c>
      <c r="C7887" s="428" t="s">
        <v>19251</v>
      </c>
      <c r="D7887" s="428" t="s">
        <v>19</v>
      </c>
    </row>
    <row r="7888" spans="1:4" ht="12.75">
      <c r="A7888" s="428" t="s">
        <v>6636</v>
      </c>
      <c r="B7888" s="431">
        <v>230405</v>
      </c>
      <c r="C7888" s="428" t="s">
        <v>19252</v>
      </c>
      <c r="D7888" s="428" t="s">
        <v>19</v>
      </c>
    </row>
    <row r="7889" spans="1:4" ht="12.75">
      <c r="A7889" s="428" t="s">
        <v>6648</v>
      </c>
      <c r="B7889" s="431">
        <v>100402</v>
      </c>
      <c r="C7889" s="428" t="s">
        <v>19253</v>
      </c>
      <c r="D7889" s="428" t="s">
        <v>19</v>
      </c>
    </row>
    <row r="7890" spans="1:4" ht="12.75">
      <c r="A7890" s="428" t="s">
        <v>6652</v>
      </c>
      <c r="B7890" s="431" t="s">
        <v>10060</v>
      </c>
      <c r="C7890" s="428" t="s">
        <v>19254</v>
      </c>
      <c r="D7890" s="428" t="s">
        <v>19</v>
      </c>
    </row>
    <row r="7891" spans="1:4" ht="12.75">
      <c r="A7891" s="428" t="s">
        <v>6661</v>
      </c>
      <c r="B7891" s="431">
        <v>200104</v>
      </c>
      <c r="C7891" s="428" t="s">
        <v>19255</v>
      </c>
      <c r="D7891" s="428" t="s">
        <v>18</v>
      </c>
    </row>
    <row r="7892" spans="1:4" ht="12.75">
      <c r="A7892" s="428" t="s">
        <v>6689</v>
      </c>
      <c r="B7892" s="431" t="s">
        <v>9761</v>
      </c>
      <c r="C7892" s="428" t="s">
        <v>19256</v>
      </c>
      <c r="D7892" s="428" t="s">
        <v>459</v>
      </c>
    </row>
    <row r="7893" spans="1:4" ht="12.75">
      <c r="A7893" s="428" t="s">
        <v>6776</v>
      </c>
      <c r="B7893" s="431" t="s">
        <v>10029</v>
      </c>
      <c r="C7893" s="428" t="s">
        <v>19257</v>
      </c>
      <c r="D7893" s="428" t="s">
        <v>19</v>
      </c>
    </row>
    <row r="7894" spans="1:4" ht="12.75">
      <c r="A7894" s="428" t="s">
        <v>6796</v>
      </c>
      <c r="B7894" s="431" t="s">
        <v>10059</v>
      </c>
      <c r="C7894" s="428" t="s">
        <v>19258</v>
      </c>
      <c r="D7894" s="428" t="s">
        <v>19</v>
      </c>
    </row>
    <row r="7895" spans="1:4" ht="12.75">
      <c r="A7895" s="428" t="s">
        <v>6885</v>
      </c>
      <c r="B7895" s="431" t="s">
        <v>1820</v>
      </c>
      <c r="C7895" s="428" t="s">
        <v>19259</v>
      </c>
      <c r="D7895" s="428" t="s">
        <v>18</v>
      </c>
    </row>
    <row r="7896" spans="1:4" ht="12.75">
      <c r="A7896" s="428" t="s">
        <v>6889</v>
      </c>
      <c r="B7896" s="431">
        <v>130802</v>
      </c>
      <c r="C7896" s="428" t="s">
        <v>19260</v>
      </c>
      <c r="D7896" s="428" t="s">
        <v>19</v>
      </c>
    </row>
    <row r="7897" spans="1:4" ht="12.75">
      <c r="A7897" s="428" t="s">
        <v>6903</v>
      </c>
      <c r="B7897" s="431" t="s">
        <v>20022</v>
      </c>
      <c r="C7897" s="428" t="s">
        <v>19261</v>
      </c>
      <c r="D7897" s="428" t="s">
        <v>20</v>
      </c>
    </row>
    <row r="7898" spans="1:4" ht="12.75">
      <c r="A7898" s="428" t="s">
        <v>6947</v>
      </c>
      <c r="B7898" s="431">
        <v>190106</v>
      </c>
      <c r="C7898" s="428" t="s">
        <v>19262</v>
      </c>
      <c r="D7898" s="428" t="s">
        <v>19</v>
      </c>
    </row>
    <row r="7899" spans="1:4" ht="12.75">
      <c r="A7899" s="428" t="s">
        <v>6954</v>
      </c>
      <c r="B7899" s="431">
        <v>230201</v>
      </c>
      <c r="C7899" s="428" t="s">
        <v>18243</v>
      </c>
      <c r="D7899" s="428" t="s">
        <v>20</v>
      </c>
    </row>
    <row r="7900" spans="1:4" ht="12.75">
      <c r="A7900" s="428" t="s">
        <v>6963</v>
      </c>
      <c r="B7900" s="431" t="s">
        <v>9950</v>
      </c>
      <c r="C7900" s="428" t="s">
        <v>19263</v>
      </c>
      <c r="D7900" s="428" t="s">
        <v>19</v>
      </c>
    </row>
    <row r="7901" spans="1:4" ht="12.75">
      <c r="A7901" s="428" t="s">
        <v>6969</v>
      </c>
      <c r="B7901" s="431">
        <v>100510</v>
      </c>
      <c r="C7901" s="428" t="s">
        <v>19264</v>
      </c>
      <c r="D7901" s="428" t="s">
        <v>18</v>
      </c>
    </row>
    <row r="7902" spans="1:4" ht="12.75">
      <c r="A7902" s="428" t="s">
        <v>6999</v>
      </c>
      <c r="B7902" s="431" t="s">
        <v>9758</v>
      </c>
      <c r="C7902" s="428" t="s">
        <v>19265</v>
      </c>
      <c r="D7902" s="428" t="s">
        <v>20</v>
      </c>
    </row>
    <row r="7903" spans="1:4" ht="12.75">
      <c r="A7903" s="428" t="s">
        <v>7002</v>
      </c>
      <c r="B7903" s="431" t="s">
        <v>9758</v>
      </c>
      <c r="C7903" s="428" t="s">
        <v>19266</v>
      </c>
      <c r="D7903" s="428" t="s">
        <v>19</v>
      </c>
    </row>
    <row r="7904" spans="1:4" ht="12.75">
      <c r="A7904" s="428" t="s">
        <v>1786</v>
      </c>
      <c r="B7904" s="431">
        <v>130602</v>
      </c>
      <c r="C7904" s="428" t="s">
        <v>13029</v>
      </c>
      <c r="D7904" s="428" t="s">
        <v>19</v>
      </c>
    </row>
    <row r="7905" spans="1:4" ht="12.75">
      <c r="A7905" s="428" t="s">
        <v>7019</v>
      </c>
      <c r="B7905" s="431" t="s">
        <v>9769</v>
      </c>
      <c r="C7905" s="428" t="s">
        <v>19267</v>
      </c>
      <c r="D7905" s="428" t="s">
        <v>18</v>
      </c>
    </row>
    <row r="7906" spans="1:4" ht="12.75">
      <c r="A7906" s="428" t="s">
        <v>7069</v>
      </c>
      <c r="B7906" s="431">
        <v>130304</v>
      </c>
      <c r="C7906" s="428" t="s">
        <v>19268</v>
      </c>
      <c r="D7906" s="428" t="s">
        <v>20</v>
      </c>
    </row>
    <row r="7907" spans="1:4" ht="12.75">
      <c r="A7907" s="428" t="s">
        <v>12164</v>
      </c>
      <c r="B7907" s="431">
        <v>240101</v>
      </c>
      <c r="C7907" s="428" t="s">
        <v>19269</v>
      </c>
      <c r="D7907" s="428" t="s">
        <v>18</v>
      </c>
    </row>
    <row r="7908" spans="1:4" ht="12.75">
      <c r="A7908" s="428" t="s">
        <v>12165</v>
      </c>
      <c r="B7908" s="431">
        <v>150131</v>
      </c>
      <c r="C7908" s="428" t="s">
        <v>19270</v>
      </c>
      <c r="D7908" s="428" t="s">
        <v>20</v>
      </c>
    </row>
    <row r="7909" spans="1:4" ht="12.75">
      <c r="A7909" s="428" t="s">
        <v>7112</v>
      </c>
      <c r="B7909" s="431" t="s">
        <v>9925</v>
      </c>
      <c r="C7909" s="428" t="s">
        <v>15528</v>
      </c>
      <c r="D7909" s="428" t="s">
        <v>18</v>
      </c>
    </row>
    <row r="7910" spans="1:4" ht="12.75">
      <c r="A7910" s="428" t="s">
        <v>7118</v>
      </c>
      <c r="B7910" s="431" t="s">
        <v>9756</v>
      </c>
      <c r="C7910" s="428" t="s">
        <v>14187</v>
      </c>
      <c r="D7910" s="428" t="s">
        <v>20</v>
      </c>
    </row>
    <row r="7911" spans="1:4" ht="12.75">
      <c r="A7911" s="428" t="s">
        <v>7123</v>
      </c>
      <c r="B7911" s="431" t="s">
        <v>9945</v>
      </c>
      <c r="C7911" s="428" t="s">
        <v>19271</v>
      </c>
      <c r="D7911" s="428" t="s">
        <v>19</v>
      </c>
    </row>
    <row r="7912" spans="1:4" ht="12.75">
      <c r="A7912" s="428" t="s">
        <v>7128</v>
      </c>
      <c r="B7912" s="431">
        <v>130208</v>
      </c>
      <c r="C7912" s="428" t="s">
        <v>19272</v>
      </c>
      <c r="D7912" s="428" t="s">
        <v>20</v>
      </c>
    </row>
    <row r="7913" spans="1:4" ht="12.75">
      <c r="A7913" s="428" t="s">
        <v>7381</v>
      </c>
      <c r="B7913" s="431" t="s">
        <v>9851</v>
      </c>
      <c r="C7913" s="428" t="s">
        <v>19273</v>
      </c>
      <c r="D7913" s="428" t="s">
        <v>19</v>
      </c>
    </row>
    <row r="7914" spans="1:4" ht="12.75">
      <c r="A7914" s="428" t="s">
        <v>7138</v>
      </c>
      <c r="B7914" s="431" t="s">
        <v>9808</v>
      </c>
      <c r="C7914" s="428" t="s">
        <v>19274</v>
      </c>
      <c r="D7914" s="428" t="s">
        <v>19</v>
      </c>
    </row>
    <row r="7915" spans="1:4" ht="12.75">
      <c r="A7915" s="428" t="s">
        <v>7152</v>
      </c>
      <c r="B7915" s="431" t="s">
        <v>9822</v>
      </c>
      <c r="C7915" s="428" t="s">
        <v>19275</v>
      </c>
      <c r="D7915" s="428" t="s">
        <v>19</v>
      </c>
    </row>
    <row r="7916" spans="1:4" ht="12.75">
      <c r="A7916" s="428" t="s">
        <v>7157</v>
      </c>
      <c r="B7916" s="431" t="s">
        <v>9758</v>
      </c>
      <c r="C7916" s="428" t="s">
        <v>19276</v>
      </c>
      <c r="D7916" s="428" t="s">
        <v>19</v>
      </c>
    </row>
    <row r="7917" spans="1:4" ht="12.75">
      <c r="A7917" s="428" t="s">
        <v>7389</v>
      </c>
      <c r="B7917" s="431" t="s">
        <v>9788</v>
      </c>
      <c r="C7917" s="428" t="s">
        <v>19277</v>
      </c>
      <c r="D7917" s="428" t="s">
        <v>19</v>
      </c>
    </row>
    <row r="7918" spans="1:4" ht="12.75">
      <c r="A7918" s="428" t="s">
        <v>7184</v>
      </c>
      <c r="B7918" s="431" t="s">
        <v>10709</v>
      </c>
      <c r="C7918" s="428" t="s">
        <v>19278</v>
      </c>
      <c r="D7918" s="428" t="s">
        <v>20</v>
      </c>
    </row>
    <row r="7919" spans="1:4" ht="12.75">
      <c r="A7919" s="428" t="s">
        <v>3492</v>
      </c>
      <c r="B7919" s="431">
        <v>170101</v>
      </c>
      <c r="C7919" s="428" t="s">
        <v>19279</v>
      </c>
      <c r="D7919" s="428" t="s">
        <v>19</v>
      </c>
    </row>
    <row r="7920" spans="1:4" ht="12.75">
      <c r="A7920" s="428" t="s">
        <v>7202</v>
      </c>
      <c r="B7920" s="431">
        <v>200109</v>
      </c>
      <c r="C7920" s="428" t="s">
        <v>19280</v>
      </c>
      <c r="D7920" s="428" t="s">
        <v>19</v>
      </c>
    </row>
    <row r="7921" spans="1:4" ht="12.75">
      <c r="A7921" s="428" t="s">
        <v>7214</v>
      </c>
      <c r="B7921" s="431">
        <v>101006</v>
      </c>
      <c r="C7921" s="428" t="s">
        <v>19281</v>
      </c>
      <c r="D7921" s="428" t="s">
        <v>19</v>
      </c>
    </row>
    <row r="7922" spans="1:4" ht="12.75">
      <c r="A7922" s="428" t="s">
        <v>7221</v>
      </c>
      <c r="B7922" s="431" t="s">
        <v>7222</v>
      </c>
      <c r="C7922" s="428" t="s">
        <v>12752</v>
      </c>
      <c r="D7922" s="428" t="s">
        <v>18</v>
      </c>
    </row>
    <row r="7923" spans="1:4" ht="12.75">
      <c r="A7923" s="428" t="s">
        <v>2199</v>
      </c>
      <c r="B7923" s="431" t="s">
        <v>1074</v>
      </c>
      <c r="C7923" s="428" t="s">
        <v>19282</v>
      </c>
      <c r="D7923" s="428" t="s">
        <v>20</v>
      </c>
    </row>
    <row r="7924" spans="1:4" ht="12.75">
      <c r="A7924" s="428" t="s">
        <v>7258</v>
      </c>
      <c r="B7924" s="431" t="s">
        <v>1408</v>
      </c>
      <c r="C7924" s="428" t="s">
        <v>19283</v>
      </c>
      <c r="D7924" s="428" t="s">
        <v>19</v>
      </c>
    </row>
    <row r="7925" spans="1:4" ht="12.75">
      <c r="A7925" s="428" t="s">
        <v>7284</v>
      </c>
      <c r="B7925" s="431">
        <v>150718</v>
      </c>
      <c r="C7925" s="428" t="s">
        <v>14575</v>
      </c>
      <c r="D7925" s="428" t="s">
        <v>20</v>
      </c>
    </row>
    <row r="7926" spans="1:4" ht="12.75">
      <c r="A7926" s="428" t="s">
        <v>7298</v>
      </c>
      <c r="B7926" s="431">
        <v>130808</v>
      </c>
      <c r="C7926" s="428" t="s">
        <v>19284</v>
      </c>
      <c r="D7926" s="428" t="s">
        <v>19</v>
      </c>
    </row>
    <row r="7927" spans="1:4" ht="12.75">
      <c r="A7927" s="428" t="s">
        <v>7314</v>
      </c>
      <c r="B7927" s="431" t="s">
        <v>10039</v>
      </c>
      <c r="C7927" s="428" t="s">
        <v>19285</v>
      </c>
      <c r="D7927" s="428" t="s">
        <v>19</v>
      </c>
    </row>
    <row r="7928" spans="1:4" ht="12.75">
      <c r="A7928" s="428" t="s">
        <v>7332</v>
      </c>
      <c r="B7928" s="431">
        <v>200108</v>
      </c>
      <c r="C7928" s="428" t="s">
        <v>19286</v>
      </c>
      <c r="D7928" s="428" t="s">
        <v>20</v>
      </c>
    </row>
    <row r="7929" spans="1:4" ht="12.75">
      <c r="A7929" s="428" t="s">
        <v>2061</v>
      </c>
      <c r="B7929" s="431">
        <v>100201</v>
      </c>
      <c r="C7929" s="428" t="s">
        <v>13759</v>
      </c>
      <c r="D7929" s="428" t="s">
        <v>19</v>
      </c>
    </row>
    <row r="7930" spans="1:4" ht="12.75">
      <c r="A7930" s="428" t="s">
        <v>7351</v>
      </c>
      <c r="B7930" s="431">
        <v>200115</v>
      </c>
      <c r="C7930" s="428" t="s">
        <v>19287</v>
      </c>
      <c r="D7930" s="428" t="s">
        <v>18</v>
      </c>
    </row>
    <row r="7931" spans="1:4" ht="12.75">
      <c r="A7931" s="428" t="s">
        <v>7354</v>
      </c>
      <c r="B7931" s="431" t="s">
        <v>9897</v>
      </c>
      <c r="C7931" s="428" t="s">
        <v>19288</v>
      </c>
      <c r="D7931" s="428" t="s">
        <v>20</v>
      </c>
    </row>
    <row r="7932" spans="1:4" ht="12.75">
      <c r="A7932" s="428" t="s">
        <v>7368</v>
      </c>
      <c r="B7932" s="431" t="s">
        <v>9790</v>
      </c>
      <c r="C7932" s="428" t="s">
        <v>19289</v>
      </c>
      <c r="D7932" s="428" t="s">
        <v>19</v>
      </c>
    </row>
    <row r="7933" spans="1:4" ht="12.75">
      <c r="A7933" s="428" t="s">
        <v>7369</v>
      </c>
      <c r="B7933" s="431">
        <v>200804</v>
      </c>
      <c r="C7933" s="428" t="s">
        <v>19290</v>
      </c>
      <c r="D7933" s="428" t="s">
        <v>19</v>
      </c>
    </row>
    <row r="7934" spans="1:4" ht="12.75">
      <c r="A7934" s="428" t="s">
        <v>12166</v>
      </c>
      <c r="B7934" s="431">
        <v>130901</v>
      </c>
      <c r="C7934" s="428" t="s">
        <v>19291</v>
      </c>
      <c r="D7934" s="428" t="s">
        <v>18</v>
      </c>
    </row>
    <row r="7935" spans="1:4" ht="12.75">
      <c r="A7935" s="428" t="s">
        <v>7198</v>
      </c>
      <c r="B7935" s="431" t="s">
        <v>7196</v>
      </c>
      <c r="C7935" s="428" t="s">
        <v>19292</v>
      </c>
      <c r="D7935" s="428" t="s">
        <v>20</v>
      </c>
    </row>
    <row r="7936" spans="1:4" ht="12.75">
      <c r="A7936" s="428" t="s">
        <v>1768</v>
      </c>
      <c r="B7936" s="431">
        <v>100704</v>
      </c>
      <c r="C7936" s="428" t="s">
        <v>19293</v>
      </c>
      <c r="D7936" s="428" t="s">
        <v>20</v>
      </c>
    </row>
    <row r="7937" spans="1:4" ht="12.75">
      <c r="A7937" s="428" t="s">
        <v>7412</v>
      </c>
      <c r="B7937" s="431" t="s">
        <v>1189</v>
      </c>
      <c r="C7937" s="428" t="s">
        <v>12386</v>
      </c>
      <c r="D7937" s="428" t="s">
        <v>18</v>
      </c>
    </row>
    <row r="7938" spans="1:4" ht="12.75">
      <c r="A7938" s="428" t="s">
        <v>7454</v>
      </c>
      <c r="B7938" s="431" t="s">
        <v>10867</v>
      </c>
      <c r="C7938" s="428" t="s">
        <v>19294</v>
      </c>
      <c r="D7938" s="428" t="s">
        <v>19</v>
      </c>
    </row>
    <row r="7939" spans="1:4" ht="12.75">
      <c r="A7939" s="428" t="s">
        <v>7455</v>
      </c>
      <c r="B7939" s="431" t="s">
        <v>10853</v>
      </c>
      <c r="C7939" s="428" t="s">
        <v>19295</v>
      </c>
      <c r="D7939" s="428" t="s">
        <v>19</v>
      </c>
    </row>
    <row r="7940" spans="1:4" ht="12.75">
      <c r="A7940" s="428" t="s">
        <v>7476</v>
      </c>
      <c r="B7940" s="431">
        <v>190306</v>
      </c>
      <c r="C7940" s="428" t="s">
        <v>19296</v>
      </c>
      <c r="D7940" s="428" t="s">
        <v>19</v>
      </c>
    </row>
    <row r="7941" spans="1:4" ht="12.75">
      <c r="A7941" s="428" t="s">
        <v>7481</v>
      </c>
      <c r="B7941" s="431" t="s">
        <v>10803</v>
      </c>
      <c r="C7941" s="428" t="s">
        <v>19297</v>
      </c>
      <c r="D7941" s="428" t="s">
        <v>19</v>
      </c>
    </row>
    <row r="7942" spans="1:4" ht="12.75">
      <c r="A7942" s="428" t="s">
        <v>7501</v>
      </c>
      <c r="B7942" s="431" t="s">
        <v>20022</v>
      </c>
      <c r="C7942" s="428" t="s">
        <v>17818</v>
      </c>
      <c r="D7942" s="428" t="s">
        <v>20</v>
      </c>
    </row>
    <row r="7943" spans="1:4" ht="12.75">
      <c r="A7943" s="428" t="s">
        <v>7511</v>
      </c>
      <c r="B7943" s="431" t="s">
        <v>413</v>
      </c>
      <c r="C7943" s="428" t="s">
        <v>19298</v>
      </c>
      <c r="D7943" s="428" t="s">
        <v>19</v>
      </c>
    </row>
    <row r="7944" spans="1:4" ht="12.75">
      <c r="A7944" s="428" t="s">
        <v>7919</v>
      </c>
      <c r="B7944" s="431">
        <v>131004</v>
      </c>
      <c r="C7944" s="428" t="s">
        <v>19299</v>
      </c>
      <c r="D7944" s="428" t="s">
        <v>20</v>
      </c>
    </row>
    <row r="7945" spans="1:4" ht="12.75">
      <c r="A7945" s="428" t="s">
        <v>12167</v>
      </c>
      <c r="B7945" s="431" t="s">
        <v>532</v>
      </c>
      <c r="C7945" s="428" t="s">
        <v>19300</v>
      </c>
      <c r="D7945" s="428" t="s">
        <v>20</v>
      </c>
    </row>
    <row r="7946" spans="1:4" ht="12.75">
      <c r="A7946" s="428" t="s">
        <v>7547</v>
      </c>
      <c r="B7946" s="431" t="s">
        <v>403</v>
      </c>
      <c r="C7946" s="428" t="s">
        <v>19301</v>
      </c>
      <c r="D7946" s="428" t="s">
        <v>19</v>
      </c>
    </row>
    <row r="7947" spans="1:4" ht="12.75">
      <c r="A7947" s="428" t="s">
        <v>7575</v>
      </c>
      <c r="B7947" s="431">
        <v>200507</v>
      </c>
      <c r="C7947" s="428" t="s">
        <v>19302</v>
      </c>
      <c r="D7947" s="428" t="s">
        <v>20</v>
      </c>
    </row>
    <row r="7948" spans="1:4" ht="12.75">
      <c r="A7948" s="428" t="s">
        <v>3137</v>
      </c>
      <c r="B7948" s="431">
        <v>100503</v>
      </c>
      <c r="C7948" s="428" t="s">
        <v>19303</v>
      </c>
      <c r="D7948" s="428" t="s">
        <v>18</v>
      </c>
    </row>
    <row r="7949" spans="1:4" ht="12.75">
      <c r="A7949" s="428" t="s">
        <v>7625</v>
      </c>
      <c r="B7949" s="431">
        <v>100104</v>
      </c>
      <c r="C7949" s="428" t="s">
        <v>19304</v>
      </c>
      <c r="D7949" s="428" t="s">
        <v>19</v>
      </c>
    </row>
    <row r="7950" spans="1:4" ht="12.75">
      <c r="A7950" s="428" t="s">
        <v>7639</v>
      </c>
      <c r="B7950" s="431" t="s">
        <v>512</v>
      </c>
      <c r="C7950" s="428" t="s">
        <v>19305</v>
      </c>
      <c r="D7950" s="428" t="s">
        <v>20</v>
      </c>
    </row>
    <row r="7951" spans="1:4" ht="12.75">
      <c r="A7951" s="428" t="s">
        <v>7644</v>
      </c>
      <c r="B7951" s="431">
        <v>131001</v>
      </c>
      <c r="C7951" s="428" t="s">
        <v>19306</v>
      </c>
      <c r="D7951" s="428" t="s">
        <v>18</v>
      </c>
    </row>
    <row r="7952" spans="1:4" ht="12.75">
      <c r="A7952" s="428" t="s">
        <v>7650</v>
      </c>
      <c r="B7952" s="431">
        <v>190304</v>
      </c>
      <c r="C7952" s="428" t="s">
        <v>19307</v>
      </c>
      <c r="D7952" s="428" t="s">
        <v>19</v>
      </c>
    </row>
    <row r="7953" spans="1:4" ht="12.75">
      <c r="A7953" s="428" t="s">
        <v>7668</v>
      </c>
      <c r="B7953" s="431">
        <v>150808</v>
      </c>
      <c r="C7953" s="428" t="s">
        <v>19308</v>
      </c>
      <c r="D7953" s="428" t="s">
        <v>19</v>
      </c>
    </row>
    <row r="7954" spans="1:4" ht="12.75">
      <c r="A7954" s="428" t="s">
        <v>12168</v>
      </c>
      <c r="B7954" s="431">
        <v>150108</v>
      </c>
      <c r="C7954" s="428" t="s">
        <v>19309</v>
      </c>
      <c r="D7954" s="428" t="s">
        <v>20</v>
      </c>
    </row>
    <row r="7955" spans="1:4" ht="12.75">
      <c r="A7955" s="428" t="s">
        <v>2599</v>
      </c>
      <c r="B7955" s="431">
        <v>100307</v>
      </c>
      <c r="C7955" s="428" t="s">
        <v>19310</v>
      </c>
      <c r="D7955" s="428" t="s">
        <v>19</v>
      </c>
    </row>
    <row r="7956" spans="1:4" ht="12.75">
      <c r="A7956" s="428" t="s">
        <v>7702</v>
      </c>
      <c r="B7956" s="431" t="s">
        <v>499</v>
      </c>
      <c r="C7956" s="428" t="s">
        <v>19311</v>
      </c>
      <c r="D7956" s="428" t="s">
        <v>20</v>
      </c>
    </row>
    <row r="7957" spans="1:4" ht="12.75">
      <c r="A7957" s="428" t="s">
        <v>7714</v>
      </c>
      <c r="B7957" s="431">
        <v>190303</v>
      </c>
      <c r="C7957" s="428" t="s">
        <v>19312</v>
      </c>
      <c r="D7957" s="428" t="s">
        <v>18</v>
      </c>
    </row>
    <row r="7958" spans="1:4" ht="12.75">
      <c r="A7958" s="428" t="s">
        <v>8254</v>
      </c>
      <c r="B7958" s="431">
        <v>250102</v>
      </c>
      <c r="C7958" s="428" t="s">
        <v>19313</v>
      </c>
      <c r="D7958" s="428" t="s">
        <v>20</v>
      </c>
    </row>
    <row r="7959" spans="1:4" ht="12.75">
      <c r="A7959" s="428" t="s">
        <v>7785</v>
      </c>
      <c r="B7959" s="431" t="s">
        <v>20022</v>
      </c>
      <c r="C7959" s="428" t="s">
        <v>18293</v>
      </c>
      <c r="D7959" s="428" t="s">
        <v>19</v>
      </c>
    </row>
    <row r="7960" spans="1:4" ht="12.75">
      <c r="A7960" s="428" t="s">
        <v>7800</v>
      </c>
      <c r="B7960" s="431" t="s">
        <v>10751</v>
      </c>
      <c r="C7960" s="428" t="s">
        <v>19314</v>
      </c>
      <c r="D7960" s="428" t="s">
        <v>20</v>
      </c>
    </row>
    <row r="7961" spans="1:4" ht="12.75">
      <c r="A7961" s="428" t="s">
        <v>7825</v>
      </c>
      <c r="B7961" s="431">
        <v>250203</v>
      </c>
      <c r="C7961" s="428" t="s">
        <v>19315</v>
      </c>
      <c r="D7961" s="428" t="s">
        <v>19</v>
      </c>
    </row>
    <row r="7962" spans="1:4" ht="12.75">
      <c r="A7962" s="428" t="s">
        <v>7896</v>
      </c>
      <c r="B7962" s="431">
        <v>250203</v>
      </c>
      <c r="C7962" s="428" t="s">
        <v>19316</v>
      </c>
      <c r="D7962" s="428" t="s">
        <v>18</v>
      </c>
    </row>
    <row r="7963" spans="1:4" ht="12.75">
      <c r="A7963" s="428" t="s">
        <v>12169</v>
      </c>
      <c r="B7963" s="431">
        <v>190113</v>
      </c>
      <c r="C7963" s="428" t="s">
        <v>18948</v>
      </c>
      <c r="D7963" s="428" t="s">
        <v>18</v>
      </c>
    </row>
    <row r="7964" spans="1:4" ht="12.75">
      <c r="A7964" s="428" t="s">
        <v>2039</v>
      </c>
      <c r="B7964" s="431">
        <v>100503</v>
      </c>
      <c r="C7964" s="428" t="s">
        <v>19317</v>
      </c>
      <c r="D7964" s="428" t="s">
        <v>19</v>
      </c>
    </row>
    <row r="7965" spans="1:4" ht="12.75">
      <c r="A7965" s="428" t="s">
        <v>12170</v>
      </c>
      <c r="B7965" s="431">
        <v>200501</v>
      </c>
      <c r="C7965" s="428" t="s">
        <v>19318</v>
      </c>
      <c r="D7965" s="428" t="s">
        <v>18</v>
      </c>
    </row>
    <row r="7966" spans="1:4" ht="12.75">
      <c r="A7966" s="428" t="s">
        <v>7933</v>
      </c>
      <c r="B7966" s="431" t="s">
        <v>10725</v>
      </c>
      <c r="C7966" s="428" t="s">
        <v>19025</v>
      </c>
      <c r="D7966" s="428" t="s">
        <v>20</v>
      </c>
    </row>
    <row r="7967" spans="1:4" ht="12.75">
      <c r="A7967" s="428" t="s">
        <v>12171</v>
      </c>
      <c r="B7967" s="431" t="s">
        <v>1124</v>
      </c>
      <c r="C7967" s="428" t="s">
        <v>19319</v>
      </c>
      <c r="D7967" s="428" t="s">
        <v>19</v>
      </c>
    </row>
    <row r="7968" spans="1:4" ht="12.75">
      <c r="A7968" s="428" t="s">
        <v>2222</v>
      </c>
      <c r="B7968" s="431" t="s">
        <v>10289</v>
      </c>
      <c r="C7968" s="428" t="s">
        <v>19320</v>
      </c>
      <c r="D7968" s="428" t="s">
        <v>18</v>
      </c>
    </row>
    <row r="7969" spans="1:4" ht="12.75">
      <c r="A7969" s="428" t="s">
        <v>12172</v>
      </c>
      <c r="B7969" s="431">
        <v>230110</v>
      </c>
      <c r="C7969" s="428" t="s">
        <v>19321</v>
      </c>
      <c r="D7969" s="428" t="s">
        <v>19</v>
      </c>
    </row>
    <row r="7970" spans="1:4" ht="12.75">
      <c r="A7970" s="428" t="s">
        <v>7948</v>
      </c>
      <c r="B7970" s="431">
        <v>250105</v>
      </c>
      <c r="C7970" s="428" t="s">
        <v>19322</v>
      </c>
      <c r="D7970" s="428" t="s">
        <v>19</v>
      </c>
    </row>
    <row r="7971" spans="1:4" ht="12.75">
      <c r="A7971" s="428" t="s">
        <v>5663</v>
      </c>
      <c r="B7971" s="431" t="s">
        <v>10291</v>
      </c>
      <c r="C7971" s="428" t="s">
        <v>13015</v>
      </c>
      <c r="D7971" s="428" t="s">
        <v>19</v>
      </c>
    </row>
    <row r="7972" spans="1:4" ht="12.75">
      <c r="A7972" s="428" t="s">
        <v>7973</v>
      </c>
      <c r="B7972" s="431">
        <v>200204</v>
      </c>
      <c r="C7972" s="428" t="s">
        <v>14355</v>
      </c>
      <c r="D7972" s="428" t="s">
        <v>18</v>
      </c>
    </row>
    <row r="7973" spans="1:4" ht="12.75">
      <c r="A7973" s="428" t="s">
        <v>12173</v>
      </c>
      <c r="B7973" s="431">
        <v>160803</v>
      </c>
      <c r="C7973" s="428" t="s">
        <v>9564</v>
      </c>
      <c r="D7973" s="428" t="s">
        <v>20</v>
      </c>
    </row>
    <row r="7974" spans="1:4" ht="12.75">
      <c r="A7974" s="428" t="s">
        <v>7590</v>
      </c>
      <c r="B7974" s="431" t="s">
        <v>3360</v>
      </c>
      <c r="C7974" s="428" t="s">
        <v>19323</v>
      </c>
      <c r="D7974" s="428" t="s">
        <v>20</v>
      </c>
    </row>
    <row r="7975" spans="1:4" ht="12.75">
      <c r="A7975" s="428" t="s">
        <v>6238</v>
      </c>
      <c r="B7975" s="431">
        <v>140204</v>
      </c>
      <c r="C7975" s="428" t="s">
        <v>19136</v>
      </c>
      <c r="D7975" s="428" t="s">
        <v>18</v>
      </c>
    </row>
    <row r="7976" spans="1:4" ht="12.75">
      <c r="A7976" s="428" t="s">
        <v>3374</v>
      </c>
      <c r="B7976" s="431">
        <v>210407</v>
      </c>
      <c r="C7976" s="428" t="s">
        <v>19324</v>
      </c>
      <c r="D7976" s="428" t="s">
        <v>18</v>
      </c>
    </row>
    <row r="7977" spans="1:4" ht="12.75">
      <c r="A7977" s="428" t="s">
        <v>8175</v>
      </c>
      <c r="B7977" s="431">
        <v>120609</v>
      </c>
      <c r="C7977" s="428" t="s">
        <v>19325</v>
      </c>
      <c r="D7977" s="428" t="s">
        <v>19</v>
      </c>
    </row>
    <row r="7978" spans="1:4" ht="12.75">
      <c r="A7978" s="428" t="s">
        <v>8023</v>
      </c>
      <c r="B7978" s="431" t="s">
        <v>1414</v>
      </c>
      <c r="C7978" s="428" t="s">
        <v>12455</v>
      </c>
      <c r="D7978" s="428" t="s">
        <v>18</v>
      </c>
    </row>
    <row r="7979" spans="1:4" ht="12.75">
      <c r="A7979" s="428" t="s">
        <v>6360</v>
      </c>
      <c r="B7979" s="431">
        <v>250304</v>
      </c>
      <c r="C7979" s="428" t="s">
        <v>19326</v>
      </c>
      <c r="D7979" s="428" t="s">
        <v>18</v>
      </c>
    </row>
    <row r="7980" spans="1:4" ht="12.75">
      <c r="A7980" s="428" t="s">
        <v>5344</v>
      </c>
      <c r="B7980" s="431">
        <v>140306</v>
      </c>
      <c r="C7980" s="428" t="s">
        <v>19327</v>
      </c>
      <c r="D7980" s="428" t="s">
        <v>20</v>
      </c>
    </row>
    <row r="7981" spans="1:4" ht="12.75">
      <c r="A7981" s="428" t="s">
        <v>3581</v>
      </c>
      <c r="B7981" s="431">
        <v>120608</v>
      </c>
      <c r="C7981" s="428" t="s">
        <v>19328</v>
      </c>
      <c r="D7981" s="428" t="s">
        <v>19</v>
      </c>
    </row>
    <row r="7982" spans="1:4" ht="12.75">
      <c r="A7982" s="428" t="s">
        <v>2143</v>
      </c>
      <c r="B7982" s="431">
        <v>150133</v>
      </c>
      <c r="C7982" s="428" t="s">
        <v>19329</v>
      </c>
      <c r="D7982" s="428" t="s">
        <v>18</v>
      </c>
    </row>
    <row r="7983" spans="1:4" ht="12.75">
      <c r="A7983" s="428" t="s">
        <v>8080</v>
      </c>
      <c r="B7983" s="431">
        <v>190201</v>
      </c>
      <c r="C7983" s="428" t="s">
        <v>19330</v>
      </c>
      <c r="D7983" s="428" t="s">
        <v>20</v>
      </c>
    </row>
    <row r="7984" spans="1:4" ht="12.75">
      <c r="A7984" s="428" t="s">
        <v>6663</v>
      </c>
      <c r="B7984" s="431">
        <v>170301</v>
      </c>
      <c r="C7984" s="428" t="s">
        <v>19331</v>
      </c>
      <c r="D7984" s="428" t="s">
        <v>20</v>
      </c>
    </row>
    <row r="7985" spans="1:4" ht="12.75">
      <c r="A7985" s="428" t="s">
        <v>8076</v>
      </c>
      <c r="B7985" s="431">
        <v>120606</v>
      </c>
      <c r="C7985" s="428" t="s">
        <v>13240</v>
      </c>
      <c r="D7985" s="428" t="s">
        <v>19</v>
      </c>
    </row>
    <row r="7986" spans="1:4" ht="12.75">
      <c r="A7986" s="428" t="s">
        <v>12174</v>
      </c>
      <c r="B7986" s="431">
        <v>160108</v>
      </c>
      <c r="C7986" s="428" t="s">
        <v>19332</v>
      </c>
      <c r="D7986" s="428" t="s">
        <v>459</v>
      </c>
    </row>
    <row r="7987" spans="1:4" ht="12.75">
      <c r="A7987" s="428" t="s">
        <v>1581</v>
      </c>
      <c r="B7987" s="431">
        <v>120707</v>
      </c>
      <c r="C7987" s="428" t="s">
        <v>19333</v>
      </c>
      <c r="D7987" s="428" t="s">
        <v>19</v>
      </c>
    </row>
    <row r="7988" spans="1:4" ht="12.75">
      <c r="A7988" s="428" t="s">
        <v>8166</v>
      </c>
      <c r="B7988" s="431">
        <v>130810</v>
      </c>
      <c r="C7988" s="428" t="s">
        <v>19334</v>
      </c>
      <c r="D7988" s="428" t="s">
        <v>20</v>
      </c>
    </row>
    <row r="7989" spans="1:4" ht="12.75">
      <c r="A7989" s="428" t="s">
        <v>1714</v>
      </c>
      <c r="B7989" s="431" t="s">
        <v>10823</v>
      </c>
      <c r="C7989" s="428" t="s">
        <v>19335</v>
      </c>
      <c r="D7989" s="428" t="s">
        <v>19</v>
      </c>
    </row>
    <row r="7990" spans="1:4" ht="12.75">
      <c r="A7990" s="428" t="s">
        <v>1656</v>
      </c>
      <c r="B7990" s="431" t="s">
        <v>10170</v>
      </c>
      <c r="C7990" s="428" t="s">
        <v>19336</v>
      </c>
      <c r="D7990" s="428" t="s">
        <v>19</v>
      </c>
    </row>
    <row r="7991" spans="1:4" ht="12.75">
      <c r="A7991" s="428" t="s">
        <v>8216</v>
      </c>
      <c r="B7991" s="431">
        <v>140312</v>
      </c>
      <c r="C7991" s="428" t="s">
        <v>19337</v>
      </c>
      <c r="D7991" s="428" t="s">
        <v>20</v>
      </c>
    </row>
    <row r="7992" spans="1:4" ht="12.75">
      <c r="A7992" s="428" t="s">
        <v>8240</v>
      </c>
      <c r="B7992" s="431">
        <v>120303</v>
      </c>
      <c r="C7992" s="428" t="s">
        <v>19338</v>
      </c>
      <c r="D7992" s="428" t="s">
        <v>20</v>
      </c>
    </row>
    <row r="7993" spans="1:4" ht="12.75">
      <c r="A7993" s="428" t="s">
        <v>8242</v>
      </c>
      <c r="B7993" s="431">
        <v>250401</v>
      </c>
      <c r="C7993" s="428" t="s">
        <v>19339</v>
      </c>
      <c r="D7993" s="428" t="s">
        <v>19</v>
      </c>
    </row>
    <row r="7994" spans="1:4" ht="12.75">
      <c r="A7994" s="428" t="s">
        <v>7315</v>
      </c>
      <c r="B7994" s="431" t="s">
        <v>10042</v>
      </c>
      <c r="C7994" s="428" t="s">
        <v>19340</v>
      </c>
      <c r="D7994" s="428" t="s">
        <v>20</v>
      </c>
    </row>
    <row r="7995" spans="1:4" ht="12.75">
      <c r="A7995" s="428" t="s">
        <v>2734</v>
      </c>
      <c r="B7995" s="431" t="s">
        <v>887</v>
      </c>
      <c r="C7995" s="428" t="s">
        <v>12595</v>
      </c>
      <c r="D7995" s="428" t="s">
        <v>19</v>
      </c>
    </row>
    <row r="7996" spans="1:4" ht="12.75">
      <c r="A7996" s="428" t="s">
        <v>8267</v>
      </c>
      <c r="B7996" s="431">
        <v>220503</v>
      </c>
      <c r="C7996" s="428" t="s">
        <v>19341</v>
      </c>
      <c r="D7996" s="428" t="s">
        <v>19</v>
      </c>
    </row>
    <row r="7997" spans="1:4" ht="12.75">
      <c r="A7997" s="428" t="s">
        <v>8272</v>
      </c>
      <c r="B7997" s="431">
        <v>120709</v>
      </c>
      <c r="C7997" s="428" t="s">
        <v>19342</v>
      </c>
      <c r="D7997" s="428" t="s">
        <v>19</v>
      </c>
    </row>
    <row r="7998" spans="1:4" ht="12.75">
      <c r="A7998" s="428" t="s">
        <v>4708</v>
      </c>
      <c r="B7998" s="431" t="s">
        <v>10230</v>
      </c>
      <c r="C7998" s="428" t="s">
        <v>19343</v>
      </c>
      <c r="D7998" s="428" t="s">
        <v>20</v>
      </c>
    </row>
    <row r="7999" spans="1:4" ht="12.75">
      <c r="A7999" s="428" t="s">
        <v>8288</v>
      </c>
      <c r="B7999" s="431">
        <v>131001</v>
      </c>
      <c r="C7999" s="428" t="s">
        <v>19344</v>
      </c>
      <c r="D7999" s="428" t="s">
        <v>20</v>
      </c>
    </row>
    <row r="8000" spans="1:4" ht="12.75">
      <c r="A8000" s="428" t="s">
        <v>966</v>
      </c>
      <c r="B8000" s="431">
        <v>150143</v>
      </c>
      <c r="C8000" s="428" t="s">
        <v>19345</v>
      </c>
      <c r="D8000" s="428" t="s">
        <v>20</v>
      </c>
    </row>
    <row r="8001" spans="1:4" ht="12.75">
      <c r="A8001" s="428" t="s">
        <v>12175</v>
      </c>
      <c r="B8001" s="431" t="s">
        <v>10715</v>
      </c>
      <c r="C8001" s="428" t="s">
        <v>19346</v>
      </c>
      <c r="D8001" s="428" t="s">
        <v>20</v>
      </c>
    </row>
    <row r="8002" spans="1:4" ht="12.75">
      <c r="A8002" s="428" t="s">
        <v>8312</v>
      </c>
      <c r="B8002" s="431">
        <v>200307</v>
      </c>
      <c r="C8002" s="428" t="s">
        <v>19347</v>
      </c>
      <c r="D8002" s="428" t="s">
        <v>20</v>
      </c>
    </row>
    <row r="8003" spans="1:4" ht="12.75">
      <c r="A8003" s="428" t="s">
        <v>8315</v>
      </c>
      <c r="B8003" s="431">
        <v>220904</v>
      </c>
      <c r="C8003" s="428" t="s">
        <v>19348</v>
      </c>
      <c r="D8003" s="428" t="s">
        <v>19</v>
      </c>
    </row>
    <row r="8004" spans="1:4" ht="12.75">
      <c r="A8004" s="428" t="s">
        <v>8339</v>
      </c>
      <c r="B8004" s="431">
        <v>190102</v>
      </c>
      <c r="C8004" s="428" t="s">
        <v>13985</v>
      </c>
      <c r="D8004" s="428" t="s">
        <v>19</v>
      </c>
    </row>
    <row r="8005" spans="1:4" ht="12.75">
      <c r="A8005" s="428" t="s">
        <v>3318</v>
      </c>
      <c r="B8005" s="431">
        <v>210105</v>
      </c>
      <c r="C8005" s="428" t="s">
        <v>19349</v>
      </c>
      <c r="D8005" s="428" t="s">
        <v>20</v>
      </c>
    </row>
    <row r="8006" spans="1:4" ht="12.75">
      <c r="A8006" s="428" t="s">
        <v>7545</v>
      </c>
      <c r="B8006" s="431" t="s">
        <v>2256</v>
      </c>
      <c r="C8006" s="428" t="s">
        <v>33</v>
      </c>
      <c r="D8006" s="428" t="s">
        <v>19</v>
      </c>
    </row>
    <row r="8007" spans="1:4" ht="12.75">
      <c r="A8007" s="428" t="s">
        <v>8384</v>
      </c>
      <c r="B8007" s="431">
        <v>190107</v>
      </c>
      <c r="C8007" s="428" t="s">
        <v>12403</v>
      </c>
      <c r="D8007" s="428" t="s">
        <v>20</v>
      </c>
    </row>
    <row r="8008" spans="1:4" ht="12.75">
      <c r="A8008" s="428" t="s">
        <v>8397</v>
      </c>
      <c r="B8008" s="431">
        <v>200308</v>
      </c>
      <c r="C8008" s="428" t="s">
        <v>19350</v>
      </c>
      <c r="D8008" s="428" t="s">
        <v>18</v>
      </c>
    </row>
    <row r="8009" spans="1:4" ht="12.75">
      <c r="A8009" s="428" t="s">
        <v>8405</v>
      </c>
      <c r="B8009" s="431">
        <v>190206</v>
      </c>
      <c r="C8009" s="428" t="s">
        <v>19351</v>
      </c>
      <c r="D8009" s="428" t="s">
        <v>19</v>
      </c>
    </row>
    <row r="8010" spans="1:4" ht="12.75">
      <c r="A8010" s="428" t="s">
        <v>8418</v>
      </c>
      <c r="B8010" s="431">
        <v>150606</v>
      </c>
      <c r="C8010" s="428" t="s">
        <v>19352</v>
      </c>
      <c r="D8010" s="428" t="s">
        <v>20</v>
      </c>
    </row>
    <row r="8011" spans="1:4" ht="12.75">
      <c r="A8011" s="428" t="s">
        <v>8421</v>
      </c>
      <c r="B8011" s="431">
        <v>150601</v>
      </c>
      <c r="C8011" s="428" t="s">
        <v>19353</v>
      </c>
      <c r="D8011" s="428" t="s">
        <v>20</v>
      </c>
    </row>
    <row r="8012" spans="1:4" ht="12.75">
      <c r="A8012" s="428" t="s">
        <v>12176</v>
      </c>
      <c r="B8012" s="431" t="s">
        <v>10140</v>
      </c>
      <c r="C8012" s="428" t="s">
        <v>19354</v>
      </c>
      <c r="D8012" s="428" t="s">
        <v>19</v>
      </c>
    </row>
    <row r="8013" spans="1:4" ht="12.75">
      <c r="A8013" s="428" t="s">
        <v>4983</v>
      </c>
      <c r="B8013" s="431">
        <v>210112</v>
      </c>
      <c r="C8013" s="428" t="s">
        <v>17287</v>
      </c>
      <c r="D8013" s="428" t="s">
        <v>19</v>
      </c>
    </row>
    <row r="8014" spans="1:4" ht="12.75">
      <c r="A8014" s="428" t="s">
        <v>12177</v>
      </c>
      <c r="B8014" s="431" t="s">
        <v>10220</v>
      </c>
      <c r="C8014" s="428" t="s">
        <v>19355</v>
      </c>
      <c r="D8014" s="428" t="s">
        <v>20</v>
      </c>
    </row>
    <row r="8015" spans="1:4" ht="12.75">
      <c r="A8015" s="428" t="s">
        <v>8458</v>
      </c>
      <c r="B8015" s="431">
        <v>150606</v>
      </c>
      <c r="C8015" s="428" t="s">
        <v>19356</v>
      </c>
      <c r="D8015" s="428" t="s">
        <v>19</v>
      </c>
    </row>
    <row r="8016" spans="1:4" ht="12.75">
      <c r="A8016" s="428" t="s">
        <v>2187</v>
      </c>
      <c r="B8016" s="431">
        <v>120423</v>
      </c>
      <c r="C8016" s="428" t="s">
        <v>19357</v>
      </c>
      <c r="D8016" s="428" t="s">
        <v>19</v>
      </c>
    </row>
    <row r="8017" spans="1:4" ht="12.75">
      <c r="A8017" s="428" t="s">
        <v>8463</v>
      </c>
      <c r="B8017" s="431" t="s">
        <v>7791</v>
      </c>
      <c r="C8017" s="428" t="s">
        <v>19358</v>
      </c>
      <c r="D8017" s="428" t="s">
        <v>20</v>
      </c>
    </row>
    <row r="8018" spans="1:4" ht="12.75">
      <c r="A8018" s="428" t="s">
        <v>2865</v>
      </c>
      <c r="B8018" s="431" t="s">
        <v>10556</v>
      </c>
      <c r="C8018" s="428" t="s">
        <v>19359</v>
      </c>
      <c r="D8018" s="428" t="s">
        <v>19</v>
      </c>
    </row>
    <row r="8019" spans="1:4" ht="12.75">
      <c r="A8019" s="428" t="s">
        <v>3976</v>
      </c>
      <c r="B8019" s="431">
        <v>200404</v>
      </c>
      <c r="C8019" s="428" t="s">
        <v>19360</v>
      </c>
      <c r="D8019" s="428" t="s">
        <v>18</v>
      </c>
    </row>
    <row r="8020" spans="1:4" ht="12.75">
      <c r="A8020" s="428" t="s">
        <v>8468</v>
      </c>
      <c r="B8020" s="431" t="s">
        <v>560</v>
      </c>
      <c r="C8020" s="428" t="s">
        <v>19361</v>
      </c>
      <c r="D8020" s="428" t="s">
        <v>19</v>
      </c>
    </row>
    <row r="8021" spans="1:4" ht="12.75">
      <c r="A8021" s="428" t="s">
        <v>3128</v>
      </c>
      <c r="B8021" s="431" t="s">
        <v>10456</v>
      </c>
      <c r="C8021" s="428" t="s">
        <v>19362</v>
      </c>
      <c r="D8021" s="428" t="s">
        <v>20</v>
      </c>
    </row>
    <row r="8022" spans="1:4" ht="12.75">
      <c r="A8022" s="428" t="s">
        <v>5749</v>
      </c>
      <c r="B8022" s="431">
        <v>210407</v>
      </c>
      <c r="C8022" s="428" t="s">
        <v>19363</v>
      </c>
      <c r="D8022" s="428" t="s">
        <v>19</v>
      </c>
    </row>
    <row r="8023" spans="1:4" ht="12.75">
      <c r="A8023" s="428" t="s">
        <v>2255</v>
      </c>
      <c r="B8023" s="431" t="s">
        <v>2256</v>
      </c>
      <c r="C8023" s="428" t="s">
        <v>19364</v>
      </c>
      <c r="D8023" s="428" t="s">
        <v>19</v>
      </c>
    </row>
    <row r="8024" spans="1:4" ht="12.75">
      <c r="A8024" s="428" t="s">
        <v>8511</v>
      </c>
      <c r="B8024" s="431">
        <v>150606</v>
      </c>
      <c r="C8024" s="428" t="s">
        <v>19365</v>
      </c>
      <c r="D8024" s="428" t="s">
        <v>19</v>
      </c>
    </row>
    <row r="8025" spans="1:4" ht="12.75">
      <c r="A8025" s="428" t="s">
        <v>751</v>
      </c>
      <c r="B8025" s="431" t="s">
        <v>752</v>
      </c>
      <c r="C8025" s="428" t="s">
        <v>19366</v>
      </c>
      <c r="D8025" s="428" t="s">
        <v>19</v>
      </c>
    </row>
    <row r="8026" spans="1:4" ht="12.75">
      <c r="A8026" s="428" t="s">
        <v>6061</v>
      </c>
      <c r="B8026" s="431" t="s">
        <v>10709</v>
      </c>
      <c r="C8026" s="428" t="s">
        <v>17644</v>
      </c>
      <c r="D8026" s="428" t="s">
        <v>20</v>
      </c>
    </row>
    <row r="8027" spans="1:4" ht="12.75">
      <c r="A8027" s="428" t="s">
        <v>8189</v>
      </c>
      <c r="B8027" s="431">
        <v>131202</v>
      </c>
      <c r="C8027" s="428" t="s">
        <v>19367</v>
      </c>
      <c r="D8027" s="428" t="s">
        <v>18</v>
      </c>
    </row>
    <row r="8028" spans="1:4" ht="12.75">
      <c r="A8028" s="428" t="s">
        <v>4101</v>
      </c>
      <c r="B8028" s="431" t="s">
        <v>3152</v>
      </c>
      <c r="C8028" s="428" t="s">
        <v>17254</v>
      </c>
      <c r="D8028" s="428" t="s">
        <v>20</v>
      </c>
    </row>
    <row r="8029" spans="1:4" ht="12.75">
      <c r="A8029" s="428" t="s">
        <v>1102</v>
      </c>
      <c r="B8029" s="431">
        <v>110207</v>
      </c>
      <c r="C8029" s="428" t="s">
        <v>19368</v>
      </c>
      <c r="D8029" s="428" t="s">
        <v>20</v>
      </c>
    </row>
    <row r="8030" spans="1:4" ht="12.75">
      <c r="A8030" s="428" t="s">
        <v>8540</v>
      </c>
      <c r="B8030" s="431">
        <v>250101</v>
      </c>
      <c r="C8030" s="428" t="s">
        <v>19369</v>
      </c>
      <c r="D8030" s="428" t="s">
        <v>20</v>
      </c>
    </row>
    <row r="8031" spans="1:4" ht="12.75">
      <c r="A8031" s="428" t="s">
        <v>2693</v>
      </c>
      <c r="B8031" s="431" t="s">
        <v>637</v>
      </c>
      <c r="C8031" s="428" t="s">
        <v>19370</v>
      </c>
      <c r="D8031" s="428" t="s">
        <v>19</v>
      </c>
    </row>
    <row r="8032" spans="1:4" ht="12.75">
      <c r="A8032" s="428" t="s">
        <v>8544</v>
      </c>
      <c r="B8032" s="431">
        <v>250105</v>
      </c>
      <c r="C8032" s="428" t="s">
        <v>19371</v>
      </c>
      <c r="D8032" s="428" t="s">
        <v>19</v>
      </c>
    </row>
    <row r="8033" spans="1:4" ht="12.75">
      <c r="A8033" s="428" t="s">
        <v>8547</v>
      </c>
      <c r="B8033" s="431">
        <v>150603</v>
      </c>
      <c r="C8033" s="428" t="s">
        <v>13893</v>
      </c>
      <c r="D8033" s="428" t="s">
        <v>19</v>
      </c>
    </row>
    <row r="8034" spans="1:4" ht="12.75">
      <c r="A8034" s="428" t="s">
        <v>8558</v>
      </c>
      <c r="B8034" s="431">
        <v>200304</v>
      </c>
      <c r="C8034" s="428" t="s">
        <v>19372</v>
      </c>
      <c r="D8034" s="428" t="s">
        <v>20</v>
      </c>
    </row>
    <row r="8035" spans="1:4" ht="12.75">
      <c r="A8035" s="428" t="s">
        <v>8559</v>
      </c>
      <c r="B8035" s="431">
        <v>250107</v>
      </c>
      <c r="C8035" s="428" t="s">
        <v>19373</v>
      </c>
      <c r="D8035" s="428" t="s">
        <v>18</v>
      </c>
    </row>
    <row r="8036" spans="1:4" ht="12.75">
      <c r="A8036" s="428" t="s">
        <v>12178</v>
      </c>
      <c r="B8036" s="431">
        <v>200301</v>
      </c>
      <c r="C8036" s="428" t="s">
        <v>19374</v>
      </c>
      <c r="D8036" s="428" t="s">
        <v>20</v>
      </c>
    </row>
    <row r="8037" spans="1:4" ht="12.75">
      <c r="A8037" s="428" t="s">
        <v>1868</v>
      </c>
      <c r="B8037" s="431">
        <v>210112</v>
      </c>
      <c r="C8037" s="428" t="s">
        <v>19375</v>
      </c>
      <c r="D8037" s="428" t="s">
        <v>19</v>
      </c>
    </row>
    <row r="8038" spans="1:4" ht="12.75">
      <c r="A8038" s="428" t="s">
        <v>6019</v>
      </c>
      <c r="B8038" s="431">
        <v>150117</v>
      </c>
      <c r="C8038" s="428" t="s">
        <v>19376</v>
      </c>
      <c r="D8038" s="428" t="s">
        <v>18</v>
      </c>
    </row>
    <row r="8039" spans="1:4" ht="12.75">
      <c r="A8039" s="428" t="s">
        <v>4812</v>
      </c>
      <c r="B8039" s="431" t="s">
        <v>452</v>
      </c>
      <c r="C8039" s="428" t="s">
        <v>12819</v>
      </c>
      <c r="D8039" s="428" t="s">
        <v>20</v>
      </c>
    </row>
    <row r="8040" spans="1:4" ht="12.75">
      <c r="A8040" s="428" t="s">
        <v>464</v>
      </c>
      <c r="B8040" s="431" t="s">
        <v>10717</v>
      </c>
      <c r="C8040" s="428" t="s">
        <v>19377</v>
      </c>
      <c r="D8040" s="428" t="s">
        <v>20</v>
      </c>
    </row>
    <row r="8041" spans="1:4" ht="12.75">
      <c r="A8041" s="428" t="s">
        <v>4799</v>
      </c>
      <c r="B8041" s="431" t="s">
        <v>854</v>
      </c>
      <c r="C8041" s="428" t="s">
        <v>19378</v>
      </c>
      <c r="D8041" s="428" t="s">
        <v>19</v>
      </c>
    </row>
    <row r="8042" spans="1:4" ht="12.75">
      <c r="A8042" s="428" t="s">
        <v>8609</v>
      </c>
      <c r="B8042" s="431">
        <v>170104</v>
      </c>
      <c r="C8042" s="428" t="s">
        <v>19379</v>
      </c>
      <c r="D8042" s="428" t="s">
        <v>19</v>
      </c>
    </row>
    <row r="8043" spans="1:4" ht="12.75">
      <c r="A8043" s="428" t="s">
        <v>2169</v>
      </c>
      <c r="B8043" s="431" t="s">
        <v>10541</v>
      </c>
      <c r="C8043" s="428" t="s">
        <v>19380</v>
      </c>
      <c r="D8043" s="428" t="s">
        <v>19</v>
      </c>
    </row>
    <row r="8044" spans="1:4" ht="12.75">
      <c r="A8044" s="428" t="s">
        <v>1426</v>
      </c>
      <c r="B8044" s="431" t="s">
        <v>904</v>
      </c>
      <c r="C8044" s="428" t="s">
        <v>19381</v>
      </c>
      <c r="D8044" s="428" t="s">
        <v>19</v>
      </c>
    </row>
    <row r="8045" spans="1:4" ht="12.75">
      <c r="A8045" s="428" t="s">
        <v>2974</v>
      </c>
      <c r="B8045" s="431">
        <v>150143</v>
      </c>
      <c r="C8045" s="428" t="s">
        <v>19382</v>
      </c>
      <c r="D8045" s="428" t="s">
        <v>18</v>
      </c>
    </row>
    <row r="8046" spans="1:4" ht="12.75">
      <c r="A8046" s="428" t="s">
        <v>3169</v>
      </c>
      <c r="B8046" s="431" t="s">
        <v>10709</v>
      </c>
      <c r="C8046" s="428" t="s">
        <v>19383</v>
      </c>
      <c r="D8046" s="428" t="s">
        <v>20</v>
      </c>
    </row>
    <row r="8047" spans="1:4" ht="12.75">
      <c r="A8047" s="428" t="s">
        <v>853</v>
      </c>
      <c r="B8047" s="431" t="s">
        <v>854</v>
      </c>
      <c r="C8047" s="428" t="s">
        <v>19384</v>
      </c>
      <c r="D8047" s="428" t="s">
        <v>18</v>
      </c>
    </row>
    <row r="8048" spans="1:4" ht="12.75">
      <c r="A8048" s="428" t="s">
        <v>6996</v>
      </c>
      <c r="B8048" s="431" t="s">
        <v>9836</v>
      </c>
      <c r="C8048" s="428" t="s">
        <v>19385</v>
      </c>
      <c r="D8048" s="428" t="s">
        <v>19</v>
      </c>
    </row>
    <row r="8049" spans="1:4" ht="12.75">
      <c r="A8049" s="428" t="s">
        <v>12179</v>
      </c>
      <c r="B8049" s="431" t="s">
        <v>10713</v>
      </c>
      <c r="C8049" s="428" t="s">
        <v>19386</v>
      </c>
      <c r="D8049" s="428" t="s">
        <v>19</v>
      </c>
    </row>
    <row r="8050" spans="1:4" ht="12.75">
      <c r="A8050" s="428" t="s">
        <v>3429</v>
      </c>
      <c r="B8050" s="431">
        <v>211206</v>
      </c>
      <c r="C8050" s="428" t="s">
        <v>3430</v>
      </c>
      <c r="D8050" s="428" t="s">
        <v>19</v>
      </c>
    </row>
    <row r="8051" spans="1:4" ht="12.75">
      <c r="A8051" s="428" t="s">
        <v>2696</v>
      </c>
      <c r="B8051" s="431" t="s">
        <v>854</v>
      </c>
      <c r="C8051" s="428" t="s">
        <v>14170</v>
      </c>
      <c r="D8051" s="428" t="s">
        <v>19</v>
      </c>
    </row>
    <row r="8052" spans="1:4" ht="12.75">
      <c r="A8052" s="428" t="s">
        <v>871</v>
      </c>
      <c r="B8052" s="431">
        <v>160505</v>
      </c>
      <c r="C8052" s="428" t="s">
        <v>19387</v>
      </c>
      <c r="D8052" s="428" t="s">
        <v>19</v>
      </c>
    </row>
    <row r="8053" spans="1:4" ht="12.75">
      <c r="A8053" s="428" t="s">
        <v>5116</v>
      </c>
      <c r="B8053" s="431">
        <v>120135</v>
      </c>
      <c r="C8053" s="428" t="s">
        <v>19388</v>
      </c>
      <c r="D8053" s="428" t="s">
        <v>20</v>
      </c>
    </row>
    <row r="8054" spans="1:4" ht="12.75">
      <c r="A8054" s="428" t="s">
        <v>3329</v>
      </c>
      <c r="B8054" s="431" t="s">
        <v>854</v>
      </c>
      <c r="C8054" s="428" t="s">
        <v>19389</v>
      </c>
      <c r="D8054" s="428" t="s">
        <v>19</v>
      </c>
    </row>
    <row r="8055" spans="1:4" ht="12.75">
      <c r="A8055" s="428" t="s">
        <v>1111</v>
      </c>
      <c r="B8055" s="431">
        <v>200111</v>
      </c>
      <c r="C8055" s="428" t="s">
        <v>19390</v>
      </c>
      <c r="D8055" s="428" t="s">
        <v>19</v>
      </c>
    </row>
    <row r="8056" spans="1:4" ht="12.75">
      <c r="A8056" s="428" t="s">
        <v>4385</v>
      </c>
      <c r="B8056" s="431">
        <v>210301</v>
      </c>
      <c r="C8056" s="428" t="s">
        <v>19391</v>
      </c>
      <c r="D8056" s="428" t="s">
        <v>20</v>
      </c>
    </row>
    <row r="8057" spans="1:4" ht="12.75">
      <c r="A8057" s="428" t="s">
        <v>3590</v>
      </c>
      <c r="B8057" s="431" t="s">
        <v>10717</v>
      </c>
      <c r="C8057" s="428" t="s">
        <v>19392</v>
      </c>
      <c r="D8057" s="428" t="s">
        <v>20</v>
      </c>
    </row>
    <row r="8058" spans="1:4" ht="12.75">
      <c r="A8058" s="428" t="s">
        <v>3491</v>
      </c>
      <c r="B8058" s="431">
        <v>160113</v>
      </c>
      <c r="C8058" s="428" t="s">
        <v>19393</v>
      </c>
      <c r="D8058" s="428" t="s">
        <v>19</v>
      </c>
    </row>
    <row r="8059" spans="1:4" ht="12.75">
      <c r="A8059" s="428" t="s">
        <v>12180</v>
      </c>
      <c r="B8059" s="431" t="s">
        <v>10569</v>
      </c>
      <c r="C8059" s="428" t="s">
        <v>19394</v>
      </c>
      <c r="D8059" s="428" t="s">
        <v>18</v>
      </c>
    </row>
    <row r="8060" spans="1:4" ht="12.75">
      <c r="A8060" s="428" t="s">
        <v>598</v>
      </c>
      <c r="B8060" s="431">
        <v>210402</v>
      </c>
      <c r="C8060" s="428" t="s">
        <v>19395</v>
      </c>
      <c r="D8060" s="428" t="s">
        <v>459</v>
      </c>
    </row>
    <row r="8061" spans="1:4" ht="12.75">
      <c r="A8061" s="428" t="s">
        <v>5641</v>
      </c>
      <c r="B8061" s="431">
        <v>200607</v>
      </c>
      <c r="C8061" s="428" t="s">
        <v>19396</v>
      </c>
      <c r="D8061" s="428" t="s">
        <v>20</v>
      </c>
    </row>
    <row r="8062" spans="1:4" ht="12.75">
      <c r="A8062" s="428" t="s">
        <v>2446</v>
      </c>
      <c r="B8062" s="431">
        <v>160112</v>
      </c>
      <c r="C8062" s="428" t="s">
        <v>19397</v>
      </c>
      <c r="D8062" s="428" t="s">
        <v>19</v>
      </c>
    </row>
    <row r="8063" spans="1:4" ht="12.75">
      <c r="A8063" s="428" t="s">
        <v>12181</v>
      </c>
      <c r="B8063" s="431">
        <v>150102</v>
      </c>
      <c r="C8063" s="428" t="s">
        <v>19398</v>
      </c>
      <c r="D8063" s="428" t="s">
        <v>20</v>
      </c>
    </row>
    <row r="8064" spans="1:4" ht="12.75">
      <c r="A8064" s="428" t="s">
        <v>5706</v>
      </c>
      <c r="B8064" s="431" t="s">
        <v>10356</v>
      </c>
      <c r="C8064" s="428" t="s">
        <v>19399</v>
      </c>
      <c r="D8064" s="428" t="s">
        <v>19</v>
      </c>
    </row>
    <row r="8065" spans="1:4" ht="12.75">
      <c r="A8065" s="428" t="s">
        <v>1475</v>
      </c>
      <c r="B8065" s="431">
        <v>210708</v>
      </c>
      <c r="C8065" s="428" t="s">
        <v>19400</v>
      </c>
      <c r="D8065" s="428" t="s">
        <v>19</v>
      </c>
    </row>
    <row r="8066" spans="1:4" ht="12.75">
      <c r="A8066" s="428" t="s">
        <v>3903</v>
      </c>
      <c r="B8066" s="431">
        <v>210805</v>
      </c>
      <c r="C8066" s="428" t="s">
        <v>19401</v>
      </c>
      <c r="D8066" s="428" t="s">
        <v>19</v>
      </c>
    </row>
    <row r="8067" spans="1:4" ht="12.75">
      <c r="A8067" s="428" t="s">
        <v>1989</v>
      </c>
      <c r="B8067" s="431">
        <v>200705</v>
      </c>
      <c r="C8067" s="428" t="s">
        <v>19402</v>
      </c>
      <c r="D8067" s="428" t="s">
        <v>19</v>
      </c>
    </row>
    <row r="8068" spans="1:4" ht="12.75">
      <c r="A8068" s="428" t="s">
        <v>566</v>
      </c>
      <c r="B8068" s="431">
        <v>210105</v>
      </c>
      <c r="C8068" s="428" t="s">
        <v>19403</v>
      </c>
      <c r="D8068" s="428" t="s">
        <v>20</v>
      </c>
    </row>
    <row r="8069" spans="1:4" ht="12.75">
      <c r="A8069" s="428" t="s">
        <v>1817</v>
      </c>
      <c r="B8069" s="431">
        <v>210707</v>
      </c>
      <c r="C8069" s="428" t="s">
        <v>19404</v>
      </c>
      <c r="D8069" s="428" t="s">
        <v>19</v>
      </c>
    </row>
    <row r="8070" spans="1:4" ht="12.75">
      <c r="A8070" s="428" t="s">
        <v>4203</v>
      </c>
      <c r="B8070" s="431">
        <v>210102</v>
      </c>
      <c r="C8070" s="428" t="s">
        <v>19405</v>
      </c>
      <c r="D8070" s="428" t="s">
        <v>20</v>
      </c>
    </row>
    <row r="8071" spans="1:4" ht="12.75">
      <c r="A8071" s="428" t="s">
        <v>990</v>
      </c>
      <c r="B8071" s="431" t="s">
        <v>10588</v>
      </c>
      <c r="C8071" s="428" t="s">
        <v>19406</v>
      </c>
      <c r="D8071" s="428" t="s">
        <v>19</v>
      </c>
    </row>
    <row r="8072" spans="1:4" ht="12.75">
      <c r="A8072" s="428" t="s">
        <v>2245</v>
      </c>
      <c r="B8072" s="431">
        <v>210504</v>
      </c>
      <c r="C8072" s="428" t="s">
        <v>19407</v>
      </c>
      <c r="D8072" s="428" t="s">
        <v>19</v>
      </c>
    </row>
    <row r="8073" spans="1:4" ht="12.75">
      <c r="A8073" s="428" t="s">
        <v>5871</v>
      </c>
      <c r="B8073" s="431">
        <v>160506</v>
      </c>
      <c r="C8073" s="428" t="s">
        <v>19408</v>
      </c>
      <c r="D8073" s="428" t="s">
        <v>18</v>
      </c>
    </row>
    <row r="8074" spans="1:4" ht="12.75">
      <c r="A8074" s="428" t="s">
        <v>2718</v>
      </c>
      <c r="B8074" s="431">
        <v>210113</v>
      </c>
      <c r="C8074" s="428" t="s">
        <v>19409</v>
      </c>
      <c r="D8074" s="428" t="s">
        <v>20</v>
      </c>
    </row>
    <row r="8075" spans="1:4" ht="12.75">
      <c r="A8075" s="428" t="s">
        <v>1476</v>
      </c>
      <c r="B8075" s="431">
        <v>210308</v>
      </c>
      <c r="C8075" s="428" t="s">
        <v>19410</v>
      </c>
      <c r="D8075" s="428" t="s">
        <v>18</v>
      </c>
    </row>
    <row r="8076" spans="1:4" ht="12.75">
      <c r="A8076" s="428" t="s">
        <v>4529</v>
      </c>
      <c r="B8076" s="431">
        <v>150509</v>
      </c>
      <c r="C8076" s="428" t="s">
        <v>19411</v>
      </c>
      <c r="D8076" s="428" t="s">
        <v>20</v>
      </c>
    </row>
    <row r="8077" spans="1:4" ht="12.75">
      <c r="A8077" s="428" t="s">
        <v>7890</v>
      </c>
      <c r="B8077" s="431">
        <v>150407</v>
      </c>
      <c r="C8077" s="428" t="s">
        <v>14878</v>
      </c>
      <c r="D8077" s="428" t="s">
        <v>20</v>
      </c>
    </row>
    <row r="8078" spans="1:4" ht="12.75">
      <c r="A8078" s="428" t="s">
        <v>12182</v>
      </c>
      <c r="B8078" s="431">
        <v>200703</v>
      </c>
      <c r="C8078" s="428" t="s">
        <v>19412</v>
      </c>
      <c r="D8078" s="428" t="s">
        <v>20</v>
      </c>
    </row>
    <row r="8079" spans="1:4" ht="12.75">
      <c r="A8079" s="428" t="s">
        <v>745</v>
      </c>
      <c r="B8079" s="431">
        <v>210107</v>
      </c>
      <c r="C8079" s="428" t="s">
        <v>19413</v>
      </c>
      <c r="D8079" s="428" t="s">
        <v>19</v>
      </c>
    </row>
    <row r="8080" spans="1:4" ht="12.75">
      <c r="A8080" s="428" t="s">
        <v>2880</v>
      </c>
      <c r="B8080" s="431" t="s">
        <v>9724</v>
      </c>
      <c r="C8080" s="428" t="s">
        <v>12403</v>
      </c>
      <c r="D8080" s="428" t="s">
        <v>18</v>
      </c>
    </row>
    <row r="8081" spans="1:4" ht="12.75">
      <c r="A8081" s="428" t="s">
        <v>2311</v>
      </c>
      <c r="B8081" s="431">
        <v>210807</v>
      </c>
      <c r="C8081" s="428" t="s">
        <v>19414</v>
      </c>
      <c r="D8081" s="428" t="s">
        <v>19</v>
      </c>
    </row>
    <row r="8082" spans="1:4" ht="12.75">
      <c r="A8082" s="428" t="s">
        <v>4187</v>
      </c>
      <c r="B8082" s="431">
        <v>210709</v>
      </c>
      <c r="C8082" s="428" t="s">
        <v>19415</v>
      </c>
      <c r="D8082" s="428" t="s">
        <v>20</v>
      </c>
    </row>
    <row r="8083" spans="1:4" ht="12.75">
      <c r="A8083" s="428" t="s">
        <v>4065</v>
      </c>
      <c r="B8083" s="431">
        <v>210212</v>
      </c>
      <c r="C8083" s="428" t="s">
        <v>17066</v>
      </c>
      <c r="D8083" s="428" t="s">
        <v>18</v>
      </c>
    </row>
    <row r="8084" spans="1:4" ht="12.75">
      <c r="A8084" s="428" t="s">
        <v>7029</v>
      </c>
      <c r="B8084" s="431" t="s">
        <v>7030</v>
      </c>
      <c r="C8084" s="428" t="s">
        <v>19416</v>
      </c>
      <c r="D8084" s="428" t="s">
        <v>20</v>
      </c>
    </row>
    <row r="8085" spans="1:4" ht="12.75">
      <c r="A8085" s="428" t="s">
        <v>898</v>
      </c>
      <c r="B8085" s="431">
        <v>210210</v>
      </c>
      <c r="C8085" s="428" t="s">
        <v>19417</v>
      </c>
      <c r="D8085" s="428" t="s">
        <v>19</v>
      </c>
    </row>
    <row r="8086" spans="1:4" ht="12.75">
      <c r="A8086" s="428" t="s">
        <v>12183</v>
      </c>
      <c r="B8086" s="431" t="s">
        <v>9706</v>
      </c>
      <c r="C8086" s="428" t="s">
        <v>19418</v>
      </c>
      <c r="D8086" s="428" t="s">
        <v>20</v>
      </c>
    </row>
    <row r="8087" spans="1:4" ht="12.75">
      <c r="A8087" s="428" t="s">
        <v>2518</v>
      </c>
      <c r="B8087" s="431" t="s">
        <v>9724</v>
      </c>
      <c r="C8087" s="428" t="s">
        <v>19419</v>
      </c>
      <c r="D8087" s="428" t="s">
        <v>20</v>
      </c>
    </row>
    <row r="8088" spans="1:4" ht="12.75">
      <c r="A8088" s="428" t="s">
        <v>6094</v>
      </c>
      <c r="B8088" s="431">
        <v>120904</v>
      </c>
      <c r="C8088" s="428" t="s">
        <v>19420</v>
      </c>
      <c r="D8088" s="428" t="s">
        <v>19</v>
      </c>
    </row>
    <row r="8089" spans="1:4" ht="12.75">
      <c r="A8089" s="428" t="s">
        <v>2639</v>
      </c>
      <c r="B8089" s="431" t="s">
        <v>10585</v>
      </c>
      <c r="C8089" s="428" t="s">
        <v>19421</v>
      </c>
      <c r="D8089" s="428" t="s">
        <v>20</v>
      </c>
    </row>
    <row r="8090" spans="1:4" ht="12.75">
      <c r="A8090" s="428" t="s">
        <v>3951</v>
      </c>
      <c r="B8090" s="431" t="s">
        <v>10605</v>
      </c>
      <c r="C8090" s="428" t="s">
        <v>19422</v>
      </c>
      <c r="D8090" s="428" t="s">
        <v>19</v>
      </c>
    </row>
    <row r="8091" spans="1:4" ht="12.75">
      <c r="A8091" s="428" t="s">
        <v>3061</v>
      </c>
      <c r="B8091" s="431">
        <v>120904</v>
      </c>
      <c r="C8091" s="428" t="s">
        <v>19423</v>
      </c>
      <c r="D8091" s="428" t="s">
        <v>18</v>
      </c>
    </row>
    <row r="8092" spans="1:4" ht="12.75">
      <c r="A8092" s="428" t="s">
        <v>12184</v>
      </c>
      <c r="B8092" s="431">
        <v>220101</v>
      </c>
      <c r="C8092" s="428" t="s">
        <v>19424</v>
      </c>
      <c r="D8092" s="428" t="s">
        <v>18</v>
      </c>
    </row>
    <row r="8093" spans="1:4" ht="12.75">
      <c r="A8093" s="428" t="s">
        <v>6346</v>
      </c>
      <c r="B8093" s="431" t="s">
        <v>10772</v>
      </c>
      <c r="C8093" s="428" t="s">
        <v>19425</v>
      </c>
      <c r="D8093" s="428" t="s">
        <v>20</v>
      </c>
    </row>
    <row r="8094" spans="1:4" ht="12.75">
      <c r="A8094" s="428" t="s">
        <v>2548</v>
      </c>
      <c r="B8094" s="431">
        <v>210505</v>
      </c>
      <c r="C8094" s="428" t="s">
        <v>19426</v>
      </c>
      <c r="D8094" s="428" t="s">
        <v>19</v>
      </c>
    </row>
    <row r="8095" spans="1:4" ht="12.75">
      <c r="A8095" s="428" t="s">
        <v>7572</v>
      </c>
      <c r="B8095" s="431" t="s">
        <v>10855</v>
      </c>
      <c r="C8095" s="428" t="s">
        <v>19427</v>
      </c>
      <c r="D8095" s="428" t="s">
        <v>18</v>
      </c>
    </row>
    <row r="8096" spans="1:4" ht="12.75">
      <c r="A8096" s="428" t="s">
        <v>1421</v>
      </c>
      <c r="B8096" s="431">
        <v>140112</v>
      </c>
      <c r="C8096" s="428" t="s">
        <v>19428</v>
      </c>
      <c r="D8096" s="428" t="s">
        <v>18</v>
      </c>
    </row>
    <row r="8097" spans="1:4" ht="12.75">
      <c r="A8097" s="428" t="s">
        <v>2437</v>
      </c>
      <c r="B8097" s="431" t="s">
        <v>474</v>
      </c>
      <c r="C8097" s="428" t="s">
        <v>19429</v>
      </c>
      <c r="D8097" s="428" t="s">
        <v>19</v>
      </c>
    </row>
    <row r="8098" spans="1:4" ht="12.75">
      <c r="A8098" s="428" t="s">
        <v>1988</v>
      </c>
      <c r="B8098" s="431">
        <v>200601</v>
      </c>
      <c r="C8098" s="428" t="s">
        <v>13327</v>
      </c>
      <c r="D8098" s="428" t="s">
        <v>18</v>
      </c>
    </row>
    <row r="8099" spans="1:4" ht="12.75">
      <c r="A8099" s="428" t="s">
        <v>4886</v>
      </c>
      <c r="B8099" s="431" t="s">
        <v>10691</v>
      </c>
      <c r="C8099" s="428" t="s">
        <v>19430</v>
      </c>
      <c r="D8099" s="428" t="s">
        <v>19</v>
      </c>
    </row>
    <row r="8100" spans="1:4" ht="12.75">
      <c r="A8100" s="428" t="s">
        <v>4070</v>
      </c>
      <c r="B8100" s="431">
        <v>210306</v>
      </c>
      <c r="C8100" s="428" t="s">
        <v>19431</v>
      </c>
      <c r="D8100" s="428" t="s">
        <v>19</v>
      </c>
    </row>
    <row r="8101" spans="1:4" ht="12.75">
      <c r="A8101" s="428" t="s">
        <v>5965</v>
      </c>
      <c r="B8101" s="431" t="s">
        <v>10685</v>
      </c>
      <c r="C8101" s="428" t="s">
        <v>19432</v>
      </c>
      <c r="D8101" s="428" t="s">
        <v>20</v>
      </c>
    </row>
    <row r="8102" spans="1:4" ht="12.75">
      <c r="A8102" s="428" t="s">
        <v>2458</v>
      </c>
      <c r="B8102" s="431">
        <v>210802</v>
      </c>
      <c r="C8102" s="428" t="s">
        <v>19433</v>
      </c>
      <c r="D8102" s="428" t="s">
        <v>20</v>
      </c>
    </row>
    <row r="8103" spans="1:4" ht="12.75">
      <c r="A8103" s="428" t="s">
        <v>3226</v>
      </c>
      <c r="B8103" s="431">
        <v>200114</v>
      </c>
      <c r="C8103" s="428" t="s">
        <v>19434</v>
      </c>
      <c r="D8103" s="428" t="s">
        <v>19</v>
      </c>
    </row>
    <row r="8104" spans="1:4" ht="12.75">
      <c r="A8104" s="428" t="s">
        <v>12185</v>
      </c>
      <c r="B8104" s="431" t="s">
        <v>1321</v>
      </c>
      <c r="C8104" s="428" t="s">
        <v>19435</v>
      </c>
      <c r="D8104" s="428" t="s">
        <v>18</v>
      </c>
    </row>
    <row r="8105" spans="1:4" ht="12.75">
      <c r="A8105" s="428" t="s">
        <v>480</v>
      </c>
      <c r="B8105" s="431" t="s">
        <v>10656</v>
      </c>
      <c r="C8105" s="428" t="s">
        <v>19436</v>
      </c>
      <c r="D8105" s="428" t="s">
        <v>20</v>
      </c>
    </row>
    <row r="8106" spans="1:4" ht="12.75">
      <c r="A8106" s="428" t="s">
        <v>8071</v>
      </c>
      <c r="B8106" s="431">
        <v>140305</v>
      </c>
      <c r="C8106" s="428" t="s">
        <v>19437</v>
      </c>
      <c r="D8106" s="428" t="s">
        <v>20</v>
      </c>
    </row>
    <row r="8107" spans="1:4" ht="12.75">
      <c r="A8107" s="428" t="s">
        <v>2946</v>
      </c>
      <c r="B8107" s="431" t="s">
        <v>10248</v>
      </c>
      <c r="C8107" s="428" t="s">
        <v>19438</v>
      </c>
      <c r="D8107" s="428" t="s">
        <v>20</v>
      </c>
    </row>
    <row r="8108" spans="1:4" ht="12.75">
      <c r="A8108" s="428" t="s">
        <v>4632</v>
      </c>
      <c r="B8108" s="431" t="s">
        <v>2726</v>
      </c>
      <c r="C8108" s="428" t="s">
        <v>19439</v>
      </c>
      <c r="D8108" s="428" t="s">
        <v>19</v>
      </c>
    </row>
    <row r="8109" spans="1:4" ht="12.75">
      <c r="A8109" s="428" t="s">
        <v>4136</v>
      </c>
      <c r="B8109" s="431" t="s">
        <v>618</v>
      </c>
      <c r="C8109" s="428" t="s">
        <v>19440</v>
      </c>
      <c r="D8109" s="428" t="s">
        <v>19</v>
      </c>
    </row>
    <row r="8110" spans="1:4" ht="12.75">
      <c r="A8110" s="428" t="s">
        <v>4359</v>
      </c>
      <c r="B8110" s="431" t="s">
        <v>10115</v>
      </c>
      <c r="C8110" s="428" t="s">
        <v>19441</v>
      </c>
      <c r="D8110" s="428" t="s">
        <v>19</v>
      </c>
    </row>
    <row r="8111" spans="1:4" ht="12.75">
      <c r="A8111" s="428" t="s">
        <v>3689</v>
      </c>
      <c r="B8111" s="431">
        <v>220602</v>
      </c>
      <c r="C8111" s="428" t="s">
        <v>13198</v>
      </c>
      <c r="D8111" s="428" t="s">
        <v>19</v>
      </c>
    </row>
    <row r="8112" spans="1:4" ht="12.75">
      <c r="A8112" s="428" t="s">
        <v>1247</v>
      </c>
      <c r="B8112" s="431" t="s">
        <v>10580</v>
      </c>
      <c r="C8112" s="428" t="s">
        <v>19442</v>
      </c>
      <c r="D8112" s="428" t="s">
        <v>19</v>
      </c>
    </row>
    <row r="8113" spans="1:4" ht="12.75">
      <c r="A8113" s="428" t="s">
        <v>5868</v>
      </c>
      <c r="B8113" s="431" t="s">
        <v>10180</v>
      </c>
      <c r="C8113" s="428" t="s">
        <v>19018</v>
      </c>
      <c r="D8113" s="428" t="s">
        <v>18</v>
      </c>
    </row>
    <row r="8114" spans="1:4" ht="12.75">
      <c r="A8114" s="428" t="s">
        <v>5046</v>
      </c>
      <c r="B8114" s="431">
        <v>160803</v>
      </c>
      <c r="C8114" s="428" t="s">
        <v>19443</v>
      </c>
      <c r="D8114" s="428" t="s">
        <v>19</v>
      </c>
    </row>
    <row r="8115" spans="1:4" ht="12.75">
      <c r="A8115" s="428" t="s">
        <v>1352</v>
      </c>
      <c r="B8115" s="431" t="s">
        <v>10184</v>
      </c>
      <c r="C8115" s="428" t="s">
        <v>19444</v>
      </c>
      <c r="D8115" s="428" t="s">
        <v>20</v>
      </c>
    </row>
    <row r="8116" spans="1:4" ht="12.75">
      <c r="A8116" s="428" t="s">
        <v>4717</v>
      </c>
      <c r="B8116" s="431">
        <v>210304</v>
      </c>
      <c r="C8116" s="428" t="s">
        <v>19445</v>
      </c>
      <c r="D8116" s="428" t="s">
        <v>19</v>
      </c>
    </row>
    <row r="8117" spans="1:4" ht="12.75">
      <c r="A8117" s="428" t="s">
        <v>3248</v>
      </c>
      <c r="B8117" s="431">
        <v>211004</v>
      </c>
      <c r="C8117" s="428" t="s">
        <v>16191</v>
      </c>
      <c r="D8117" s="428" t="s">
        <v>19</v>
      </c>
    </row>
    <row r="8118" spans="1:4" ht="12.75">
      <c r="A8118" s="428" t="s">
        <v>7607</v>
      </c>
      <c r="B8118" s="431">
        <v>190304</v>
      </c>
      <c r="C8118" s="428" t="s">
        <v>19446</v>
      </c>
      <c r="D8118" s="428" t="s">
        <v>20</v>
      </c>
    </row>
    <row r="8119" spans="1:4" ht="12.75">
      <c r="A8119" s="428" t="s">
        <v>1979</v>
      </c>
      <c r="B8119" s="431" t="s">
        <v>1980</v>
      </c>
      <c r="C8119" s="428" t="s">
        <v>19447</v>
      </c>
      <c r="D8119" s="428" t="s">
        <v>20</v>
      </c>
    </row>
    <row r="8120" spans="1:4" ht="12.75">
      <c r="A8120" s="428" t="s">
        <v>3549</v>
      </c>
      <c r="B8120" s="431">
        <v>210502</v>
      </c>
      <c r="C8120" s="428" t="s">
        <v>19448</v>
      </c>
      <c r="D8120" s="428" t="s">
        <v>20</v>
      </c>
    </row>
    <row r="8121" spans="1:4" ht="12.75">
      <c r="A8121" s="428" t="s">
        <v>12186</v>
      </c>
      <c r="B8121" s="431">
        <v>130109</v>
      </c>
      <c r="C8121" s="428" t="s">
        <v>19449</v>
      </c>
      <c r="D8121" s="428" t="s">
        <v>20</v>
      </c>
    </row>
    <row r="8122" spans="1:4" ht="12.75">
      <c r="A8122" s="428" t="s">
        <v>3057</v>
      </c>
      <c r="B8122" s="431">
        <v>211101</v>
      </c>
      <c r="C8122" s="428" t="s">
        <v>19450</v>
      </c>
      <c r="D8122" s="428" t="s">
        <v>20</v>
      </c>
    </row>
    <row r="8123" spans="1:4" ht="12.75">
      <c r="A8123" s="428" t="s">
        <v>12187</v>
      </c>
      <c r="B8123" s="431">
        <v>130701</v>
      </c>
      <c r="C8123" s="428" t="s">
        <v>19451</v>
      </c>
      <c r="D8123" s="428" t="s">
        <v>20</v>
      </c>
    </row>
    <row r="8124" spans="1:4" ht="12.75">
      <c r="A8124" s="428" t="s">
        <v>4740</v>
      </c>
      <c r="B8124" s="431">
        <v>210304</v>
      </c>
      <c r="C8124" s="428" t="s">
        <v>19452</v>
      </c>
      <c r="D8124" s="428" t="s">
        <v>19</v>
      </c>
    </row>
    <row r="8125" spans="1:4" ht="12.75">
      <c r="A8125" s="428" t="s">
        <v>2013</v>
      </c>
      <c r="B8125" s="431" t="s">
        <v>2014</v>
      </c>
      <c r="C8125" s="428" t="s">
        <v>18992</v>
      </c>
      <c r="D8125" s="428" t="s">
        <v>18</v>
      </c>
    </row>
    <row r="8126" spans="1:4" ht="12.75">
      <c r="A8126" s="428" t="s">
        <v>3044</v>
      </c>
      <c r="B8126" s="431" t="s">
        <v>10607</v>
      </c>
      <c r="C8126" s="428" t="s">
        <v>15447</v>
      </c>
      <c r="D8126" s="428" t="s">
        <v>19</v>
      </c>
    </row>
    <row r="8127" spans="1:4" ht="12.75">
      <c r="A8127" s="428" t="s">
        <v>12188</v>
      </c>
      <c r="B8127" s="431">
        <v>200104</v>
      </c>
      <c r="C8127" s="428" t="s">
        <v>19453</v>
      </c>
      <c r="D8127" s="428" t="s">
        <v>18</v>
      </c>
    </row>
    <row r="8128" spans="1:4" ht="12.75">
      <c r="A8128" s="428" t="s">
        <v>2200</v>
      </c>
      <c r="B8128" s="431" t="s">
        <v>10576</v>
      </c>
      <c r="C8128" s="428" t="s">
        <v>19454</v>
      </c>
      <c r="D8128" s="428" t="s">
        <v>20</v>
      </c>
    </row>
    <row r="8129" spans="1:4" ht="12.75">
      <c r="A8129" s="428" t="s">
        <v>12189</v>
      </c>
      <c r="B8129" s="431">
        <v>150133</v>
      </c>
      <c r="C8129" s="428" t="s">
        <v>19455</v>
      </c>
      <c r="D8129" s="428" t="s">
        <v>18</v>
      </c>
    </row>
    <row r="8130" spans="1:4" ht="12.75">
      <c r="A8130" s="428" t="s">
        <v>4440</v>
      </c>
      <c r="B8130" s="431" t="s">
        <v>10605</v>
      </c>
      <c r="C8130" s="428" t="s">
        <v>19456</v>
      </c>
      <c r="D8130" s="428" t="s">
        <v>20</v>
      </c>
    </row>
    <row r="8131" spans="1:4" ht="12.75">
      <c r="A8131" s="428" t="s">
        <v>5762</v>
      </c>
      <c r="B8131" s="431">
        <v>160509</v>
      </c>
      <c r="C8131" s="428" t="s">
        <v>16283</v>
      </c>
      <c r="D8131" s="428" t="s">
        <v>19</v>
      </c>
    </row>
    <row r="8132" spans="1:4" ht="12.75">
      <c r="A8132" s="428" t="s">
        <v>3176</v>
      </c>
      <c r="B8132" s="431" t="s">
        <v>3177</v>
      </c>
      <c r="C8132" s="428" t="s">
        <v>19457</v>
      </c>
      <c r="D8132" s="428" t="s">
        <v>19</v>
      </c>
    </row>
    <row r="8133" spans="1:4" ht="12.75">
      <c r="A8133" s="428" t="s">
        <v>3114</v>
      </c>
      <c r="B8133" s="431" t="s">
        <v>10086</v>
      </c>
      <c r="C8133" s="428" t="s">
        <v>19458</v>
      </c>
      <c r="D8133" s="428" t="s">
        <v>20</v>
      </c>
    </row>
    <row r="8134" spans="1:4" ht="12.75">
      <c r="A8134" s="428" t="s">
        <v>8478</v>
      </c>
      <c r="B8134" s="431">
        <v>220403</v>
      </c>
      <c r="C8134" s="428" t="s">
        <v>19459</v>
      </c>
      <c r="D8134" s="428" t="s">
        <v>20</v>
      </c>
    </row>
    <row r="8135" spans="1:4" ht="12.75">
      <c r="A8135" s="428" t="s">
        <v>3462</v>
      </c>
      <c r="B8135" s="431" t="s">
        <v>10224</v>
      </c>
      <c r="C8135" s="428" t="s">
        <v>19460</v>
      </c>
      <c r="D8135" s="428" t="s">
        <v>19</v>
      </c>
    </row>
    <row r="8136" spans="1:4" ht="12.75">
      <c r="A8136" s="428" t="s">
        <v>828</v>
      </c>
      <c r="B8136" s="431" t="s">
        <v>829</v>
      </c>
      <c r="C8136" s="428" t="s">
        <v>19461</v>
      </c>
      <c r="D8136" s="428" t="s">
        <v>20</v>
      </c>
    </row>
    <row r="8137" spans="1:4" ht="12.75">
      <c r="A8137" s="428" t="s">
        <v>1816</v>
      </c>
      <c r="B8137" s="431" t="s">
        <v>10105</v>
      </c>
      <c r="C8137" s="428" t="s">
        <v>17975</v>
      </c>
      <c r="D8137" s="428" t="s">
        <v>19</v>
      </c>
    </row>
    <row r="8138" spans="1:4" ht="12.75">
      <c r="A8138" s="428" t="s">
        <v>12190</v>
      </c>
      <c r="B8138" s="431" t="s">
        <v>10709</v>
      </c>
      <c r="C8138" s="428" t="s">
        <v>19462</v>
      </c>
      <c r="D8138" s="428" t="s">
        <v>18</v>
      </c>
    </row>
    <row r="8139" spans="1:4" ht="12.75">
      <c r="A8139" s="428" t="s">
        <v>2673</v>
      </c>
      <c r="B8139" s="431">
        <v>211101</v>
      </c>
      <c r="C8139" s="428" t="s">
        <v>19463</v>
      </c>
      <c r="D8139" s="428" t="s">
        <v>459</v>
      </c>
    </row>
    <row r="8140" spans="1:4" ht="12.75">
      <c r="A8140" s="428" t="s">
        <v>4873</v>
      </c>
      <c r="B8140" s="431" t="s">
        <v>1939</v>
      </c>
      <c r="C8140" s="428" t="s">
        <v>19464</v>
      </c>
      <c r="D8140" s="428" t="s">
        <v>19</v>
      </c>
    </row>
    <row r="8141" spans="1:4" ht="12.75">
      <c r="A8141" s="428" t="s">
        <v>1952</v>
      </c>
      <c r="B8141" s="431" t="s">
        <v>1953</v>
      </c>
      <c r="C8141" s="428" t="s">
        <v>12455</v>
      </c>
      <c r="D8141" s="428" t="s">
        <v>19</v>
      </c>
    </row>
    <row r="8142" spans="1:4" ht="12.75">
      <c r="A8142" s="428" t="s">
        <v>12191</v>
      </c>
      <c r="B8142" s="431" t="s">
        <v>403</v>
      </c>
      <c r="C8142" s="428" t="s">
        <v>19465</v>
      </c>
      <c r="D8142" s="428" t="s">
        <v>18</v>
      </c>
    </row>
    <row r="8143" spans="1:4" ht="12.75">
      <c r="A8143" s="428" t="s">
        <v>5971</v>
      </c>
      <c r="B8143" s="431" t="s">
        <v>923</v>
      </c>
      <c r="C8143" s="428" t="s">
        <v>19466</v>
      </c>
      <c r="D8143" s="428" t="s">
        <v>20</v>
      </c>
    </row>
    <row r="8144" spans="1:4" ht="12.75">
      <c r="A8144" s="428" t="s">
        <v>12192</v>
      </c>
      <c r="B8144" s="431">
        <v>180201</v>
      </c>
      <c r="C8144" s="428" t="s">
        <v>19467</v>
      </c>
      <c r="D8144" s="428" t="s">
        <v>18</v>
      </c>
    </row>
    <row r="8145" spans="1:4" ht="12.75">
      <c r="A8145" s="428" t="s">
        <v>12193</v>
      </c>
      <c r="B8145" s="431">
        <v>120607</v>
      </c>
      <c r="C8145" s="428" t="s">
        <v>19468</v>
      </c>
      <c r="D8145" s="428" t="s">
        <v>19</v>
      </c>
    </row>
    <row r="8146" spans="1:4" ht="12.75">
      <c r="A8146" s="428" t="s">
        <v>4880</v>
      </c>
      <c r="B8146" s="431">
        <v>160705</v>
      </c>
      <c r="C8146" s="428" t="s">
        <v>19469</v>
      </c>
      <c r="D8146" s="428" t="s">
        <v>19</v>
      </c>
    </row>
    <row r="8147" spans="1:4" ht="12.75">
      <c r="A8147" s="428" t="s">
        <v>759</v>
      </c>
      <c r="B8147" s="431" t="s">
        <v>760</v>
      </c>
      <c r="C8147" s="428" t="s">
        <v>13182</v>
      </c>
      <c r="D8147" s="428" t="s">
        <v>19</v>
      </c>
    </row>
    <row r="8148" spans="1:4" ht="12.75">
      <c r="A8148" s="428" t="s">
        <v>2487</v>
      </c>
      <c r="B8148" s="431" t="s">
        <v>2488</v>
      </c>
      <c r="C8148" s="428" t="s">
        <v>12680</v>
      </c>
      <c r="D8148" s="428" t="s">
        <v>19</v>
      </c>
    </row>
    <row r="8149" spans="1:4" ht="12.75">
      <c r="A8149" s="428" t="s">
        <v>6561</v>
      </c>
      <c r="B8149" s="431">
        <v>120503</v>
      </c>
      <c r="C8149" s="428" t="s">
        <v>19470</v>
      </c>
      <c r="D8149" s="428" t="s">
        <v>19</v>
      </c>
    </row>
    <row r="8150" spans="1:4" ht="12.75">
      <c r="A8150" s="428" t="s">
        <v>2580</v>
      </c>
      <c r="B8150" s="431" t="s">
        <v>1411</v>
      </c>
      <c r="C8150" s="428" t="s">
        <v>19471</v>
      </c>
      <c r="D8150" s="428" t="s">
        <v>20</v>
      </c>
    </row>
    <row r="8151" spans="1:4" ht="12.75">
      <c r="A8151" s="428" t="s">
        <v>4827</v>
      </c>
      <c r="B8151" s="431" t="s">
        <v>4828</v>
      </c>
      <c r="C8151" s="428" t="s">
        <v>19472</v>
      </c>
      <c r="D8151" s="428" t="s">
        <v>18</v>
      </c>
    </row>
    <row r="8152" spans="1:4" ht="12.75">
      <c r="A8152" s="428" t="s">
        <v>12194</v>
      </c>
      <c r="B8152" s="431">
        <v>190305</v>
      </c>
      <c r="C8152" s="428" t="s">
        <v>19473</v>
      </c>
      <c r="D8152" s="428" t="s">
        <v>20</v>
      </c>
    </row>
    <row r="8153" spans="1:4" ht="12.75">
      <c r="A8153" s="428" t="s">
        <v>3748</v>
      </c>
      <c r="B8153" s="431" t="s">
        <v>10510</v>
      </c>
      <c r="C8153" s="428" t="s">
        <v>19474</v>
      </c>
      <c r="D8153" s="428" t="s">
        <v>19</v>
      </c>
    </row>
    <row r="8154" spans="1:4" ht="12.75">
      <c r="A8154" s="428" t="s">
        <v>7429</v>
      </c>
      <c r="B8154" s="431" t="s">
        <v>7430</v>
      </c>
      <c r="C8154" s="428" t="s">
        <v>19475</v>
      </c>
      <c r="D8154" s="428" t="s">
        <v>18</v>
      </c>
    </row>
    <row r="8155" spans="1:4" ht="12.75">
      <c r="A8155" s="428" t="s">
        <v>4071</v>
      </c>
      <c r="B8155" s="431">
        <v>160706</v>
      </c>
      <c r="C8155" s="428" t="s">
        <v>19476</v>
      </c>
      <c r="D8155" s="428" t="s">
        <v>19</v>
      </c>
    </row>
    <row r="8156" spans="1:4" ht="12.75">
      <c r="A8156" s="428" t="s">
        <v>12195</v>
      </c>
      <c r="B8156" s="431">
        <v>190306</v>
      </c>
      <c r="C8156" s="428" t="s">
        <v>19477</v>
      </c>
      <c r="D8156" s="428" t="s">
        <v>20</v>
      </c>
    </row>
    <row r="8157" spans="1:4" ht="12.75">
      <c r="A8157" s="428" t="s">
        <v>7060</v>
      </c>
      <c r="B8157" s="431" t="s">
        <v>7059</v>
      </c>
      <c r="C8157" s="428" t="s">
        <v>19478</v>
      </c>
      <c r="D8157" s="428" t="s">
        <v>18</v>
      </c>
    </row>
    <row r="8158" spans="1:4" ht="12.75">
      <c r="A8158" s="428" t="s">
        <v>4601</v>
      </c>
      <c r="B8158" s="431" t="s">
        <v>3099</v>
      </c>
      <c r="C8158" s="428" t="s">
        <v>19479</v>
      </c>
      <c r="D8158" s="428" t="s">
        <v>19</v>
      </c>
    </row>
    <row r="8159" spans="1:4" ht="12.75">
      <c r="A8159" s="428" t="s">
        <v>2616</v>
      </c>
      <c r="B8159" s="431" t="s">
        <v>410</v>
      </c>
      <c r="C8159" s="428" t="s">
        <v>19480</v>
      </c>
      <c r="D8159" s="428" t="s">
        <v>19</v>
      </c>
    </row>
    <row r="8160" spans="1:4" ht="12.75">
      <c r="A8160" s="428" t="s">
        <v>2121</v>
      </c>
      <c r="B8160" s="431" t="s">
        <v>2122</v>
      </c>
      <c r="C8160" s="428" t="s">
        <v>13734</v>
      </c>
      <c r="D8160" s="428" t="s">
        <v>19</v>
      </c>
    </row>
    <row r="8161" spans="1:4" ht="12.75">
      <c r="A8161" s="428" t="s">
        <v>4208</v>
      </c>
      <c r="B8161" s="431" t="s">
        <v>742</v>
      </c>
      <c r="C8161" s="428" t="s">
        <v>19481</v>
      </c>
      <c r="D8161" s="428" t="s">
        <v>19</v>
      </c>
    </row>
    <row r="8162" spans="1:4" ht="12.75">
      <c r="A8162" s="428" t="s">
        <v>4130</v>
      </c>
      <c r="B8162" s="431">
        <v>160601</v>
      </c>
      <c r="C8162" s="428" t="s">
        <v>19482</v>
      </c>
      <c r="D8162" s="428" t="s">
        <v>19</v>
      </c>
    </row>
    <row r="8163" spans="1:4" ht="12.75">
      <c r="A8163" s="428" t="s">
        <v>3411</v>
      </c>
      <c r="B8163" s="431" t="s">
        <v>887</v>
      </c>
      <c r="C8163" s="428" t="s">
        <v>13648</v>
      </c>
      <c r="D8163" s="428" t="s">
        <v>18</v>
      </c>
    </row>
    <row r="8164" spans="1:4" ht="12.75">
      <c r="A8164" s="428" t="s">
        <v>4113</v>
      </c>
      <c r="B8164" s="431" t="s">
        <v>10508</v>
      </c>
      <c r="C8164" s="428" t="s">
        <v>19483</v>
      </c>
      <c r="D8164" s="428" t="s">
        <v>19</v>
      </c>
    </row>
    <row r="8165" spans="1:4" ht="12.75">
      <c r="A8165" s="428" t="s">
        <v>1860</v>
      </c>
      <c r="B8165" s="431" t="s">
        <v>760</v>
      </c>
      <c r="C8165" s="428" t="s">
        <v>19484</v>
      </c>
      <c r="D8165" s="428" t="s">
        <v>18</v>
      </c>
    </row>
    <row r="8166" spans="1:4" ht="12.75">
      <c r="A8166" s="428" t="s">
        <v>824</v>
      </c>
      <c r="B8166" s="431">
        <v>160605</v>
      </c>
      <c r="C8166" s="428" t="s">
        <v>19485</v>
      </c>
      <c r="D8166" s="428" t="s">
        <v>19</v>
      </c>
    </row>
    <row r="8167" spans="1:4" ht="12.75">
      <c r="A8167" s="428" t="s">
        <v>7707</v>
      </c>
      <c r="B8167" s="431" t="s">
        <v>1945</v>
      </c>
      <c r="C8167" s="428" t="s">
        <v>19486</v>
      </c>
      <c r="D8167" s="428" t="s">
        <v>19</v>
      </c>
    </row>
    <row r="8168" spans="1:4" ht="12.75">
      <c r="A8168" s="428" t="s">
        <v>2475</v>
      </c>
      <c r="B8168" s="431">
        <v>160210</v>
      </c>
      <c r="C8168" s="428" t="s">
        <v>19487</v>
      </c>
      <c r="D8168" s="428" t="s">
        <v>20</v>
      </c>
    </row>
    <row r="8169" spans="1:4" ht="12.75">
      <c r="A8169" s="428" t="s">
        <v>12196</v>
      </c>
      <c r="B8169" s="431" t="s">
        <v>1189</v>
      </c>
      <c r="C8169" s="428" t="s">
        <v>19488</v>
      </c>
      <c r="D8169" s="428" t="s">
        <v>18</v>
      </c>
    </row>
    <row r="8170" spans="1:4" ht="12.75">
      <c r="A8170" s="428" t="s">
        <v>7509</v>
      </c>
      <c r="B8170" s="431" t="s">
        <v>413</v>
      </c>
      <c r="C8170" s="428" t="s">
        <v>19489</v>
      </c>
      <c r="D8170" s="428" t="s">
        <v>20</v>
      </c>
    </row>
    <row r="8171" spans="1:4" ht="12.75">
      <c r="A8171" s="428" t="s">
        <v>2174</v>
      </c>
      <c r="B8171" s="431" t="s">
        <v>2175</v>
      </c>
      <c r="C8171" s="428" t="s">
        <v>18247</v>
      </c>
      <c r="D8171" s="428" t="s">
        <v>19</v>
      </c>
    </row>
    <row r="8172" spans="1:4" ht="12.75">
      <c r="A8172" s="428" t="s">
        <v>2312</v>
      </c>
      <c r="B8172" s="431" t="s">
        <v>1325</v>
      </c>
      <c r="C8172" s="428" t="s">
        <v>19490</v>
      </c>
      <c r="D8172" s="428" t="s">
        <v>19</v>
      </c>
    </row>
    <row r="8173" spans="1:4" ht="12.75">
      <c r="A8173" s="428" t="s">
        <v>3968</v>
      </c>
      <c r="B8173" s="431" t="s">
        <v>675</v>
      </c>
      <c r="C8173" s="428" t="s">
        <v>19491</v>
      </c>
      <c r="D8173" s="428" t="s">
        <v>19</v>
      </c>
    </row>
    <row r="8174" spans="1:4" ht="12.75">
      <c r="A8174" s="428" t="s">
        <v>4999</v>
      </c>
      <c r="B8174" s="431" t="s">
        <v>5000</v>
      </c>
      <c r="C8174" s="428" t="s">
        <v>19492</v>
      </c>
      <c r="D8174" s="428" t="s">
        <v>19</v>
      </c>
    </row>
    <row r="8175" spans="1:4" ht="12.75">
      <c r="A8175" s="428" t="s">
        <v>1729</v>
      </c>
      <c r="B8175" s="431" t="s">
        <v>536</v>
      </c>
      <c r="C8175" s="428" t="s">
        <v>19493</v>
      </c>
      <c r="D8175" s="428" t="s">
        <v>19</v>
      </c>
    </row>
    <row r="8176" spans="1:4" ht="12.75">
      <c r="A8176" s="428" t="s">
        <v>6977</v>
      </c>
      <c r="B8176" s="431" t="s">
        <v>6682</v>
      </c>
      <c r="C8176" s="428" t="s">
        <v>19494</v>
      </c>
      <c r="D8176" s="428" t="s">
        <v>19</v>
      </c>
    </row>
    <row r="8177" spans="1:4" ht="12.75">
      <c r="A8177" s="428" t="s">
        <v>8100</v>
      </c>
      <c r="B8177" s="431" t="s">
        <v>10828</v>
      </c>
      <c r="C8177" s="428" t="s">
        <v>19495</v>
      </c>
      <c r="D8177" s="428" t="s">
        <v>20</v>
      </c>
    </row>
    <row r="8178" spans="1:4" ht="12.75">
      <c r="A8178" s="428" t="s">
        <v>3773</v>
      </c>
      <c r="B8178" s="431">
        <v>200115</v>
      </c>
      <c r="C8178" s="428" t="s">
        <v>19496</v>
      </c>
      <c r="D8178" s="428" t="s">
        <v>20</v>
      </c>
    </row>
    <row r="8179" spans="1:4" ht="12.75">
      <c r="A8179" s="428" t="s">
        <v>5311</v>
      </c>
      <c r="B8179" s="431">
        <v>140202</v>
      </c>
      <c r="C8179" s="428" t="s">
        <v>19497</v>
      </c>
      <c r="D8179" s="428" t="s">
        <v>20</v>
      </c>
    </row>
    <row r="8180" spans="1:4" ht="12.75">
      <c r="A8180" s="428" t="s">
        <v>636</v>
      </c>
      <c r="B8180" s="431" t="s">
        <v>637</v>
      </c>
      <c r="C8180" s="428" t="s">
        <v>12901</v>
      </c>
      <c r="D8180" s="428" t="s">
        <v>19</v>
      </c>
    </row>
    <row r="8181" spans="1:4" ht="12.75">
      <c r="A8181" s="428" t="s">
        <v>381</v>
      </c>
      <c r="B8181" s="431">
        <v>190201</v>
      </c>
      <c r="C8181" s="428" t="s">
        <v>19498</v>
      </c>
      <c r="D8181" s="428" t="s">
        <v>19</v>
      </c>
    </row>
    <row r="8182" spans="1:4" ht="12.75">
      <c r="A8182" s="428" t="s">
        <v>3919</v>
      </c>
      <c r="B8182" s="431">
        <v>200206</v>
      </c>
      <c r="C8182" s="428" t="s">
        <v>19499</v>
      </c>
      <c r="D8182" s="428" t="s">
        <v>19</v>
      </c>
    </row>
    <row r="8183" spans="1:4" ht="12.75">
      <c r="A8183" s="428" t="s">
        <v>6550</v>
      </c>
      <c r="B8183" s="431">
        <v>220511</v>
      </c>
      <c r="C8183" s="428" t="s">
        <v>19500</v>
      </c>
      <c r="D8183" s="428" t="s">
        <v>19</v>
      </c>
    </row>
    <row r="8184" spans="1:4" ht="12.75">
      <c r="A8184" s="428" t="s">
        <v>12197</v>
      </c>
      <c r="B8184" s="431" t="s">
        <v>1085</v>
      </c>
      <c r="C8184" s="428" t="s">
        <v>14352</v>
      </c>
      <c r="D8184" s="428" t="s">
        <v>19</v>
      </c>
    </row>
    <row r="8185" spans="1:4" ht="12.75">
      <c r="A8185" s="428" t="s">
        <v>1328</v>
      </c>
      <c r="B8185" s="431" t="s">
        <v>1162</v>
      </c>
      <c r="C8185" s="428" t="s">
        <v>14861</v>
      </c>
      <c r="D8185" s="428" t="s">
        <v>20</v>
      </c>
    </row>
    <row r="8186" spans="1:4" ht="12.75">
      <c r="A8186" s="428" t="s">
        <v>1651</v>
      </c>
      <c r="B8186" s="431">
        <v>190206</v>
      </c>
      <c r="C8186" s="428" t="s">
        <v>12576</v>
      </c>
      <c r="D8186" s="428" t="s">
        <v>19</v>
      </c>
    </row>
    <row r="8187" spans="1:4" ht="12.75">
      <c r="A8187" s="428" t="s">
        <v>4965</v>
      </c>
      <c r="B8187" s="431">
        <v>200202</v>
      </c>
      <c r="C8187" s="428" t="s">
        <v>19501</v>
      </c>
      <c r="D8187" s="428" t="s">
        <v>20</v>
      </c>
    </row>
    <row r="8188" spans="1:4" ht="12.75">
      <c r="A8188" s="428" t="s">
        <v>921</v>
      </c>
      <c r="B8188" s="431">
        <v>150117</v>
      </c>
      <c r="C8188" s="428" t="s">
        <v>19502</v>
      </c>
      <c r="D8188" s="428" t="s">
        <v>18</v>
      </c>
    </row>
    <row r="8189" spans="1:4" ht="12.75">
      <c r="A8189" s="428" t="s">
        <v>3103</v>
      </c>
      <c r="B8189" s="431" t="s">
        <v>2175</v>
      </c>
      <c r="C8189" s="428" t="s">
        <v>19503</v>
      </c>
      <c r="D8189" s="428" t="s">
        <v>19</v>
      </c>
    </row>
    <row r="8190" spans="1:4" ht="12.75">
      <c r="A8190" s="428" t="s">
        <v>7016</v>
      </c>
      <c r="B8190" s="431">
        <v>190204</v>
      </c>
      <c r="C8190" s="428" t="s">
        <v>12386</v>
      </c>
      <c r="D8190" s="428" t="s">
        <v>19</v>
      </c>
    </row>
    <row r="8191" spans="1:4" ht="12.75">
      <c r="A8191" s="428" t="s">
        <v>1143</v>
      </c>
      <c r="B8191" s="431" t="s">
        <v>1144</v>
      </c>
      <c r="C8191" s="428" t="s">
        <v>15446</v>
      </c>
      <c r="D8191" s="428" t="s">
        <v>19</v>
      </c>
    </row>
    <row r="8192" spans="1:4" ht="12.75">
      <c r="A8192" s="428" t="s">
        <v>3569</v>
      </c>
      <c r="B8192" s="431" t="s">
        <v>637</v>
      </c>
      <c r="C8192" s="428" t="s">
        <v>19504</v>
      </c>
      <c r="D8192" s="428" t="s">
        <v>19</v>
      </c>
    </row>
    <row r="8193" spans="1:4" ht="12.75">
      <c r="A8193" s="428" t="s">
        <v>2003</v>
      </c>
      <c r="B8193" s="431" t="s">
        <v>1440</v>
      </c>
      <c r="C8193" s="428" t="s">
        <v>18369</v>
      </c>
      <c r="D8193" s="428" t="s">
        <v>20</v>
      </c>
    </row>
    <row r="8194" spans="1:4" ht="12.75">
      <c r="A8194" s="428" t="s">
        <v>8629</v>
      </c>
      <c r="B8194" s="431" t="s">
        <v>1260</v>
      </c>
      <c r="C8194" s="428" t="s">
        <v>16531</v>
      </c>
      <c r="D8194" s="428" t="s">
        <v>19</v>
      </c>
    </row>
    <row r="8195" spans="1:4" ht="12.75">
      <c r="A8195" s="428" t="s">
        <v>12198</v>
      </c>
      <c r="B8195" s="431">
        <v>160801</v>
      </c>
      <c r="C8195" s="428" t="s">
        <v>19505</v>
      </c>
      <c r="D8195" s="428" t="s">
        <v>20</v>
      </c>
    </row>
    <row r="8196" spans="1:4" ht="12.75">
      <c r="A8196" s="428" t="s">
        <v>4053</v>
      </c>
      <c r="B8196" s="431">
        <v>170102</v>
      </c>
      <c r="C8196" s="428" t="s">
        <v>19506</v>
      </c>
      <c r="D8196" s="428" t="s">
        <v>18</v>
      </c>
    </row>
    <row r="8197" spans="1:4" ht="12.75">
      <c r="A8197" s="428" t="s">
        <v>4895</v>
      </c>
      <c r="B8197" s="431" t="s">
        <v>10474</v>
      </c>
      <c r="C8197" s="428" t="s">
        <v>19507</v>
      </c>
      <c r="D8197" s="428" t="s">
        <v>18</v>
      </c>
    </row>
    <row r="8198" spans="1:4" ht="12.75">
      <c r="A8198" s="428" t="s">
        <v>6137</v>
      </c>
      <c r="B8198" s="431" t="s">
        <v>10891</v>
      </c>
      <c r="C8198" s="428" t="s">
        <v>19508</v>
      </c>
      <c r="D8198" s="428" t="s">
        <v>20</v>
      </c>
    </row>
    <row r="8199" spans="1:4" ht="12.75">
      <c r="A8199" s="428" t="s">
        <v>3739</v>
      </c>
      <c r="B8199" s="431" t="s">
        <v>10502</v>
      </c>
      <c r="C8199" s="428" t="s">
        <v>19509</v>
      </c>
      <c r="D8199" s="428" t="s">
        <v>19</v>
      </c>
    </row>
    <row r="8200" spans="1:4" ht="12.75">
      <c r="A8200" s="428" t="s">
        <v>1401</v>
      </c>
      <c r="B8200" s="431">
        <v>150133</v>
      </c>
      <c r="C8200" s="428" t="s">
        <v>19510</v>
      </c>
      <c r="D8200" s="428" t="s">
        <v>20</v>
      </c>
    </row>
    <row r="8201" spans="1:4" ht="12.75">
      <c r="A8201" s="428" t="s">
        <v>12199</v>
      </c>
      <c r="B8201" s="431" t="s">
        <v>10258</v>
      </c>
      <c r="C8201" s="428" t="s">
        <v>19511</v>
      </c>
      <c r="D8201" s="428" t="s">
        <v>20</v>
      </c>
    </row>
    <row r="8202" spans="1:4" ht="12.75">
      <c r="A8202" s="428" t="s">
        <v>4792</v>
      </c>
      <c r="B8202" s="431" t="s">
        <v>10560</v>
      </c>
      <c r="C8202" s="428" t="s">
        <v>19512</v>
      </c>
      <c r="D8202" s="428" t="s">
        <v>19</v>
      </c>
    </row>
    <row r="8203" spans="1:4" ht="12.75">
      <c r="A8203" s="428" t="s">
        <v>2596</v>
      </c>
      <c r="B8203" s="431">
        <v>150123</v>
      </c>
      <c r="C8203" s="428" t="s">
        <v>19513</v>
      </c>
      <c r="D8203" s="428" t="s">
        <v>20</v>
      </c>
    </row>
    <row r="8204" spans="1:4" ht="12.75">
      <c r="A8204" s="428" t="s">
        <v>7353</v>
      </c>
      <c r="B8204" s="431" t="s">
        <v>9908</v>
      </c>
      <c r="C8204" s="428" t="s">
        <v>19514</v>
      </c>
      <c r="D8204" s="428" t="s">
        <v>20</v>
      </c>
    </row>
    <row r="8205" spans="1:4" ht="12.75">
      <c r="A8205" s="428" t="s">
        <v>12200</v>
      </c>
      <c r="B8205" s="431">
        <v>131006</v>
      </c>
      <c r="C8205" s="428" t="s">
        <v>19515</v>
      </c>
      <c r="D8205" s="428" t="s">
        <v>20</v>
      </c>
    </row>
    <row r="8206" spans="1:4" ht="12.75">
      <c r="A8206" s="428" t="s">
        <v>4879</v>
      </c>
      <c r="B8206" s="431">
        <v>150132</v>
      </c>
      <c r="C8206" s="428" t="s">
        <v>19516</v>
      </c>
      <c r="D8206" s="428" t="s">
        <v>18</v>
      </c>
    </row>
    <row r="8207" spans="1:4" ht="12.75">
      <c r="A8207" s="428" t="s">
        <v>4743</v>
      </c>
      <c r="B8207" s="431">
        <v>200201</v>
      </c>
      <c r="C8207" s="428" t="s">
        <v>19517</v>
      </c>
      <c r="D8207" s="428" t="s">
        <v>19</v>
      </c>
    </row>
    <row r="8208" spans="1:4" ht="12.75">
      <c r="A8208" s="428" t="s">
        <v>701</v>
      </c>
      <c r="B8208" s="431">
        <v>200201</v>
      </c>
      <c r="C8208" s="428" t="s">
        <v>19518</v>
      </c>
      <c r="D8208" s="428" t="s">
        <v>19</v>
      </c>
    </row>
    <row r="8209" spans="1:4" ht="12.75">
      <c r="A8209" s="428" t="s">
        <v>12201</v>
      </c>
      <c r="B8209" s="431" t="s">
        <v>6576</v>
      </c>
      <c r="C8209" s="428" t="s">
        <v>19519</v>
      </c>
      <c r="D8209" s="428" t="s">
        <v>20</v>
      </c>
    </row>
    <row r="8210" spans="1:4" ht="12.75">
      <c r="A8210" s="428" t="s">
        <v>12202</v>
      </c>
      <c r="B8210" s="431" t="s">
        <v>1525</v>
      </c>
      <c r="C8210" s="428" t="s">
        <v>19520</v>
      </c>
      <c r="D8210" s="428" t="s">
        <v>20</v>
      </c>
    </row>
    <row r="8211" spans="1:4" ht="12.75">
      <c r="A8211" s="428" t="s">
        <v>12203</v>
      </c>
      <c r="B8211" s="431">
        <v>150103</v>
      </c>
      <c r="C8211" s="428" t="s">
        <v>19521</v>
      </c>
      <c r="D8211" s="428" t="s">
        <v>18</v>
      </c>
    </row>
    <row r="8212" spans="1:4" ht="12.75">
      <c r="A8212" s="428" t="s">
        <v>12204</v>
      </c>
      <c r="B8212" s="431" t="s">
        <v>10372</v>
      </c>
      <c r="C8212" s="428" t="s">
        <v>19522</v>
      </c>
      <c r="D8212" s="428" t="s">
        <v>20</v>
      </c>
    </row>
    <row r="8213" spans="1:4" ht="12.75">
      <c r="A8213" s="428" t="s">
        <v>4912</v>
      </c>
      <c r="B8213" s="431" t="s">
        <v>4913</v>
      </c>
      <c r="C8213" s="428" t="s">
        <v>19523</v>
      </c>
      <c r="D8213" s="428" t="s">
        <v>20</v>
      </c>
    </row>
    <row r="8214" spans="1:4" ht="12.75">
      <c r="A8214" s="428" t="s">
        <v>6344</v>
      </c>
      <c r="B8214" s="431" t="s">
        <v>10770</v>
      </c>
      <c r="C8214" s="428" t="s">
        <v>19524</v>
      </c>
      <c r="D8214" s="428" t="s">
        <v>19</v>
      </c>
    </row>
    <row r="8215" spans="1:4" ht="12.75">
      <c r="A8215" s="428" t="s">
        <v>6262</v>
      </c>
      <c r="B8215" s="431" t="s">
        <v>10763</v>
      </c>
      <c r="C8215" s="428" t="s">
        <v>19525</v>
      </c>
      <c r="D8215" s="428" t="s">
        <v>19</v>
      </c>
    </row>
    <row r="8216" spans="1:4" ht="12.75">
      <c r="A8216" s="428" t="s">
        <v>1013</v>
      </c>
      <c r="B8216" s="431">
        <v>160206</v>
      </c>
      <c r="C8216" s="428" t="s">
        <v>19526</v>
      </c>
      <c r="D8216" s="428" t="s">
        <v>459</v>
      </c>
    </row>
    <row r="8217" spans="1:4" ht="12.75">
      <c r="A8217" s="428" t="s">
        <v>6691</v>
      </c>
      <c r="B8217" s="431">
        <v>190113</v>
      </c>
      <c r="C8217" s="428" t="s">
        <v>19527</v>
      </c>
      <c r="D8217" s="428" t="s">
        <v>19</v>
      </c>
    </row>
    <row r="8218" spans="1:4" ht="12.75">
      <c r="A8218" s="428" t="s">
        <v>6659</v>
      </c>
      <c r="B8218" s="431">
        <v>130602</v>
      </c>
      <c r="C8218" s="428" t="s">
        <v>19528</v>
      </c>
      <c r="D8218" s="428" t="s">
        <v>19</v>
      </c>
    </row>
    <row r="8219" spans="1:4" ht="12.75">
      <c r="A8219" s="428" t="s">
        <v>5498</v>
      </c>
      <c r="B8219" s="431">
        <v>120606</v>
      </c>
      <c r="C8219" s="428" t="s">
        <v>19529</v>
      </c>
      <c r="D8219" s="428" t="s">
        <v>19</v>
      </c>
    </row>
    <row r="8220" spans="1:4" ht="12.75">
      <c r="A8220" s="428" t="s">
        <v>12205</v>
      </c>
      <c r="B8220" s="431">
        <v>160206</v>
      </c>
      <c r="C8220" s="428" t="s">
        <v>19530</v>
      </c>
      <c r="D8220" s="428" t="s">
        <v>19</v>
      </c>
    </row>
    <row r="8221" spans="1:4" ht="12.75">
      <c r="A8221" s="428" t="s">
        <v>1658</v>
      </c>
      <c r="B8221" s="431">
        <v>150139</v>
      </c>
      <c r="C8221" s="428" t="s">
        <v>19531</v>
      </c>
      <c r="D8221" s="428" t="s">
        <v>20</v>
      </c>
    </row>
    <row r="8222" spans="1:4" ht="12.75">
      <c r="A8222" s="428" t="s">
        <v>5819</v>
      </c>
      <c r="B8222" s="431" t="s">
        <v>10393</v>
      </c>
      <c r="C8222" s="428" t="s">
        <v>19532</v>
      </c>
      <c r="D8222" s="428" t="s">
        <v>20</v>
      </c>
    </row>
    <row r="8223" spans="1:4" ht="12.75">
      <c r="A8223" s="428" t="s">
        <v>7265</v>
      </c>
      <c r="B8223" s="431">
        <v>131101</v>
      </c>
      <c r="C8223" s="428" t="s">
        <v>19533</v>
      </c>
      <c r="D8223" s="428" t="s">
        <v>20</v>
      </c>
    </row>
    <row r="8224" spans="1:4" ht="12.75">
      <c r="A8224" s="428" t="s">
        <v>7452</v>
      </c>
      <c r="B8224" s="431" t="s">
        <v>10843</v>
      </c>
      <c r="C8224" s="428" t="s">
        <v>19534</v>
      </c>
      <c r="D8224" s="428" t="s">
        <v>20</v>
      </c>
    </row>
    <row r="8225" spans="1:4" ht="12.75">
      <c r="A8225" s="428" t="s">
        <v>12206</v>
      </c>
      <c r="B8225" s="431" t="s">
        <v>10436</v>
      </c>
      <c r="C8225" s="428" t="s">
        <v>19535</v>
      </c>
      <c r="D8225" s="428" t="s">
        <v>18</v>
      </c>
    </row>
    <row r="8226" spans="1:4" ht="12.75">
      <c r="A8226" s="428" t="s">
        <v>7583</v>
      </c>
      <c r="B8226" s="431" t="s">
        <v>10853</v>
      </c>
      <c r="C8226" s="428" t="s">
        <v>19536</v>
      </c>
      <c r="D8226" s="428" t="s">
        <v>20</v>
      </c>
    </row>
    <row r="8227" spans="1:4" ht="12.75">
      <c r="A8227" s="428" t="s">
        <v>7518</v>
      </c>
      <c r="B8227" s="431" t="s">
        <v>10751</v>
      </c>
      <c r="C8227" s="428" t="s">
        <v>19537</v>
      </c>
      <c r="D8227" s="428" t="s">
        <v>20</v>
      </c>
    </row>
    <row r="8228" spans="1:4" ht="12.75">
      <c r="A8228" s="428" t="s">
        <v>5374</v>
      </c>
      <c r="B8228" s="431">
        <v>120702</v>
      </c>
      <c r="C8228" s="428" t="s">
        <v>13743</v>
      </c>
      <c r="D8228" s="428" t="s">
        <v>19</v>
      </c>
    </row>
    <row r="8229" spans="1:4" ht="12.75">
      <c r="A8229" s="428" t="s">
        <v>12207</v>
      </c>
      <c r="B8229" s="431">
        <v>210502</v>
      </c>
      <c r="C8229" s="428" t="s">
        <v>19538</v>
      </c>
      <c r="D8229" s="428" t="s">
        <v>20</v>
      </c>
    </row>
    <row r="8230" spans="1:4" ht="12.75">
      <c r="A8230" s="428" t="s">
        <v>5421</v>
      </c>
      <c r="B8230" s="431">
        <v>120604</v>
      </c>
      <c r="C8230" s="428" t="s">
        <v>19539</v>
      </c>
      <c r="D8230" s="428" t="s">
        <v>19</v>
      </c>
    </row>
    <row r="8231" spans="1:4" ht="12.75">
      <c r="A8231" s="428" t="s">
        <v>12208</v>
      </c>
      <c r="B8231" s="431">
        <v>100501</v>
      </c>
      <c r="C8231" s="428" t="s">
        <v>19540</v>
      </c>
      <c r="D8231" s="428" t="s">
        <v>20</v>
      </c>
    </row>
    <row r="8232" spans="1:4" ht="12.75">
      <c r="A8232" s="428" t="s">
        <v>1901</v>
      </c>
      <c r="B8232" s="431">
        <v>200206</v>
      </c>
      <c r="C8232" s="428" t="s">
        <v>19541</v>
      </c>
      <c r="D8232" s="428" t="s">
        <v>19</v>
      </c>
    </row>
    <row r="8233" spans="1:4" ht="12.75">
      <c r="A8233" s="428" t="s">
        <v>6315</v>
      </c>
      <c r="B8233" s="431" t="s">
        <v>854</v>
      </c>
      <c r="C8233" s="428" t="s">
        <v>19542</v>
      </c>
      <c r="D8233" s="428" t="s">
        <v>19</v>
      </c>
    </row>
    <row r="8234" spans="1:4" ht="12.75">
      <c r="A8234" s="428" t="s">
        <v>5726</v>
      </c>
      <c r="B8234" s="431" t="s">
        <v>10391</v>
      </c>
      <c r="C8234" s="428" t="s">
        <v>19543</v>
      </c>
      <c r="D8234" s="428" t="s">
        <v>20</v>
      </c>
    </row>
    <row r="8235" spans="1:4" ht="12.75">
      <c r="A8235" s="428" t="s">
        <v>5643</v>
      </c>
      <c r="B8235" s="431">
        <v>140107</v>
      </c>
      <c r="C8235" s="428" t="s">
        <v>12307</v>
      </c>
      <c r="D8235" s="428" t="s">
        <v>20</v>
      </c>
    </row>
    <row r="8236" spans="1:4" ht="12.75">
      <c r="A8236" s="428" t="s">
        <v>4949</v>
      </c>
      <c r="B8236" s="431">
        <v>200403</v>
      </c>
      <c r="C8236" s="428" t="s">
        <v>19544</v>
      </c>
      <c r="D8236" s="428" t="s">
        <v>19</v>
      </c>
    </row>
    <row r="8237" spans="1:4" ht="12.75">
      <c r="A8237" s="428" t="s">
        <v>7473</v>
      </c>
      <c r="B8237" s="431">
        <v>240106</v>
      </c>
      <c r="C8237" s="428" t="s">
        <v>19545</v>
      </c>
      <c r="D8237" s="428" t="s">
        <v>19</v>
      </c>
    </row>
    <row r="8238" spans="1:4" ht="12.75">
      <c r="A8238" s="428" t="s">
        <v>974</v>
      </c>
      <c r="B8238" s="431">
        <v>160505</v>
      </c>
      <c r="C8238" s="428" t="s">
        <v>19546</v>
      </c>
      <c r="D8238" s="428" t="s">
        <v>19</v>
      </c>
    </row>
    <row r="8239" spans="1:4" ht="12.75">
      <c r="A8239" s="428" t="s">
        <v>1762</v>
      </c>
      <c r="B8239" s="431">
        <v>200806</v>
      </c>
      <c r="C8239" s="428" t="s">
        <v>19547</v>
      </c>
      <c r="D8239" s="428" t="s">
        <v>20</v>
      </c>
    </row>
    <row r="8240" spans="1:4" ht="12.75">
      <c r="A8240" s="428" t="s">
        <v>1380</v>
      </c>
      <c r="B8240" s="431">
        <v>130104</v>
      </c>
      <c r="C8240" s="428" t="s">
        <v>19548</v>
      </c>
      <c r="D8240" s="428" t="s">
        <v>20</v>
      </c>
    </row>
    <row r="8241" spans="1:4" ht="12.75">
      <c r="A8241" s="428" t="s">
        <v>6631</v>
      </c>
      <c r="B8241" s="431">
        <v>100801</v>
      </c>
      <c r="C8241" s="428" t="s">
        <v>19549</v>
      </c>
      <c r="D8241" s="428" t="s">
        <v>20</v>
      </c>
    </row>
    <row r="8242" spans="1:4" ht="12.75">
      <c r="A8242" s="428" t="s">
        <v>3659</v>
      </c>
      <c r="B8242" s="431">
        <v>160107</v>
      </c>
      <c r="C8242" s="428" t="s">
        <v>19550</v>
      </c>
      <c r="D8242" s="428" t="s">
        <v>19</v>
      </c>
    </row>
    <row r="8243" spans="1:4" ht="12.75">
      <c r="A8243" s="428" t="s">
        <v>5667</v>
      </c>
      <c r="B8243" s="431" t="s">
        <v>10308</v>
      </c>
      <c r="C8243" s="428" t="s">
        <v>19551</v>
      </c>
      <c r="D8243" s="428" t="s">
        <v>20</v>
      </c>
    </row>
    <row r="8244" spans="1:4" ht="12.75">
      <c r="A8244" s="428" t="s">
        <v>8132</v>
      </c>
      <c r="B8244" s="431">
        <v>120601</v>
      </c>
      <c r="C8244" s="428" t="s">
        <v>19552</v>
      </c>
      <c r="D8244" s="428" t="s">
        <v>20</v>
      </c>
    </row>
    <row r="8245" spans="1:4" ht="12.75">
      <c r="A8245" s="428" t="s">
        <v>1386</v>
      </c>
      <c r="B8245" s="431" t="s">
        <v>477</v>
      </c>
      <c r="C8245" s="428" t="s">
        <v>19553</v>
      </c>
      <c r="D8245" s="428" t="s">
        <v>18</v>
      </c>
    </row>
    <row r="8246" spans="1:4" ht="12.75">
      <c r="A8246" s="428" t="s">
        <v>6100</v>
      </c>
      <c r="B8246" s="431" t="s">
        <v>10817</v>
      </c>
      <c r="C8246" s="428" t="s">
        <v>19554</v>
      </c>
      <c r="D8246" s="428" t="s">
        <v>19</v>
      </c>
    </row>
    <row r="8247" spans="1:4" ht="12.75">
      <c r="A8247" s="428" t="s">
        <v>7803</v>
      </c>
      <c r="B8247" s="431" t="s">
        <v>10881</v>
      </c>
      <c r="C8247" s="428" t="s">
        <v>19555</v>
      </c>
      <c r="D8247" s="428" t="s">
        <v>20</v>
      </c>
    </row>
    <row r="8248" spans="1:4" ht="12.75">
      <c r="A8248" s="428" t="s">
        <v>6348</v>
      </c>
      <c r="B8248" s="431" t="s">
        <v>10907</v>
      </c>
      <c r="C8248" s="428" t="s">
        <v>19556</v>
      </c>
      <c r="D8248" s="428" t="s">
        <v>20</v>
      </c>
    </row>
    <row r="8249" spans="1:4" ht="12.75">
      <c r="A8249" s="428" t="s">
        <v>2689</v>
      </c>
      <c r="B8249" s="431" t="s">
        <v>904</v>
      </c>
      <c r="C8249" s="428" t="s">
        <v>19557</v>
      </c>
      <c r="D8249" s="428" t="s">
        <v>19</v>
      </c>
    </row>
    <row r="8250" spans="1:4" ht="12.75">
      <c r="A8250" s="428" t="s">
        <v>4807</v>
      </c>
      <c r="B8250" s="431" t="s">
        <v>4808</v>
      </c>
      <c r="C8250" s="428" t="s">
        <v>19558</v>
      </c>
      <c r="D8250" s="428" t="s">
        <v>18</v>
      </c>
    </row>
    <row r="8251" spans="1:4" ht="12.75">
      <c r="A8251" s="428" t="s">
        <v>7788</v>
      </c>
      <c r="B8251" s="431">
        <v>100104</v>
      </c>
      <c r="C8251" s="428" t="s">
        <v>19559</v>
      </c>
      <c r="D8251" s="428" t="s">
        <v>20</v>
      </c>
    </row>
    <row r="8252" spans="1:4" ht="12.75">
      <c r="A8252" s="428" t="s">
        <v>2497</v>
      </c>
      <c r="B8252" s="431" t="s">
        <v>413</v>
      </c>
      <c r="C8252" s="428" t="s">
        <v>19560</v>
      </c>
      <c r="D8252" s="428" t="s">
        <v>20</v>
      </c>
    </row>
    <row r="8253" spans="1:4" ht="12.75">
      <c r="A8253" s="428" t="s">
        <v>1058</v>
      </c>
      <c r="B8253" s="431" t="s">
        <v>413</v>
      </c>
      <c r="C8253" s="428" t="s">
        <v>19561</v>
      </c>
      <c r="D8253" s="428" t="s">
        <v>19</v>
      </c>
    </row>
    <row r="8254" spans="1:4" ht="12.75">
      <c r="A8254" s="428" t="s">
        <v>2358</v>
      </c>
      <c r="B8254" s="431">
        <v>100702</v>
      </c>
      <c r="C8254" s="428" t="s">
        <v>19562</v>
      </c>
      <c r="D8254" s="428" t="s">
        <v>19</v>
      </c>
    </row>
    <row r="8255" spans="1:4" ht="12.75">
      <c r="A8255" s="428" t="s">
        <v>12209</v>
      </c>
      <c r="B8255" s="431">
        <v>250303</v>
      </c>
      <c r="C8255" s="428" t="s">
        <v>19563</v>
      </c>
      <c r="D8255" s="428" t="s">
        <v>19</v>
      </c>
    </row>
    <row r="8256" spans="1:4" ht="12.75">
      <c r="A8256" s="428" t="s">
        <v>8358</v>
      </c>
      <c r="B8256" s="431">
        <v>250301</v>
      </c>
      <c r="C8256" s="428" t="s">
        <v>13066</v>
      </c>
      <c r="D8256" s="428" t="s">
        <v>19</v>
      </c>
    </row>
    <row r="8257" spans="1:4" ht="12.75">
      <c r="A8257" s="428" t="s">
        <v>1703</v>
      </c>
      <c r="B8257" s="431">
        <v>100701</v>
      </c>
      <c r="C8257" s="428" t="s">
        <v>19564</v>
      </c>
      <c r="D8257" s="428" t="s">
        <v>20</v>
      </c>
    </row>
    <row r="8258" spans="1:4" ht="12.75">
      <c r="A8258" s="428" t="s">
        <v>12210</v>
      </c>
      <c r="B8258" s="431" t="s">
        <v>854</v>
      </c>
      <c r="C8258" s="428" t="s">
        <v>19565</v>
      </c>
      <c r="D8258" s="428" t="s">
        <v>20</v>
      </c>
    </row>
    <row r="8259" spans="1:4" ht="12.75">
      <c r="A8259" s="428" t="s">
        <v>4723</v>
      </c>
      <c r="B8259" s="431" t="s">
        <v>410</v>
      </c>
      <c r="C8259" s="428" t="s">
        <v>19566</v>
      </c>
      <c r="D8259" s="428" t="s">
        <v>20</v>
      </c>
    </row>
    <row r="8260" spans="1:4" ht="12.75">
      <c r="A8260" s="428" t="s">
        <v>12211</v>
      </c>
      <c r="B8260" s="431">
        <v>160504</v>
      </c>
      <c r="C8260" s="428" t="s">
        <v>19567</v>
      </c>
      <c r="D8260" s="428" t="s">
        <v>19</v>
      </c>
    </row>
    <row r="8261" spans="1:4" ht="12.75">
      <c r="A8261" s="428" t="s">
        <v>2037</v>
      </c>
      <c r="B8261" s="431" t="s">
        <v>1690</v>
      </c>
      <c r="C8261" s="428" t="s">
        <v>19568</v>
      </c>
      <c r="D8261" s="428" t="s">
        <v>19</v>
      </c>
    </row>
    <row r="8262" spans="1:4" ht="12.75">
      <c r="A8262" s="428" t="s">
        <v>382</v>
      </c>
      <c r="B8262" s="431">
        <v>120703</v>
      </c>
      <c r="C8262" s="428" t="s">
        <v>19569</v>
      </c>
      <c r="D8262" s="428" t="s">
        <v>19</v>
      </c>
    </row>
    <row r="8263" spans="1:4" ht="12.75">
      <c r="A8263" s="428" t="s">
        <v>441</v>
      </c>
      <c r="B8263" s="431" t="s">
        <v>10208</v>
      </c>
      <c r="C8263" s="428" t="s">
        <v>19570</v>
      </c>
      <c r="D8263" s="428" t="s">
        <v>20</v>
      </c>
    </row>
    <row r="8264" spans="1:4" ht="12.75">
      <c r="A8264" s="428" t="s">
        <v>2042</v>
      </c>
      <c r="B8264" s="431">
        <v>210105</v>
      </c>
      <c r="C8264" s="428" t="s">
        <v>19571</v>
      </c>
      <c r="D8264" s="428" t="s">
        <v>18</v>
      </c>
    </row>
    <row r="8265" spans="1:4" ht="12.75">
      <c r="A8265" s="428" t="s">
        <v>465</v>
      </c>
      <c r="B8265" s="431" t="s">
        <v>466</v>
      </c>
      <c r="C8265" s="428" t="s">
        <v>19572</v>
      </c>
      <c r="D8265" s="428" t="s">
        <v>19</v>
      </c>
    </row>
    <row r="8266" spans="1:4" ht="12.75">
      <c r="A8266" s="428" t="s">
        <v>4510</v>
      </c>
      <c r="B8266" s="431">
        <v>210501</v>
      </c>
      <c r="C8266" s="428" t="s">
        <v>19573</v>
      </c>
      <c r="D8266" s="428" t="s">
        <v>18</v>
      </c>
    </row>
    <row r="8267" spans="1:4" ht="12.75">
      <c r="A8267" s="428" t="s">
        <v>515</v>
      </c>
      <c r="B8267" s="431">
        <v>150710</v>
      </c>
      <c r="C8267" s="428" t="s">
        <v>19574</v>
      </c>
      <c r="D8267" s="428" t="s">
        <v>20</v>
      </c>
    </row>
    <row r="8268" spans="1:4" ht="12.75">
      <c r="A8268" s="428" t="s">
        <v>516</v>
      </c>
      <c r="B8268" s="431" t="s">
        <v>517</v>
      </c>
      <c r="C8268" s="428" t="s">
        <v>19575</v>
      </c>
      <c r="D8268" s="428" t="s">
        <v>19</v>
      </c>
    </row>
    <row r="8269" spans="1:4" ht="12.75">
      <c r="A8269" s="428" t="s">
        <v>3578</v>
      </c>
      <c r="B8269" s="431">
        <v>150119</v>
      </c>
      <c r="C8269" s="428" t="s">
        <v>19576</v>
      </c>
      <c r="D8269" s="428" t="s">
        <v>20</v>
      </c>
    </row>
    <row r="8270" spans="1:4" ht="12.75">
      <c r="A8270" s="428" t="s">
        <v>12212</v>
      </c>
      <c r="B8270" s="431">
        <v>120201</v>
      </c>
      <c r="C8270" s="428" t="s">
        <v>19577</v>
      </c>
      <c r="D8270" s="428" t="s">
        <v>20</v>
      </c>
    </row>
    <row r="8271" spans="1:4" ht="12.75">
      <c r="A8271" s="428" t="s">
        <v>724</v>
      </c>
      <c r="B8271" s="431">
        <v>240303</v>
      </c>
      <c r="C8271" s="428" t="s">
        <v>19578</v>
      </c>
      <c r="D8271" s="428" t="s">
        <v>18</v>
      </c>
    </row>
    <row r="8272" spans="1:4" ht="12.75">
      <c r="A8272" s="428" t="s">
        <v>771</v>
      </c>
      <c r="B8272" s="431">
        <v>120207</v>
      </c>
      <c r="C8272" s="428" t="s">
        <v>19579</v>
      </c>
      <c r="D8272" s="428" t="s">
        <v>19</v>
      </c>
    </row>
    <row r="8273" spans="1:4" ht="12.75">
      <c r="A8273" s="428" t="s">
        <v>787</v>
      </c>
      <c r="B8273" s="431">
        <v>210807</v>
      </c>
      <c r="C8273" s="428" t="s">
        <v>19580</v>
      </c>
      <c r="D8273" s="428" t="s">
        <v>19</v>
      </c>
    </row>
    <row r="8274" spans="1:4" ht="12.75">
      <c r="A8274" s="428" t="s">
        <v>924</v>
      </c>
      <c r="B8274" s="431">
        <v>190308</v>
      </c>
      <c r="C8274" s="428" t="s">
        <v>19581</v>
      </c>
      <c r="D8274" s="428" t="s">
        <v>20</v>
      </c>
    </row>
    <row r="8275" spans="1:4" ht="12.75">
      <c r="A8275" s="428" t="s">
        <v>940</v>
      </c>
      <c r="B8275" s="431" t="s">
        <v>403</v>
      </c>
      <c r="C8275" s="428" t="s">
        <v>19582</v>
      </c>
      <c r="D8275" s="428" t="s">
        <v>19</v>
      </c>
    </row>
    <row r="8276" spans="1:4" ht="12.75">
      <c r="A8276" s="428" t="s">
        <v>8471</v>
      </c>
      <c r="B8276" s="431">
        <v>220304</v>
      </c>
      <c r="C8276" s="428" t="s">
        <v>15418</v>
      </c>
      <c r="D8276" s="428" t="s">
        <v>19</v>
      </c>
    </row>
    <row r="8277" spans="1:4" ht="12.75">
      <c r="A8277" s="428" t="s">
        <v>525</v>
      </c>
      <c r="B8277" s="431">
        <v>150125</v>
      </c>
      <c r="C8277" s="428" t="s">
        <v>19583</v>
      </c>
      <c r="D8277" s="428" t="s">
        <v>18</v>
      </c>
    </row>
    <row r="8278" spans="1:4" ht="12.75">
      <c r="A8278" s="428" t="s">
        <v>8309</v>
      </c>
      <c r="B8278" s="431" t="s">
        <v>10790</v>
      </c>
      <c r="C8278" s="428" t="s">
        <v>19584</v>
      </c>
      <c r="D8278" s="428" t="s">
        <v>19</v>
      </c>
    </row>
    <row r="8279" spans="1:4" ht="12.75">
      <c r="A8279" s="428" t="s">
        <v>6557</v>
      </c>
      <c r="B8279" s="431">
        <v>100103</v>
      </c>
      <c r="C8279" s="428" t="s">
        <v>19585</v>
      </c>
      <c r="D8279" s="428" t="s">
        <v>20</v>
      </c>
    </row>
    <row r="8280" spans="1:4" ht="12.75">
      <c r="A8280" s="428" t="s">
        <v>1199</v>
      </c>
      <c r="B8280" s="431">
        <v>170101</v>
      </c>
      <c r="C8280" s="428" t="s">
        <v>19586</v>
      </c>
      <c r="D8280" s="428" t="s">
        <v>18</v>
      </c>
    </row>
    <row r="8281" spans="1:4" ht="12.75">
      <c r="A8281" s="428" t="s">
        <v>1227</v>
      </c>
      <c r="B8281" s="431" t="s">
        <v>10759</v>
      </c>
      <c r="C8281" s="428" t="s">
        <v>19587</v>
      </c>
      <c r="D8281" s="428" t="s">
        <v>18</v>
      </c>
    </row>
    <row r="8282" spans="1:4" ht="12.75">
      <c r="A8282" s="428" t="s">
        <v>2191</v>
      </c>
      <c r="B8282" s="431">
        <v>150126</v>
      </c>
      <c r="C8282" s="428" t="s">
        <v>19588</v>
      </c>
      <c r="D8282" s="428" t="s">
        <v>20</v>
      </c>
    </row>
    <row r="8283" spans="1:4" ht="12.75">
      <c r="A8283" s="428" t="s">
        <v>1272</v>
      </c>
      <c r="B8283" s="431">
        <v>160201</v>
      </c>
      <c r="C8283" s="428" t="s">
        <v>19589</v>
      </c>
      <c r="D8283" s="428" t="s">
        <v>19</v>
      </c>
    </row>
    <row r="8284" spans="1:4" ht="12.75">
      <c r="A8284" s="428" t="s">
        <v>1278</v>
      </c>
      <c r="B8284" s="431">
        <v>150720</v>
      </c>
      <c r="C8284" s="428" t="s">
        <v>19590</v>
      </c>
      <c r="D8284" s="428" t="s">
        <v>19</v>
      </c>
    </row>
    <row r="8285" spans="1:4" ht="12.75">
      <c r="A8285" s="428" t="s">
        <v>1322</v>
      </c>
      <c r="B8285" s="431" t="s">
        <v>10222</v>
      </c>
      <c r="C8285" s="428" t="s">
        <v>19591</v>
      </c>
      <c r="D8285" s="428" t="s">
        <v>19</v>
      </c>
    </row>
    <row r="8286" spans="1:4" ht="12.75">
      <c r="A8286" s="428" t="s">
        <v>3631</v>
      </c>
      <c r="B8286" s="431" t="s">
        <v>3632</v>
      </c>
      <c r="C8286" s="428" t="s">
        <v>17176</v>
      </c>
      <c r="D8286" s="428" t="s">
        <v>20</v>
      </c>
    </row>
    <row r="8287" spans="1:4" ht="12.75">
      <c r="A8287" s="428" t="s">
        <v>6510</v>
      </c>
      <c r="B8287" s="431">
        <v>220401</v>
      </c>
      <c r="C8287" s="428" t="s">
        <v>19592</v>
      </c>
      <c r="D8287" s="428" t="s">
        <v>19</v>
      </c>
    </row>
    <row r="8288" spans="1:4" ht="12.75">
      <c r="A8288" s="428" t="s">
        <v>4078</v>
      </c>
      <c r="B8288" s="431" t="s">
        <v>10440</v>
      </c>
      <c r="C8288" s="428" t="s">
        <v>19593</v>
      </c>
      <c r="D8288" s="428" t="s">
        <v>18</v>
      </c>
    </row>
    <row r="8289" spans="1:4" ht="12.75">
      <c r="A8289" s="428" t="s">
        <v>3510</v>
      </c>
      <c r="B8289" s="431" t="s">
        <v>10088</v>
      </c>
      <c r="C8289" s="428" t="s">
        <v>19594</v>
      </c>
      <c r="D8289" s="428" t="s">
        <v>19</v>
      </c>
    </row>
    <row r="8290" spans="1:4" ht="12.75">
      <c r="A8290" s="428" t="s">
        <v>1489</v>
      </c>
      <c r="B8290" s="431">
        <v>190110</v>
      </c>
      <c r="C8290" s="428" t="s">
        <v>19595</v>
      </c>
      <c r="D8290" s="428" t="s">
        <v>19</v>
      </c>
    </row>
    <row r="8291" spans="1:4" ht="12.75">
      <c r="A8291" s="428" t="s">
        <v>1490</v>
      </c>
      <c r="B8291" s="431" t="s">
        <v>1491</v>
      </c>
      <c r="C8291" s="428" t="s">
        <v>19596</v>
      </c>
      <c r="D8291" s="428" t="s">
        <v>19</v>
      </c>
    </row>
    <row r="8292" spans="1:4" ht="12.75">
      <c r="A8292" s="428" t="s">
        <v>1536</v>
      </c>
      <c r="B8292" s="431">
        <v>250101</v>
      </c>
      <c r="C8292" s="428" t="s">
        <v>19597</v>
      </c>
      <c r="D8292" s="428" t="s">
        <v>19</v>
      </c>
    </row>
    <row r="8293" spans="1:4" ht="12.75">
      <c r="A8293" s="428" t="s">
        <v>4427</v>
      </c>
      <c r="B8293" s="431">
        <v>210808</v>
      </c>
      <c r="C8293" s="428" t="s">
        <v>12500</v>
      </c>
      <c r="D8293" s="428" t="s">
        <v>18</v>
      </c>
    </row>
    <row r="8294" spans="1:4" ht="12.75">
      <c r="A8294" s="428" t="s">
        <v>1583</v>
      </c>
      <c r="B8294" s="431" t="s">
        <v>1262</v>
      </c>
      <c r="C8294" s="428" t="s">
        <v>19598</v>
      </c>
      <c r="D8294" s="428" t="s">
        <v>19</v>
      </c>
    </row>
    <row r="8295" spans="1:4" ht="12.75">
      <c r="A8295" s="428" t="s">
        <v>1591</v>
      </c>
      <c r="B8295" s="431">
        <v>160402</v>
      </c>
      <c r="C8295" s="428" t="s">
        <v>19599</v>
      </c>
      <c r="D8295" s="428" t="s">
        <v>19</v>
      </c>
    </row>
    <row r="8296" spans="1:4" ht="12.75">
      <c r="A8296" s="428" t="s">
        <v>1626</v>
      </c>
      <c r="B8296" s="431">
        <v>220503</v>
      </c>
      <c r="C8296" s="428" t="s">
        <v>13240</v>
      </c>
      <c r="D8296" s="428" t="s">
        <v>19</v>
      </c>
    </row>
    <row r="8297" spans="1:4" ht="12.75">
      <c r="A8297" s="428" t="s">
        <v>12213</v>
      </c>
      <c r="B8297" s="431">
        <v>150130</v>
      </c>
      <c r="C8297" s="428" t="s">
        <v>19600</v>
      </c>
      <c r="D8297" s="428" t="s">
        <v>18</v>
      </c>
    </row>
    <row r="8298" spans="1:4" ht="12.75">
      <c r="A8298" s="428" t="s">
        <v>1667</v>
      </c>
      <c r="B8298" s="431" t="s">
        <v>10652</v>
      </c>
      <c r="C8298" s="428" t="s">
        <v>19018</v>
      </c>
      <c r="D8298" s="428" t="s">
        <v>19</v>
      </c>
    </row>
    <row r="8299" spans="1:4" ht="12.75">
      <c r="A8299" s="428" t="s">
        <v>630</v>
      </c>
      <c r="B8299" s="431" t="s">
        <v>10220</v>
      </c>
      <c r="C8299" s="428" t="s">
        <v>14941</v>
      </c>
      <c r="D8299" s="428" t="s">
        <v>19</v>
      </c>
    </row>
    <row r="8300" spans="1:4" ht="12.75">
      <c r="A8300" s="428" t="s">
        <v>1728</v>
      </c>
      <c r="B8300" s="431">
        <v>150103</v>
      </c>
      <c r="C8300" s="428" t="s">
        <v>13491</v>
      </c>
      <c r="D8300" s="428" t="s">
        <v>18</v>
      </c>
    </row>
    <row r="8301" spans="1:4" ht="12.75">
      <c r="A8301" s="428" t="s">
        <v>1787</v>
      </c>
      <c r="B8301" s="431">
        <v>210501</v>
      </c>
      <c r="C8301" s="428" t="s">
        <v>19601</v>
      </c>
      <c r="D8301" s="428" t="s">
        <v>20</v>
      </c>
    </row>
    <row r="8302" spans="1:4" ht="12.75">
      <c r="A8302" s="428" t="s">
        <v>1691</v>
      </c>
      <c r="B8302" s="431" t="s">
        <v>10232</v>
      </c>
      <c r="C8302" s="428" t="s">
        <v>19602</v>
      </c>
      <c r="D8302" s="428" t="s">
        <v>19</v>
      </c>
    </row>
    <row r="8303" spans="1:4" ht="12.75">
      <c r="A8303" s="428" t="s">
        <v>1808</v>
      </c>
      <c r="B8303" s="431">
        <v>150143</v>
      </c>
      <c r="C8303" s="428" t="s">
        <v>19603</v>
      </c>
      <c r="D8303" s="428" t="s">
        <v>20</v>
      </c>
    </row>
    <row r="8304" spans="1:4" ht="12.75">
      <c r="A8304" s="428" t="s">
        <v>1813</v>
      </c>
      <c r="B8304" s="431">
        <v>150132</v>
      </c>
      <c r="C8304" s="428" t="s">
        <v>19604</v>
      </c>
      <c r="D8304" s="428" t="s">
        <v>18</v>
      </c>
    </row>
    <row r="8305" spans="1:4" ht="12.75">
      <c r="A8305" s="428" t="s">
        <v>1853</v>
      </c>
      <c r="B8305" s="431" t="s">
        <v>10561</v>
      </c>
      <c r="C8305" s="428" t="s">
        <v>19605</v>
      </c>
      <c r="D8305" s="428" t="s">
        <v>19</v>
      </c>
    </row>
    <row r="8306" spans="1:4" ht="12.75">
      <c r="A8306" s="428" t="s">
        <v>1869</v>
      </c>
      <c r="B8306" s="431">
        <v>160106</v>
      </c>
      <c r="C8306" s="428" t="s">
        <v>19606</v>
      </c>
      <c r="D8306" s="428" t="s">
        <v>19</v>
      </c>
    </row>
    <row r="8307" spans="1:4" ht="12.75">
      <c r="A8307" s="428" t="s">
        <v>1902</v>
      </c>
      <c r="B8307" s="431">
        <v>190304</v>
      </c>
      <c r="C8307" s="428" t="s">
        <v>19607</v>
      </c>
      <c r="D8307" s="428" t="s">
        <v>19</v>
      </c>
    </row>
    <row r="8308" spans="1:4" ht="12.75">
      <c r="A8308" s="428" t="s">
        <v>1958</v>
      </c>
      <c r="B8308" s="431" t="s">
        <v>904</v>
      </c>
      <c r="C8308" s="428" t="s">
        <v>19608</v>
      </c>
      <c r="D8308" s="428" t="s">
        <v>19</v>
      </c>
    </row>
    <row r="8309" spans="1:4" ht="12.75">
      <c r="A8309" s="428" t="s">
        <v>1974</v>
      </c>
      <c r="B8309" s="431">
        <v>220803</v>
      </c>
      <c r="C8309" s="428" t="s">
        <v>19609</v>
      </c>
      <c r="D8309" s="428" t="s">
        <v>19</v>
      </c>
    </row>
    <row r="8310" spans="1:4" ht="12.75">
      <c r="A8310" s="428" t="s">
        <v>12214</v>
      </c>
      <c r="B8310" s="431">
        <v>110507</v>
      </c>
      <c r="C8310" s="428" t="s">
        <v>19610</v>
      </c>
      <c r="D8310" s="428" t="s">
        <v>18</v>
      </c>
    </row>
    <row r="8311" spans="1:4" ht="12.75">
      <c r="A8311" s="428" t="s">
        <v>2047</v>
      </c>
      <c r="B8311" s="431" t="s">
        <v>452</v>
      </c>
      <c r="C8311" s="428" t="s">
        <v>19611</v>
      </c>
      <c r="D8311" s="428" t="s">
        <v>19</v>
      </c>
    </row>
    <row r="8312" spans="1:4" ht="12.75">
      <c r="A8312" s="428" t="s">
        <v>2096</v>
      </c>
      <c r="B8312" s="431">
        <v>150810</v>
      </c>
      <c r="C8312" s="428" t="s">
        <v>19612</v>
      </c>
      <c r="D8312" s="428" t="s">
        <v>19</v>
      </c>
    </row>
    <row r="8313" spans="1:4" ht="12.75">
      <c r="A8313" s="428" t="s">
        <v>2129</v>
      </c>
      <c r="B8313" s="431" t="s">
        <v>2130</v>
      </c>
      <c r="C8313" s="428" t="s">
        <v>12947</v>
      </c>
      <c r="D8313" s="428" t="s">
        <v>19</v>
      </c>
    </row>
    <row r="8314" spans="1:4" ht="12.75">
      <c r="A8314" s="428" t="s">
        <v>2151</v>
      </c>
      <c r="B8314" s="431">
        <v>190112</v>
      </c>
      <c r="C8314" s="428" t="s">
        <v>19613</v>
      </c>
      <c r="D8314" s="428" t="s">
        <v>20</v>
      </c>
    </row>
    <row r="8315" spans="1:4" ht="12.75">
      <c r="A8315" s="428" t="s">
        <v>2198</v>
      </c>
      <c r="B8315" s="431" t="s">
        <v>10348</v>
      </c>
      <c r="C8315" s="428" t="s">
        <v>19614</v>
      </c>
      <c r="D8315" s="428" t="s">
        <v>20</v>
      </c>
    </row>
    <row r="8316" spans="1:4" ht="12.75">
      <c r="A8316" s="428" t="s">
        <v>2443</v>
      </c>
      <c r="B8316" s="431">
        <v>160205</v>
      </c>
      <c r="C8316" s="428" t="s">
        <v>19615</v>
      </c>
      <c r="D8316" s="428" t="s">
        <v>19</v>
      </c>
    </row>
    <row r="8317" spans="1:4" ht="12.75">
      <c r="A8317" s="428" t="s">
        <v>2205</v>
      </c>
      <c r="B8317" s="431" t="s">
        <v>403</v>
      </c>
      <c r="C8317" s="428" t="s">
        <v>19616</v>
      </c>
      <c r="D8317" s="428" t="s">
        <v>19</v>
      </c>
    </row>
    <row r="8318" spans="1:4" ht="12.75">
      <c r="A8318" s="428" t="s">
        <v>2260</v>
      </c>
      <c r="B8318" s="431" t="s">
        <v>884</v>
      </c>
      <c r="C8318" s="428" t="s">
        <v>19617</v>
      </c>
      <c r="D8318" s="428" t="s">
        <v>19</v>
      </c>
    </row>
    <row r="8319" spans="1:4" ht="12.75">
      <c r="A8319" s="428" t="s">
        <v>3781</v>
      </c>
      <c r="B8319" s="431" t="s">
        <v>413</v>
      </c>
      <c r="C8319" s="428" t="s">
        <v>19618</v>
      </c>
      <c r="D8319" s="428" t="s">
        <v>19</v>
      </c>
    </row>
    <row r="8320" spans="1:4" ht="12.75">
      <c r="A8320" s="428" t="s">
        <v>3336</v>
      </c>
      <c r="B8320" s="431" t="s">
        <v>10556</v>
      </c>
      <c r="C8320" s="428" t="s">
        <v>19619</v>
      </c>
      <c r="D8320" s="428" t="s">
        <v>19</v>
      </c>
    </row>
    <row r="8321" spans="1:4" ht="12.75">
      <c r="A8321" s="428" t="s">
        <v>7857</v>
      </c>
      <c r="B8321" s="431" t="s">
        <v>1849</v>
      </c>
      <c r="C8321" s="428" t="s">
        <v>19620</v>
      </c>
      <c r="D8321" s="428" t="s">
        <v>20</v>
      </c>
    </row>
    <row r="8322" spans="1:4" ht="12.75">
      <c r="A8322" s="428" t="s">
        <v>5722</v>
      </c>
      <c r="B8322" s="431" t="s">
        <v>10378</v>
      </c>
      <c r="C8322" s="428" t="s">
        <v>19621</v>
      </c>
      <c r="D8322" s="428" t="s">
        <v>459</v>
      </c>
    </row>
    <row r="8323" spans="1:4" ht="12.75">
      <c r="A8323" s="428" t="s">
        <v>2357</v>
      </c>
      <c r="B8323" s="431" t="s">
        <v>1945</v>
      </c>
      <c r="C8323" s="428" t="s">
        <v>19622</v>
      </c>
      <c r="D8323" s="428" t="s">
        <v>19</v>
      </c>
    </row>
    <row r="8324" spans="1:4" ht="12.75">
      <c r="A8324" s="428" t="s">
        <v>2363</v>
      </c>
      <c r="B8324" s="431" t="s">
        <v>1939</v>
      </c>
      <c r="C8324" s="428" t="s">
        <v>19623</v>
      </c>
      <c r="D8324" s="428" t="s">
        <v>19</v>
      </c>
    </row>
    <row r="8325" spans="1:4" ht="12.75">
      <c r="A8325" s="428" t="s">
        <v>2382</v>
      </c>
      <c r="B8325" s="431" t="s">
        <v>10054</v>
      </c>
      <c r="C8325" s="428" t="s">
        <v>19624</v>
      </c>
      <c r="D8325" s="428" t="s">
        <v>19</v>
      </c>
    </row>
    <row r="8326" spans="1:4" ht="12.75">
      <c r="A8326" s="428" t="s">
        <v>2383</v>
      </c>
      <c r="B8326" s="431" t="s">
        <v>9893</v>
      </c>
      <c r="C8326" s="428" t="s">
        <v>19625</v>
      </c>
      <c r="D8326" s="428" t="s">
        <v>19</v>
      </c>
    </row>
    <row r="8327" spans="1:4" ht="12.75">
      <c r="A8327" s="428" t="s">
        <v>2498</v>
      </c>
      <c r="B8327" s="431">
        <v>110207</v>
      </c>
      <c r="C8327" s="428" t="s">
        <v>19626</v>
      </c>
      <c r="D8327" s="428" t="s">
        <v>20</v>
      </c>
    </row>
    <row r="8328" spans="1:4" ht="12.75">
      <c r="A8328" s="428" t="s">
        <v>2500</v>
      </c>
      <c r="B8328" s="431" t="s">
        <v>403</v>
      </c>
      <c r="C8328" s="428" t="s">
        <v>19627</v>
      </c>
      <c r="D8328" s="428" t="s">
        <v>19</v>
      </c>
    </row>
    <row r="8329" spans="1:4" ht="12.75">
      <c r="A8329" s="428" t="s">
        <v>5074</v>
      </c>
      <c r="B8329" s="431">
        <v>150812</v>
      </c>
      <c r="C8329" s="428" t="s">
        <v>19628</v>
      </c>
      <c r="D8329" s="428" t="s">
        <v>20</v>
      </c>
    </row>
    <row r="8330" spans="1:4" ht="12.75">
      <c r="A8330" s="428" t="s">
        <v>2584</v>
      </c>
      <c r="B8330" s="431">
        <v>110503</v>
      </c>
      <c r="C8330" s="428" t="s">
        <v>19629</v>
      </c>
      <c r="D8330" s="428" t="s">
        <v>18</v>
      </c>
    </row>
    <row r="8331" spans="1:4" ht="12.75">
      <c r="A8331" s="428" t="s">
        <v>2586</v>
      </c>
      <c r="B8331" s="431" t="s">
        <v>403</v>
      </c>
      <c r="C8331" s="428" t="s">
        <v>19630</v>
      </c>
      <c r="D8331" s="428" t="s">
        <v>19</v>
      </c>
    </row>
    <row r="8332" spans="1:4" ht="12.75">
      <c r="A8332" s="428" t="s">
        <v>2597</v>
      </c>
      <c r="B8332" s="431" t="s">
        <v>10717</v>
      </c>
      <c r="C8332" s="428" t="s">
        <v>9555</v>
      </c>
      <c r="D8332" s="428" t="s">
        <v>20</v>
      </c>
    </row>
    <row r="8333" spans="1:4" ht="12.75">
      <c r="A8333" s="428" t="s">
        <v>5609</v>
      </c>
      <c r="B8333" s="431">
        <v>210708</v>
      </c>
      <c r="C8333" s="428" t="s">
        <v>19631</v>
      </c>
      <c r="D8333" s="428" t="s">
        <v>19</v>
      </c>
    </row>
    <row r="8334" spans="1:4" ht="12.75">
      <c r="A8334" s="428" t="s">
        <v>2665</v>
      </c>
      <c r="B8334" s="431">
        <v>110305</v>
      </c>
      <c r="C8334" s="428" t="s">
        <v>19632</v>
      </c>
      <c r="D8334" s="428" t="s">
        <v>20</v>
      </c>
    </row>
    <row r="8335" spans="1:4" ht="12.75">
      <c r="A8335" s="428" t="s">
        <v>4121</v>
      </c>
      <c r="B8335" s="431" t="s">
        <v>637</v>
      </c>
      <c r="C8335" s="428" t="s">
        <v>19633</v>
      </c>
      <c r="D8335" s="428" t="s">
        <v>19</v>
      </c>
    </row>
    <row r="8336" spans="1:4" ht="12.75">
      <c r="A8336" s="428" t="s">
        <v>2764</v>
      </c>
      <c r="B8336" s="431" t="s">
        <v>10315</v>
      </c>
      <c r="C8336" s="428" t="s">
        <v>19634</v>
      </c>
      <c r="D8336" s="428" t="s">
        <v>20</v>
      </c>
    </row>
    <row r="8337" spans="1:4" ht="12.75">
      <c r="A8337" s="428" t="s">
        <v>7830</v>
      </c>
      <c r="B8337" s="431">
        <v>150133</v>
      </c>
      <c r="C8337" s="428" t="s">
        <v>19635</v>
      </c>
      <c r="D8337" s="428" t="s">
        <v>18</v>
      </c>
    </row>
    <row r="8338" spans="1:4" ht="12.75">
      <c r="A8338" s="428" t="s">
        <v>12215</v>
      </c>
      <c r="B8338" s="431">
        <v>150125</v>
      </c>
      <c r="C8338" s="428" t="s">
        <v>19636</v>
      </c>
      <c r="D8338" s="428" t="s">
        <v>18</v>
      </c>
    </row>
    <row r="8339" spans="1:4" ht="12.75">
      <c r="A8339" s="428" t="s">
        <v>2803</v>
      </c>
      <c r="B8339" s="431" t="s">
        <v>10556</v>
      </c>
      <c r="C8339" s="428" t="s">
        <v>15113</v>
      </c>
      <c r="D8339" s="428" t="s">
        <v>19</v>
      </c>
    </row>
    <row r="8340" spans="1:4" ht="12.75">
      <c r="A8340" s="428" t="s">
        <v>6891</v>
      </c>
      <c r="B8340" s="431">
        <v>100104</v>
      </c>
      <c r="C8340" s="428" t="s">
        <v>19637</v>
      </c>
      <c r="D8340" s="428" t="s">
        <v>19</v>
      </c>
    </row>
    <row r="8341" spans="1:4" ht="12.75">
      <c r="A8341" s="428" t="s">
        <v>2820</v>
      </c>
      <c r="B8341" s="431">
        <v>160110</v>
      </c>
      <c r="C8341" s="428" t="s">
        <v>19638</v>
      </c>
      <c r="D8341" s="428" t="s">
        <v>19</v>
      </c>
    </row>
    <row r="8342" spans="1:4" ht="12.75">
      <c r="A8342" s="428" t="s">
        <v>12216</v>
      </c>
      <c r="B8342" s="431">
        <v>110305</v>
      </c>
      <c r="C8342" s="428" t="s">
        <v>19639</v>
      </c>
      <c r="D8342" s="428" t="s">
        <v>18</v>
      </c>
    </row>
    <row r="8343" spans="1:4" ht="12.75">
      <c r="A8343" s="428" t="s">
        <v>2846</v>
      </c>
      <c r="B8343" s="431" t="s">
        <v>1345</v>
      </c>
      <c r="C8343" s="428" t="s">
        <v>19640</v>
      </c>
      <c r="D8343" s="428" t="s">
        <v>19</v>
      </c>
    </row>
    <row r="8344" spans="1:4" ht="12.75">
      <c r="A8344" s="428" t="s">
        <v>2849</v>
      </c>
      <c r="B8344" s="431" t="s">
        <v>10158</v>
      </c>
      <c r="C8344" s="428" t="s">
        <v>19641</v>
      </c>
      <c r="D8344" s="428" t="s">
        <v>20</v>
      </c>
    </row>
    <row r="8345" spans="1:4" ht="12.75">
      <c r="A8345" s="428" t="s">
        <v>2898</v>
      </c>
      <c r="B8345" s="431">
        <v>220902</v>
      </c>
      <c r="C8345" s="428" t="s">
        <v>19642</v>
      </c>
      <c r="D8345" s="428" t="s">
        <v>19</v>
      </c>
    </row>
    <row r="8346" spans="1:4" ht="12.75">
      <c r="A8346" s="428" t="s">
        <v>2917</v>
      </c>
      <c r="B8346" s="431" t="s">
        <v>10163</v>
      </c>
      <c r="C8346" s="428" t="s">
        <v>19643</v>
      </c>
      <c r="D8346" s="428" t="s">
        <v>19</v>
      </c>
    </row>
    <row r="8347" spans="1:4" ht="12.75">
      <c r="A8347" s="428" t="s">
        <v>2990</v>
      </c>
      <c r="B8347" s="431" t="s">
        <v>1251</v>
      </c>
      <c r="C8347" s="428" t="s">
        <v>16820</v>
      </c>
      <c r="D8347" s="428" t="s">
        <v>19</v>
      </c>
    </row>
    <row r="8348" spans="1:4" ht="12.75">
      <c r="A8348" s="428" t="s">
        <v>3045</v>
      </c>
      <c r="B8348" s="431">
        <v>140101</v>
      </c>
      <c r="C8348" s="428" t="s">
        <v>12307</v>
      </c>
      <c r="D8348" s="428" t="s">
        <v>18</v>
      </c>
    </row>
    <row r="8349" spans="1:4" ht="12.75">
      <c r="A8349" s="428" t="s">
        <v>3088</v>
      </c>
      <c r="B8349" s="431">
        <v>120204</v>
      </c>
      <c r="C8349" s="428" t="s">
        <v>19644</v>
      </c>
      <c r="D8349" s="428" t="s">
        <v>19</v>
      </c>
    </row>
    <row r="8350" spans="1:4" ht="12.75">
      <c r="A8350" s="428" t="s">
        <v>3121</v>
      </c>
      <c r="B8350" s="431">
        <v>150107</v>
      </c>
      <c r="C8350" s="428" t="s">
        <v>19645</v>
      </c>
      <c r="D8350" s="428" t="s">
        <v>18</v>
      </c>
    </row>
    <row r="8351" spans="1:4" ht="12.75">
      <c r="A8351" s="428" t="s">
        <v>3180</v>
      </c>
      <c r="B8351" s="431" t="s">
        <v>9776</v>
      </c>
      <c r="C8351" s="428" t="s">
        <v>19646</v>
      </c>
      <c r="D8351" s="428" t="s">
        <v>19</v>
      </c>
    </row>
    <row r="8352" spans="1:4" ht="12.75">
      <c r="A8352" s="428" t="s">
        <v>1622</v>
      </c>
      <c r="B8352" s="431" t="s">
        <v>10165</v>
      </c>
      <c r="C8352" s="428" t="s">
        <v>19647</v>
      </c>
      <c r="D8352" s="428" t="s">
        <v>19</v>
      </c>
    </row>
    <row r="8353" spans="1:4" ht="12.75">
      <c r="A8353" s="428" t="s">
        <v>3309</v>
      </c>
      <c r="B8353" s="431">
        <v>150117</v>
      </c>
      <c r="C8353" s="428" t="s">
        <v>19648</v>
      </c>
      <c r="D8353" s="428" t="s">
        <v>18</v>
      </c>
    </row>
    <row r="8354" spans="1:4" ht="12.75">
      <c r="A8354" s="428" t="s">
        <v>3386</v>
      </c>
      <c r="B8354" s="431">
        <v>120302</v>
      </c>
      <c r="C8354" s="428" t="s">
        <v>19649</v>
      </c>
      <c r="D8354" s="428" t="s">
        <v>20</v>
      </c>
    </row>
    <row r="8355" spans="1:4" ht="12.75">
      <c r="A8355" s="428" t="s">
        <v>12217</v>
      </c>
      <c r="B8355" s="431" t="s">
        <v>10713</v>
      </c>
      <c r="C8355" s="428" t="s">
        <v>19650</v>
      </c>
      <c r="D8355" s="428" t="s">
        <v>20</v>
      </c>
    </row>
    <row r="8356" spans="1:4" ht="12.75">
      <c r="A8356" s="428" t="s">
        <v>3456</v>
      </c>
      <c r="B8356" s="431" t="s">
        <v>10796</v>
      </c>
      <c r="C8356" s="428" t="s">
        <v>19651</v>
      </c>
      <c r="D8356" s="428" t="s">
        <v>459</v>
      </c>
    </row>
    <row r="8357" spans="1:4" ht="12.75">
      <c r="A8357" s="428" t="s">
        <v>4277</v>
      </c>
      <c r="B8357" s="431">
        <v>170101</v>
      </c>
      <c r="C8357" s="428" t="s">
        <v>12680</v>
      </c>
      <c r="D8357" s="428" t="s">
        <v>19</v>
      </c>
    </row>
    <row r="8358" spans="1:4" ht="12.75">
      <c r="A8358" s="428" t="s">
        <v>3494</v>
      </c>
      <c r="B8358" s="431" t="s">
        <v>9752</v>
      </c>
      <c r="C8358" s="428" t="s">
        <v>19652</v>
      </c>
      <c r="D8358" s="428" t="s">
        <v>19</v>
      </c>
    </row>
    <row r="8359" spans="1:4" ht="12.75">
      <c r="A8359" s="428" t="s">
        <v>3535</v>
      </c>
      <c r="B8359" s="431">
        <v>150130</v>
      </c>
      <c r="C8359" s="428" t="s">
        <v>17293</v>
      </c>
      <c r="D8359" s="428" t="s">
        <v>20</v>
      </c>
    </row>
    <row r="8360" spans="1:4" ht="12.75">
      <c r="A8360" s="428" t="s">
        <v>3550</v>
      </c>
      <c r="B8360" s="431" t="s">
        <v>3551</v>
      </c>
      <c r="C8360" s="428" t="s">
        <v>13716</v>
      </c>
      <c r="D8360" s="428" t="s">
        <v>20</v>
      </c>
    </row>
    <row r="8361" spans="1:4" ht="12.75">
      <c r="A8361" s="428" t="s">
        <v>7701</v>
      </c>
      <c r="B8361" s="431" t="s">
        <v>697</v>
      </c>
      <c r="C8361" s="428" t="s">
        <v>12345</v>
      </c>
      <c r="D8361" s="428" t="s">
        <v>19</v>
      </c>
    </row>
    <row r="8362" spans="1:4" ht="12.75">
      <c r="A8362" s="428" t="s">
        <v>12218</v>
      </c>
      <c r="B8362" s="431">
        <v>230101</v>
      </c>
      <c r="C8362" s="428" t="s">
        <v>19653</v>
      </c>
      <c r="D8362" s="428" t="s">
        <v>19</v>
      </c>
    </row>
    <row r="8363" spans="1:4" ht="12.75">
      <c r="A8363" s="428" t="s">
        <v>3633</v>
      </c>
      <c r="B8363" s="431" t="s">
        <v>9724</v>
      </c>
      <c r="C8363" s="428" t="s">
        <v>19654</v>
      </c>
      <c r="D8363" s="428" t="s">
        <v>19</v>
      </c>
    </row>
    <row r="8364" spans="1:4" ht="12.75">
      <c r="A8364" s="428" t="s">
        <v>3684</v>
      </c>
      <c r="B8364" s="431">
        <v>110305</v>
      </c>
      <c r="C8364" s="428" t="s">
        <v>19655</v>
      </c>
      <c r="D8364" s="428" t="s">
        <v>20</v>
      </c>
    </row>
    <row r="8365" spans="1:4" ht="12.75">
      <c r="A8365" s="428" t="s">
        <v>3720</v>
      </c>
      <c r="B8365" s="431" t="s">
        <v>1491</v>
      </c>
      <c r="C8365" s="428" t="s">
        <v>14445</v>
      </c>
      <c r="D8365" s="428" t="s">
        <v>19</v>
      </c>
    </row>
    <row r="8366" spans="1:4" ht="12.75">
      <c r="A8366" s="428" t="s">
        <v>3849</v>
      </c>
      <c r="B8366" s="431" t="s">
        <v>9889</v>
      </c>
      <c r="C8366" s="428" t="s">
        <v>19656</v>
      </c>
      <c r="D8366" s="428" t="s">
        <v>19</v>
      </c>
    </row>
    <row r="8367" spans="1:4" ht="12.75">
      <c r="A8367" s="428" t="s">
        <v>3875</v>
      </c>
      <c r="B8367" s="431">
        <v>110114</v>
      </c>
      <c r="C8367" s="428" t="s">
        <v>19657</v>
      </c>
      <c r="D8367" s="428" t="s">
        <v>20</v>
      </c>
    </row>
    <row r="8368" spans="1:4" ht="12.75">
      <c r="A8368" s="428" t="s">
        <v>3892</v>
      </c>
      <c r="B8368" s="431" t="s">
        <v>1165</v>
      </c>
      <c r="C8368" s="428" t="s">
        <v>18575</v>
      </c>
      <c r="D8368" s="428" t="s">
        <v>18</v>
      </c>
    </row>
    <row r="8369" spans="1:4" ht="12.75">
      <c r="A8369" s="428" t="s">
        <v>12219</v>
      </c>
      <c r="B8369" s="431">
        <v>250102</v>
      </c>
      <c r="C8369" s="428" t="s">
        <v>19658</v>
      </c>
      <c r="D8369" s="428" t="s">
        <v>20</v>
      </c>
    </row>
    <row r="8370" spans="1:4" ht="12.75">
      <c r="A8370" s="428" t="s">
        <v>3960</v>
      </c>
      <c r="B8370" s="431" t="s">
        <v>9801</v>
      </c>
      <c r="C8370" s="428" t="s">
        <v>19659</v>
      </c>
      <c r="D8370" s="428" t="s">
        <v>19</v>
      </c>
    </row>
    <row r="8371" spans="1:4" ht="12.75">
      <c r="A8371" s="428" t="s">
        <v>3979</v>
      </c>
      <c r="B8371" s="431">
        <v>110210</v>
      </c>
      <c r="C8371" s="428" t="s">
        <v>19660</v>
      </c>
      <c r="D8371" s="428" t="s">
        <v>18</v>
      </c>
    </row>
    <row r="8372" spans="1:4" ht="12.75">
      <c r="A8372" s="428" t="s">
        <v>4099</v>
      </c>
      <c r="B8372" s="431">
        <v>200114</v>
      </c>
      <c r="C8372" s="428" t="s">
        <v>17273</v>
      </c>
      <c r="D8372" s="428" t="s">
        <v>20</v>
      </c>
    </row>
    <row r="8373" spans="1:4" ht="12.75">
      <c r="A8373" s="428" t="s">
        <v>4100</v>
      </c>
      <c r="B8373" s="431">
        <v>190201</v>
      </c>
      <c r="C8373" s="428" t="s">
        <v>19661</v>
      </c>
      <c r="D8373" s="428" t="s">
        <v>19</v>
      </c>
    </row>
    <row r="8374" spans="1:4" ht="12.75">
      <c r="A8374" s="428" t="s">
        <v>4135</v>
      </c>
      <c r="B8374" s="431" t="s">
        <v>1859</v>
      </c>
      <c r="C8374" s="428" t="s">
        <v>19662</v>
      </c>
      <c r="D8374" s="428" t="s">
        <v>19</v>
      </c>
    </row>
    <row r="8375" spans="1:4" ht="12.75">
      <c r="A8375" s="428" t="s">
        <v>8376</v>
      </c>
      <c r="B8375" s="431">
        <v>190206</v>
      </c>
      <c r="C8375" s="428" t="s">
        <v>19663</v>
      </c>
      <c r="D8375" s="428" t="s">
        <v>19</v>
      </c>
    </row>
    <row r="8376" spans="1:4" ht="12.75">
      <c r="A8376" s="428" t="s">
        <v>4233</v>
      </c>
      <c r="B8376" s="431">
        <v>200604</v>
      </c>
      <c r="C8376" s="428" t="s">
        <v>19664</v>
      </c>
      <c r="D8376" s="428" t="s">
        <v>19</v>
      </c>
    </row>
    <row r="8377" spans="1:4" ht="12.75">
      <c r="A8377" s="428" t="s">
        <v>4258</v>
      </c>
      <c r="B8377" s="431" t="s">
        <v>2968</v>
      </c>
      <c r="C8377" s="428" t="s">
        <v>19665</v>
      </c>
      <c r="D8377" s="428" t="s">
        <v>19</v>
      </c>
    </row>
    <row r="8378" spans="1:4" ht="12.75">
      <c r="A8378" s="428" t="s">
        <v>4266</v>
      </c>
      <c r="B8378" s="431" t="s">
        <v>10182</v>
      </c>
      <c r="C8378" s="428" t="s">
        <v>16761</v>
      </c>
      <c r="D8378" s="428" t="s">
        <v>19</v>
      </c>
    </row>
    <row r="8379" spans="1:4" ht="12.75">
      <c r="A8379" s="428" t="s">
        <v>4293</v>
      </c>
      <c r="B8379" s="431" t="s">
        <v>10797</v>
      </c>
      <c r="C8379" s="428" t="s">
        <v>17319</v>
      </c>
      <c r="D8379" s="428" t="s">
        <v>19</v>
      </c>
    </row>
    <row r="8380" spans="1:4" ht="12.75">
      <c r="A8380" s="428" t="s">
        <v>4321</v>
      </c>
      <c r="B8380" s="431" t="s">
        <v>10191</v>
      </c>
      <c r="C8380" s="428" t="s">
        <v>19666</v>
      </c>
      <c r="D8380" s="428" t="s">
        <v>19</v>
      </c>
    </row>
    <row r="8381" spans="1:4" ht="12.75">
      <c r="A8381" s="428" t="s">
        <v>4362</v>
      </c>
      <c r="B8381" s="431">
        <v>160104</v>
      </c>
      <c r="C8381" s="428" t="s">
        <v>19667</v>
      </c>
      <c r="D8381" s="428" t="s">
        <v>19</v>
      </c>
    </row>
    <row r="8382" spans="1:4" ht="12.75">
      <c r="A8382" s="428" t="s">
        <v>4371</v>
      </c>
      <c r="B8382" s="431" t="s">
        <v>1127</v>
      </c>
      <c r="C8382" s="428" t="s">
        <v>19668</v>
      </c>
      <c r="D8382" s="428" t="s">
        <v>19</v>
      </c>
    </row>
    <row r="8383" spans="1:4" ht="12.75">
      <c r="A8383" s="428" t="s">
        <v>5583</v>
      </c>
      <c r="B8383" s="431" t="s">
        <v>10713</v>
      </c>
      <c r="C8383" s="428" t="s">
        <v>5584</v>
      </c>
      <c r="D8383" s="428" t="s">
        <v>20</v>
      </c>
    </row>
    <row r="8384" spans="1:4" ht="12.75">
      <c r="A8384" s="428" t="s">
        <v>12220</v>
      </c>
      <c r="B8384" s="431" t="s">
        <v>663</v>
      </c>
      <c r="C8384" s="428" t="s">
        <v>19669</v>
      </c>
      <c r="D8384" s="428" t="s">
        <v>18</v>
      </c>
    </row>
    <row r="8385" spans="1:4" ht="12.75">
      <c r="A8385" s="428" t="s">
        <v>4483</v>
      </c>
      <c r="B8385" s="431">
        <v>190108</v>
      </c>
      <c r="C8385" s="428" t="s">
        <v>19670</v>
      </c>
      <c r="D8385" s="428" t="s">
        <v>19</v>
      </c>
    </row>
    <row r="8386" spans="1:4" ht="12.75">
      <c r="A8386" s="428" t="s">
        <v>8548</v>
      </c>
      <c r="B8386" s="431">
        <v>250102</v>
      </c>
      <c r="C8386" s="428" t="s">
        <v>13516</v>
      </c>
      <c r="D8386" s="428" t="s">
        <v>19</v>
      </c>
    </row>
    <row r="8387" spans="1:4" ht="12.75">
      <c r="A8387" s="428" t="s">
        <v>4676</v>
      </c>
      <c r="B8387" s="431">
        <v>120211</v>
      </c>
      <c r="C8387" s="428" t="s">
        <v>19671</v>
      </c>
      <c r="D8387" s="428" t="s">
        <v>19</v>
      </c>
    </row>
    <row r="8388" spans="1:4" ht="12.75">
      <c r="A8388" s="428" t="s">
        <v>4889</v>
      </c>
      <c r="B8388" s="431" t="s">
        <v>1345</v>
      </c>
      <c r="C8388" s="428" t="s">
        <v>19672</v>
      </c>
      <c r="D8388" s="428" t="s">
        <v>19</v>
      </c>
    </row>
    <row r="8389" spans="1:4" ht="12.75">
      <c r="A8389" s="428" t="s">
        <v>5839</v>
      </c>
      <c r="B8389" s="431" t="s">
        <v>10537</v>
      </c>
      <c r="C8389" s="428" t="s">
        <v>19673</v>
      </c>
      <c r="D8389" s="428" t="s">
        <v>19</v>
      </c>
    </row>
    <row r="8390" spans="1:4" ht="12.75">
      <c r="A8390" s="428" t="s">
        <v>4974</v>
      </c>
      <c r="B8390" s="431">
        <v>160201</v>
      </c>
      <c r="C8390" s="428" t="s">
        <v>19674</v>
      </c>
      <c r="D8390" s="428" t="s">
        <v>19</v>
      </c>
    </row>
    <row r="8391" spans="1:4" ht="12.75">
      <c r="A8391" s="428" t="s">
        <v>12221</v>
      </c>
      <c r="B8391" s="431">
        <v>110101</v>
      </c>
      <c r="C8391" s="428" t="s">
        <v>19675</v>
      </c>
      <c r="D8391" s="428" t="s">
        <v>18</v>
      </c>
    </row>
    <row r="8392" spans="1:4" ht="12.75">
      <c r="A8392" s="428" t="s">
        <v>12222</v>
      </c>
      <c r="B8392" s="431">
        <v>130601</v>
      </c>
      <c r="C8392" s="428" t="s">
        <v>19676</v>
      </c>
      <c r="D8392" s="428" t="s">
        <v>18</v>
      </c>
    </row>
    <row r="8393" spans="1:4" ht="12.75">
      <c r="A8393" s="428" t="s">
        <v>12223</v>
      </c>
      <c r="B8393" s="431">
        <v>150130</v>
      </c>
      <c r="C8393" s="428" t="s">
        <v>12372</v>
      </c>
      <c r="D8393" s="428" t="s">
        <v>20</v>
      </c>
    </row>
    <row r="8394" spans="1:4" ht="12.75">
      <c r="A8394" s="428" t="s">
        <v>5358</v>
      </c>
      <c r="B8394" s="431">
        <v>120706</v>
      </c>
      <c r="C8394" s="428" t="s">
        <v>19677</v>
      </c>
      <c r="D8394" s="428" t="s">
        <v>19</v>
      </c>
    </row>
    <row r="8395" spans="1:4" ht="12.75">
      <c r="A8395" s="428" t="s">
        <v>5169</v>
      </c>
      <c r="B8395" s="431">
        <v>130903</v>
      </c>
      <c r="C8395" s="428" t="s">
        <v>19678</v>
      </c>
      <c r="D8395" s="428" t="s">
        <v>20</v>
      </c>
    </row>
    <row r="8396" spans="1:4" ht="12.75">
      <c r="A8396" s="428" t="s">
        <v>5196</v>
      </c>
      <c r="B8396" s="431">
        <v>120501</v>
      </c>
      <c r="C8396" s="428" t="s">
        <v>19679</v>
      </c>
      <c r="D8396" s="428" t="s">
        <v>19</v>
      </c>
    </row>
    <row r="8397" spans="1:4" ht="12.75">
      <c r="A8397" s="428" t="s">
        <v>5276</v>
      </c>
      <c r="B8397" s="431">
        <v>150723</v>
      </c>
      <c r="C8397" s="428" t="s">
        <v>19680</v>
      </c>
      <c r="D8397" s="428" t="s">
        <v>19</v>
      </c>
    </row>
    <row r="8398" spans="1:4" ht="12.75">
      <c r="A8398" s="428" t="s">
        <v>12224</v>
      </c>
      <c r="B8398" s="431">
        <v>100605</v>
      </c>
      <c r="C8398" s="428" t="s">
        <v>19681</v>
      </c>
      <c r="D8398" s="428" t="s">
        <v>19</v>
      </c>
    </row>
    <row r="8399" spans="1:4" ht="12.75">
      <c r="A8399" s="428" t="s">
        <v>2078</v>
      </c>
      <c r="B8399" s="431">
        <v>150729</v>
      </c>
      <c r="C8399" s="428" t="s">
        <v>19682</v>
      </c>
      <c r="D8399" s="428" t="s">
        <v>20</v>
      </c>
    </row>
    <row r="8400" spans="1:4" ht="12.75">
      <c r="A8400" s="428" t="s">
        <v>5295</v>
      </c>
      <c r="B8400" s="431">
        <v>120504</v>
      </c>
      <c r="C8400" s="428" t="s">
        <v>19683</v>
      </c>
      <c r="D8400" s="428" t="s">
        <v>19</v>
      </c>
    </row>
    <row r="8401" spans="1:4" ht="12.75">
      <c r="A8401" s="428" t="s">
        <v>5331</v>
      </c>
      <c r="B8401" s="431">
        <v>150720</v>
      </c>
      <c r="C8401" s="428" t="s">
        <v>19684</v>
      </c>
      <c r="D8401" s="428" t="s">
        <v>20</v>
      </c>
    </row>
    <row r="8402" spans="1:4" ht="12.75">
      <c r="A8402" s="428" t="s">
        <v>5406</v>
      </c>
      <c r="B8402" s="431">
        <v>120126</v>
      </c>
      <c r="C8402" s="428" t="s">
        <v>15909</v>
      </c>
      <c r="D8402" s="428" t="s">
        <v>18</v>
      </c>
    </row>
    <row r="8403" spans="1:4" ht="12.75">
      <c r="A8403" s="428" t="s">
        <v>5438</v>
      </c>
      <c r="B8403" s="431" t="s">
        <v>10462</v>
      </c>
      <c r="C8403" s="428" t="s">
        <v>19685</v>
      </c>
      <c r="D8403" s="428" t="s">
        <v>20</v>
      </c>
    </row>
    <row r="8404" spans="1:4" ht="12.75">
      <c r="A8404" s="428" t="s">
        <v>5444</v>
      </c>
      <c r="B8404" s="431">
        <v>120101</v>
      </c>
      <c r="C8404" s="428" t="s">
        <v>19686</v>
      </c>
      <c r="D8404" s="428" t="s">
        <v>20</v>
      </c>
    </row>
    <row r="8405" spans="1:4" ht="12.75">
      <c r="A8405" s="428" t="s">
        <v>5454</v>
      </c>
      <c r="B8405" s="431">
        <v>120704</v>
      </c>
      <c r="C8405" s="428" t="s">
        <v>19687</v>
      </c>
      <c r="D8405" s="428" t="s">
        <v>19</v>
      </c>
    </row>
    <row r="8406" spans="1:4" ht="12.75">
      <c r="A8406" s="428" t="s">
        <v>5462</v>
      </c>
      <c r="B8406" s="431">
        <v>120403</v>
      </c>
      <c r="C8406" s="428" t="s">
        <v>19688</v>
      </c>
      <c r="D8406" s="428" t="s">
        <v>19</v>
      </c>
    </row>
    <row r="8407" spans="1:4" ht="12.75">
      <c r="A8407" s="428" t="s">
        <v>5467</v>
      </c>
      <c r="B8407" s="431">
        <v>150110</v>
      </c>
      <c r="C8407" s="428" t="s">
        <v>19689</v>
      </c>
      <c r="D8407" s="428" t="s">
        <v>20</v>
      </c>
    </row>
    <row r="8408" spans="1:4" ht="12.75">
      <c r="A8408" s="428" t="s">
        <v>5585</v>
      </c>
      <c r="B8408" s="431">
        <v>200110</v>
      </c>
      <c r="C8408" s="428" t="s">
        <v>19690</v>
      </c>
      <c r="D8408" s="428" t="s">
        <v>19</v>
      </c>
    </row>
    <row r="8409" spans="1:4" ht="12.75">
      <c r="A8409" s="428" t="s">
        <v>5600</v>
      </c>
      <c r="B8409" s="431" t="s">
        <v>1793</v>
      </c>
      <c r="C8409" s="428" t="s">
        <v>18508</v>
      </c>
      <c r="D8409" s="428" t="s">
        <v>19</v>
      </c>
    </row>
    <row r="8410" spans="1:4" ht="12.75">
      <c r="A8410" s="428" t="s">
        <v>5630</v>
      </c>
      <c r="B8410" s="431" t="s">
        <v>532</v>
      </c>
      <c r="C8410" s="428" t="s">
        <v>12324</v>
      </c>
      <c r="D8410" s="428" t="s">
        <v>19</v>
      </c>
    </row>
    <row r="8411" spans="1:4" ht="12.75">
      <c r="A8411" s="428" t="s">
        <v>5649</v>
      </c>
      <c r="B8411" s="431" t="s">
        <v>10252</v>
      </c>
      <c r="C8411" s="428" t="s">
        <v>19691</v>
      </c>
      <c r="D8411" s="428" t="s">
        <v>18</v>
      </c>
    </row>
    <row r="8412" spans="1:4" ht="12.75">
      <c r="A8412" s="428" t="s">
        <v>5652</v>
      </c>
      <c r="B8412" s="431" t="s">
        <v>10301</v>
      </c>
      <c r="C8412" s="428" t="s">
        <v>19692</v>
      </c>
      <c r="D8412" s="428" t="s">
        <v>18</v>
      </c>
    </row>
    <row r="8413" spans="1:4" ht="12.75">
      <c r="A8413" s="428" t="s">
        <v>5656</v>
      </c>
      <c r="B8413" s="431" t="s">
        <v>10260</v>
      </c>
      <c r="C8413" s="428" t="s">
        <v>13170</v>
      </c>
      <c r="D8413" s="428" t="s">
        <v>19</v>
      </c>
    </row>
    <row r="8414" spans="1:4" ht="12.75">
      <c r="A8414" s="428" t="s">
        <v>5676</v>
      </c>
      <c r="B8414" s="431" t="s">
        <v>532</v>
      </c>
      <c r="C8414" s="428" t="s">
        <v>19693</v>
      </c>
      <c r="D8414" s="428" t="s">
        <v>19</v>
      </c>
    </row>
    <row r="8415" spans="1:4" ht="12.75">
      <c r="A8415" s="428" t="s">
        <v>5689</v>
      </c>
      <c r="B8415" s="431" t="s">
        <v>2531</v>
      </c>
      <c r="C8415" s="428" t="s">
        <v>19694</v>
      </c>
      <c r="D8415" s="428" t="s">
        <v>20</v>
      </c>
    </row>
    <row r="8416" spans="1:4" ht="12.75">
      <c r="A8416" s="428" t="s">
        <v>902</v>
      </c>
      <c r="B8416" s="431">
        <v>100103</v>
      </c>
      <c r="C8416" s="428" t="s">
        <v>14773</v>
      </c>
      <c r="D8416" s="428" t="s">
        <v>18</v>
      </c>
    </row>
    <row r="8417" spans="1:4" ht="12.75">
      <c r="A8417" s="428" t="s">
        <v>5788</v>
      </c>
      <c r="B8417" s="431" t="s">
        <v>10310</v>
      </c>
      <c r="C8417" s="428" t="s">
        <v>19695</v>
      </c>
      <c r="D8417" s="428" t="s">
        <v>18</v>
      </c>
    </row>
    <row r="8418" spans="1:4" ht="12.75">
      <c r="A8418" s="428" t="s">
        <v>5844</v>
      </c>
      <c r="B8418" s="431">
        <v>210110</v>
      </c>
      <c r="C8418" s="428" t="s">
        <v>19696</v>
      </c>
      <c r="D8418" s="428" t="s">
        <v>20</v>
      </c>
    </row>
    <row r="8419" spans="1:4" ht="12.75">
      <c r="A8419" s="428" t="s">
        <v>5908</v>
      </c>
      <c r="B8419" s="431">
        <v>140108</v>
      </c>
      <c r="C8419" s="428" t="s">
        <v>19697</v>
      </c>
      <c r="D8419" s="428" t="s">
        <v>18</v>
      </c>
    </row>
    <row r="8420" spans="1:4" ht="12.75">
      <c r="A8420" s="428" t="s">
        <v>5935</v>
      </c>
      <c r="B8420" s="431">
        <v>160605</v>
      </c>
      <c r="C8420" s="428" t="s">
        <v>19698</v>
      </c>
      <c r="D8420" s="428" t="s">
        <v>19</v>
      </c>
    </row>
    <row r="8421" spans="1:4" ht="12.75">
      <c r="A8421" s="428" t="s">
        <v>5997</v>
      </c>
      <c r="B8421" s="431" t="s">
        <v>4488</v>
      </c>
      <c r="C8421" s="428" t="s">
        <v>19699</v>
      </c>
      <c r="D8421" s="428" t="s">
        <v>18</v>
      </c>
    </row>
    <row r="8422" spans="1:4" ht="12.75">
      <c r="A8422" s="428" t="s">
        <v>6055</v>
      </c>
      <c r="B8422" s="431">
        <v>130204</v>
      </c>
      <c r="C8422" s="428" t="s">
        <v>19700</v>
      </c>
      <c r="D8422" s="428" t="s">
        <v>20</v>
      </c>
    </row>
    <row r="8423" spans="1:4" ht="12.75">
      <c r="A8423" s="428" t="s">
        <v>6093</v>
      </c>
      <c r="B8423" s="431">
        <v>250301</v>
      </c>
      <c r="C8423" s="428" t="s">
        <v>19701</v>
      </c>
      <c r="D8423" s="428" t="s">
        <v>19</v>
      </c>
    </row>
    <row r="8424" spans="1:4" ht="12.75">
      <c r="A8424" s="428" t="s">
        <v>6102</v>
      </c>
      <c r="B8424" s="431">
        <v>220708</v>
      </c>
      <c r="C8424" s="428" t="s">
        <v>19702</v>
      </c>
      <c r="D8424" s="428" t="s">
        <v>19</v>
      </c>
    </row>
    <row r="8425" spans="1:4" ht="12.75">
      <c r="A8425" s="428" t="s">
        <v>3792</v>
      </c>
      <c r="B8425" s="431">
        <v>200105</v>
      </c>
      <c r="C8425" s="428" t="s">
        <v>19703</v>
      </c>
      <c r="D8425" s="428" t="s">
        <v>459</v>
      </c>
    </row>
    <row r="8426" spans="1:4" ht="12.75">
      <c r="A8426" s="428" t="s">
        <v>7971</v>
      </c>
      <c r="B8426" s="431">
        <v>230401</v>
      </c>
      <c r="C8426" s="428" t="s">
        <v>19704</v>
      </c>
      <c r="D8426" s="428" t="s">
        <v>20</v>
      </c>
    </row>
    <row r="8427" spans="1:4" ht="12.75">
      <c r="A8427" s="428" t="s">
        <v>6173</v>
      </c>
      <c r="B8427" s="431">
        <v>230201</v>
      </c>
      <c r="C8427" s="428" t="s">
        <v>17319</v>
      </c>
      <c r="D8427" s="428" t="s">
        <v>19</v>
      </c>
    </row>
    <row r="8428" spans="1:4" ht="12.75">
      <c r="A8428" s="428" t="s">
        <v>4433</v>
      </c>
      <c r="B8428" s="431">
        <v>170103</v>
      </c>
      <c r="C8428" s="428" t="s">
        <v>19705</v>
      </c>
      <c r="D8428" s="428" t="s">
        <v>19</v>
      </c>
    </row>
    <row r="8429" spans="1:4" ht="12.75">
      <c r="A8429" s="428" t="s">
        <v>12225</v>
      </c>
      <c r="B8429" s="431">
        <v>110102</v>
      </c>
      <c r="C8429" s="428" t="s">
        <v>18144</v>
      </c>
      <c r="D8429" s="428" t="s">
        <v>18</v>
      </c>
    </row>
    <row r="8430" spans="1:4" ht="12.75">
      <c r="A8430" s="428" t="s">
        <v>6196</v>
      </c>
      <c r="B8430" s="431">
        <v>150118</v>
      </c>
      <c r="C8430" s="428" t="s">
        <v>19706</v>
      </c>
      <c r="D8430" s="428" t="s">
        <v>18</v>
      </c>
    </row>
    <row r="8431" spans="1:4" ht="12.75">
      <c r="A8431" s="428" t="s">
        <v>609</v>
      </c>
      <c r="B8431" s="431" t="s">
        <v>9905</v>
      </c>
      <c r="C8431" s="428" t="s">
        <v>12294</v>
      </c>
      <c r="D8431" s="428" t="s">
        <v>19</v>
      </c>
    </row>
    <row r="8432" spans="1:4" ht="12.75">
      <c r="A8432" s="428" t="s">
        <v>6191</v>
      </c>
      <c r="B8432" s="431" t="s">
        <v>10828</v>
      </c>
      <c r="C8432" s="428" t="s">
        <v>19707</v>
      </c>
      <c r="D8432" s="428" t="s">
        <v>19</v>
      </c>
    </row>
    <row r="8433" spans="1:4" ht="12.75">
      <c r="A8433" s="428" t="s">
        <v>4150</v>
      </c>
      <c r="B8433" s="431">
        <v>150104</v>
      </c>
      <c r="C8433" s="428" t="s">
        <v>19708</v>
      </c>
      <c r="D8433" s="428" t="s">
        <v>18</v>
      </c>
    </row>
    <row r="8434" spans="1:4" ht="12.75">
      <c r="A8434" s="428" t="s">
        <v>12226</v>
      </c>
      <c r="B8434" s="431">
        <v>100705</v>
      </c>
      <c r="C8434" s="428" t="s">
        <v>19709</v>
      </c>
      <c r="D8434" s="428" t="s">
        <v>19</v>
      </c>
    </row>
    <row r="8435" spans="1:4" ht="12.75">
      <c r="A8435" s="428" t="s">
        <v>6370</v>
      </c>
      <c r="B8435" s="431">
        <v>220507</v>
      </c>
      <c r="C8435" s="428" t="s">
        <v>19710</v>
      </c>
      <c r="D8435" s="428" t="s">
        <v>19</v>
      </c>
    </row>
    <row r="8436" spans="1:4" ht="12.75">
      <c r="A8436" s="428" t="s">
        <v>6379</v>
      </c>
      <c r="B8436" s="431">
        <v>120133</v>
      </c>
      <c r="C8436" s="428" t="s">
        <v>12749</v>
      </c>
      <c r="D8436" s="428" t="s">
        <v>19</v>
      </c>
    </row>
    <row r="8437" spans="1:4" ht="12.75">
      <c r="A8437" s="428" t="s">
        <v>4783</v>
      </c>
      <c r="B8437" s="431">
        <v>220101</v>
      </c>
      <c r="C8437" s="428" t="s">
        <v>19711</v>
      </c>
      <c r="D8437" s="428" t="s">
        <v>19</v>
      </c>
    </row>
    <row r="8438" spans="1:4" ht="12.75">
      <c r="A8438" s="428" t="s">
        <v>6637</v>
      </c>
      <c r="B8438" s="431">
        <v>100605</v>
      </c>
      <c r="C8438" s="428" t="s">
        <v>18210</v>
      </c>
      <c r="D8438" s="428" t="s">
        <v>19</v>
      </c>
    </row>
    <row r="8439" spans="1:4" ht="12.75">
      <c r="A8439" s="428" t="s">
        <v>2911</v>
      </c>
      <c r="B8439" s="431">
        <v>100603</v>
      </c>
      <c r="C8439" s="428" t="s">
        <v>19712</v>
      </c>
      <c r="D8439" s="428" t="s">
        <v>19</v>
      </c>
    </row>
    <row r="8440" spans="1:4" ht="12.75">
      <c r="A8440" s="428" t="s">
        <v>3433</v>
      </c>
      <c r="B8440" s="431">
        <v>100901</v>
      </c>
      <c r="C8440" s="428" t="s">
        <v>19713</v>
      </c>
      <c r="D8440" s="428" t="s">
        <v>20</v>
      </c>
    </row>
    <row r="8441" spans="1:4" ht="12.75">
      <c r="A8441" s="428" t="s">
        <v>6437</v>
      </c>
      <c r="B8441" s="431">
        <v>220101</v>
      </c>
      <c r="C8441" s="428" t="s">
        <v>19714</v>
      </c>
      <c r="D8441" s="428" t="s">
        <v>19</v>
      </c>
    </row>
    <row r="8442" spans="1:4" ht="12.75">
      <c r="A8442" s="428" t="s">
        <v>6463</v>
      </c>
      <c r="B8442" s="431">
        <v>150132</v>
      </c>
      <c r="C8442" s="428" t="s">
        <v>19715</v>
      </c>
      <c r="D8442" s="428" t="s">
        <v>18</v>
      </c>
    </row>
    <row r="8443" spans="1:4" ht="12.75">
      <c r="A8443" s="428" t="s">
        <v>6467</v>
      </c>
      <c r="B8443" s="431">
        <v>220802</v>
      </c>
      <c r="C8443" s="428" t="s">
        <v>19716</v>
      </c>
      <c r="D8443" s="428" t="s">
        <v>18</v>
      </c>
    </row>
    <row r="8444" spans="1:4" ht="12.75">
      <c r="A8444" s="428" t="s">
        <v>4863</v>
      </c>
      <c r="B8444" s="431">
        <v>100902</v>
      </c>
      <c r="C8444" s="428" t="s">
        <v>15418</v>
      </c>
      <c r="D8444" s="428" t="s">
        <v>19</v>
      </c>
    </row>
    <row r="8445" spans="1:4" ht="12.75">
      <c r="A8445" s="428" t="s">
        <v>6502</v>
      </c>
      <c r="B8445" s="431">
        <v>150110</v>
      </c>
      <c r="C8445" s="428" t="s">
        <v>13409</v>
      </c>
      <c r="D8445" s="428" t="s">
        <v>18</v>
      </c>
    </row>
    <row r="8446" spans="1:4" ht="12.75">
      <c r="A8446" s="428" t="s">
        <v>6523</v>
      </c>
      <c r="B8446" s="431">
        <v>220406</v>
      </c>
      <c r="C8446" s="428" t="s">
        <v>19717</v>
      </c>
      <c r="D8446" s="428" t="s">
        <v>19</v>
      </c>
    </row>
    <row r="8447" spans="1:4" ht="12.75">
      <c r="A8447" s="428" t="s">
        <v>6542</v>
      </c>
      <c r="B8447" s="431">
        <v>220203</v>
      </c>
      <c r="C8447" s="428" t="s">
        <v>19718</v>
      </c>
      <c r="D8447" s="428" t="s">
        <v>19</v>
      </c>
    </row>
    <row r="8448" spans="1:4" ht="12.75">
      <c r="A8448" s="428" t="s">
        <v>1753</v>
      </c>
      <c r="B8448" s="431">
        <v>221001</v>
      </c>
      <c r="C8448" s="428" t="s">
        <v>19719</v>
      </c>
      <c r="D8448" s="428" t="s">
        <v>18</v>
      </c>
    </row>
    <row r="8449" spans="1:4" ht="12.75">
      <c r="A8449" s="428" t="s">
        <v>3948</v>
      </c>
      <c r="B8449" s="431">
        <v>100606</v>
      </c>
      <c r="C8449" s="428" t="s">
        <v>19720</v>
      </c>
      <c r="D8449" s="428" t="s">
        <v>19</v>
      </c>
    </row>
    <row r="8450" spans="1:4" ht="12.75">
      <c r="A8450" s="428" t="s">
        <v>6573</v>
      </c>
      <c r="B8450" s="431">
        <v>220506</v>
      </c>
      <c r="C8450" s="428" t="s">
        <v>12681</v>
      </c>
      <c r="D8450" s="428" t="s">
        <v>19</v>
      </c>
    </row>
    <row r="8451" spans="1:4" ht="12.75">
      <c r="A8451" s="428" t="s">
        <v>4841</v>
      </c>
      <c r="B8451" s="431" t="s">
        <v>854</v>
      </c>
      <c r="C8451" s="428" t="s">
        <v>18837</v>
      </c>
      <c r="D8451" s="428" t="s">
        <v>18</v>
      </c>
    </row>
    <row r="8452" spans="1:4" ht="12.75">
      <c r="A8452" s="428" t="s">
        <v>6623</v>
      </c>
      <c r="B8452" s="431">
        <v>220201</v>
      </c>
      <c r="C8452" s="428" t="s">
        <v>19721</v>
      </c>
      <c r="D8452" s="428" t="s">
        <v>19</v>
      </c>
    </row>
    <row r="8453" spans="1:4" ht="12.75">
      <c r="A8453" s="428" t="s">
        <v>1224</v>
      </c>
      <c r="B8453" s="431">
        <v>100603</v>
      </c>
      <c r="C8453" s="428" t="s">
        <v>19722</v>
      </c>
      <c r="D8453" s="428" t="s">
        <v>19</v>
      </c>
    </row>
    <row r="8454" spans="1:4" ht="12.75">
      <c r="A8454" s="428" t="s">
        <v>6640</v>
      </c>
      <c r="B8454" s="431">
        <v>100903</v>
      </c>
      <c r="C8454" s="428" t="s">
        <v>12947</v>
      </c>
      <c r="D8454" s="428" t="s">
        <v>19</v>
      </c>
    </row>
    <row r="8455" spans="1:4" ht="12.75">
      <c r="A8455" s="428" t="s">
        <v>6662</v>
      </c>
      <c r="B8455" s="431">
        <v>130614</v>
      </c>
      <c r="C8455" s="428" t="s">
        <v>19723</v>
      </c>
      <c r="D8455" s="428" t="s">
        <v>20</v>
      </c>
    </row>
    <row r="8456" spans="1:4" ht="12.75">
      <c r="A8456" s="428" t="s">
        <v>6701</v>
      </c>
      <c r="B8456" s="431" t="s">
        <v>9804</v>
      </c>
      <c r="C8456" s="428" t="s">
        <v>19724</v>
      </c>
      <c r="D8456" s="428" t="s">
        <v>19</v>
      </c>
    </row>
    <row r="8457" spans="1:4" ht="12.75">
      <c r="A8457" s="428" t="s">
        <v>6709</v>
      </c>
      <c r="B8457" s="431">
        <v>200109</v>
      </c>
      <c r="C8457" s="428" t="s">
        <v>19725</v>
      </c>
      <c r="D8457" s="428" t="s">
        <v>19</v>
      </c>
    </row>
    <row r="8458" spans="1:4" ht="12.75">
      <c r="A8458" s="428" t="s">
        <v>6713</v>
      </c>
      <c r="B8458" s="431">
        <v>200804</v>
      </c>
      <c r="C8458" s="428" t="s">
        <v>19726</v>
      </c>
      <c r="D8458" s="428" t="s">
        <v>20</v>
      </c>
    </row>
    <row r="8459" spans="1:4" ht="12.75">
      <c r="A8459" s="428" t="s">
        <v>6728</v>
      </c>
      <c r="B8459" s="431" t="s">
        <v>9913</v>
      </c>
      <c r="C8459" s="428" t="s">
        <v>19727</v>
      </c>
      <c r="D8459" s="428" t="s">
        <v>19</v>
      </c>
    </row>
    <row r="8460" spans="1:4" ht="12.75">
      <c r="A8460" s="428" t="s">
        <v>6729</v>
      </c>
      <c r="B8460" s="431" t="s">
        <v>9966</v>
      </c>
      <c r="C8460" s="428" t="s">
        <v>19728</v>
      </c>
      <c r="D8460" s="428" t="s">
        <v>19</v>
      </c>
    </row>
    <row r="8461" spans="1:4" ht="12.75">
      <c r="A8461" s="428" t="s">
        <v>8640</v>
      </c>
      <c r="B8461" s="431">
        <v>200304</v>
      </c>
      <c r="C8461" s="428" t="s">
        <v>19729</v>
      </c>
      <c r="D8461" s="428" t="s">
        <v>20</v>
      </c>
    </row>
    <row r="8462" spans="1:4" ht="12.75">
      <c r="A8462" s="428" t="s">
        <v>6756</v>
      </c>
      <c r="B8462" s="431" t="s">
        <v>2315</v>
      </c>
      <c r="C8462" s="428" t="s">
        <v>19730</v>
      </c>
      <c r="D8462" s="428" t="s">
        <v>459</v>
      </c>
    </row>
    <row r="8463" spans="1:4" ht="12.75">
      <c r="A8463" s="428" t="s">
        <v>6788</v>
      </c>
      <c r="B8463" s="431">
        <v>130813</v>
      </c>
      <c r="C8463" s="428" t="s">
        <v>12775</v>
      </c>
      <c r="D8463" s="428" t="s">
        <v>20</v>
      </c>
    </row>
    <row r="8464" spans="1:4" ht="12.75">
      <c r="A8464" s="428" t="s">
        <v>6799</v>
      </c>
      <c r="B8464" s="431" t="s">
        <v>9954</v>
      </c>
      <c r="C8464" s="428" t="s">
        <v>19731</v>
      </c>
      <c r="D8464" s="428" t="s">
        <v>19</v>
      </c>
    </row>
    <row r="8465" spans="1:4" ht="12.75">
      <c r="A8465" s="428" t="s">
        <v>6833</v>
      </c>
      <c r="B8465" s="431">
        <v>130809</v>
      </c>
      <c r="C8465" s="428" t="s">
        <v>19732</v>
      </c>
      <c r="D8465" s="428" t="s">
        <v>20</v>
      </c>
    </row>
    <row r="8466" spans="1:4" ht="12.75">
      <c r="A8466" s="428" t="s">
        <v>6877</v>
      </c>
      <c r="B8466" s="431" t="s">
        <v>9952</v>
      </c>
      <c r="C8466" s="428" t="s">
        <v>19733</v>
      </c>
      <c r="D8466" s="428" t="s">
        <v>19</v>
      </c>
    </row>
    <row r="8467" spans="1:4" ht="12.75">
      <c r="A8467" s="428" t="s">
        <v>6920</v>
      </c>
      <c r="B8467" s="431" t="s">
        <v>10033</v>
      </c>
      <c r="C8467" s="428" t="s">
        <v>19734</v>
      </c>
      <c r="D8467" s="428" t="s">
        <v>19</v>
      </c>
    </row>
    <row r="8468" spans="1:4" ht="12.75">
      <c r="A8468" s="428" t="s">
        <v>6928</v>
      </c>
      <c r="B8468" s="431" t="s">
        <v>2481</v>
      </c>
      <c r="C8468" s="428" t="s">
        <v>19735</v>
      </c>
      <c r="D8468" s="428" t="s">
        <v>19</v>
      </c>
    </row>
    <row r="8469" spans="1:4" ht="12.75">
      <c r="A8469" s="428" t="s">
        <v>6936</v>
      </c>
      <c r="B8469" s="431" t="s">
        <v>9806</v>
      </c>
      <c r="C8469" s="428" t="s">
        <v>18286</v>
      </c>
      <c r="D8469" s="428" t="s">
        <v>19</v>
      </c>
    </row>
    <row r="8470" spans="1:4" ht="12.75">
      <c r="A8470" s="428" t="s">
        <v>6939</v>
      </c>
      <c r="B8470" s="431" t="s">
        <v>9831</v>
      </c>
      <c r="C8470" s="428" t="s">
        <v>19736</v>
      </c>
      <c r="D8470" s="428" t="s">
        <v>18</v>
      </c>
    </row>
    <row r="8471" spans="1:4" ht="12.75">
      <c r="A8471" s="428" t="s">
        <v>1763</v>
      </c>
      <c r="B8471" s="431">
        <v>200801</v>
      </c>
      <c r="C8471" s="428" t="s">
        <v>19737</v>
      </c>
      <c r="D8471" s="428" t="s">
        <v>19</v>
      </c>
    </row>
    <row r="8472" spans="1:4" ht="12.75">
      <c r="A8472" s="428" t="s">
        <v>7271</v>
      </c>
      <c r="B8472" s="431">
        <v>130701</v>
      </c>
      <c r="C8472" s="428" t="s">
        <v>19738</v>
      </c>
      <c r="D8472" s="428" t="s">
        <v>20</v>
      </c>
    </row>
    <row r="8473" spans="1:4" ht="12.75">
      <c r="A8473" s="428" t="s">
        <v>7093</v>
      </c>
      <c r="B8473" s="431">
        <v>200104</v>
      </c>
      <c r="C8473" s="428" t="s">
        <v>9572</v>
      </c>
      <c r="D8473" s="428" t="s">
        <v>20</v>
      </c>
    </row>
    <row r="8474" spans="1:4" ht="12.75">
      <c r="A8474" s="428" t="s">
        <v>6997</v>
      </c>
      <c r="B8474" s="431" t="s">
        <v>9799</v>
      </c>
      <c r="C8474" s="428" t="s">
        <v>19739</v>
      </c>
      <c r="D8474" s="428" t="s">
        <v>459</v>
      </c>
    </row>
    <row r="8475" spans="1:4" ht="12.75">
      <c r="A8475" s="428" t="s">
        <v>7010</v>
      </c>
      <c r="B8475" s="431" t="s">
        <v>9993</v>
      </c>
      <c r="C8475" s="428" t="s">
        <v>19740</v>
      </c>
      <c r="D8475" s="428" t="s">
        <v>19</v>
      </c>
    </row>
    <row r="8476" spans="1:4" ht="12.75">
      <c r="A8476" s="428" t="s">
        <v>7018</v>
      </c>
      <c r="B8476" s="431">
        <v>150715</v>
      </c>
      <c r="C8476" s="428" t="s">
        <v>19741</v>
      </c>
      <c r="D8476" s="428" t="s">
        <v>20</v>
      </c>
    </row>
    <row r="8477" spans="1:4" ht="12.75">
      <c r="A8477" s="428" t="s">
        <v>7034</v>
      </c>
      <c r="B8477" s="431" t="s">
        <v>2630</v>
      </c>
      <c r="C8477" s="428" t="s">
        <v>19742</v>
      </c>
      <c r="D8477" s="428" t="s">
        <v>19</v>
      </c>
    </row>
    <row r="8478" spans="1:4" ht="12.75">
      <c r="A8478" s="428" t="s">
        <v>7062</v>
      </c>
      <c r="B8478" s="431">
        <v>130904</v>
      </c>
      <c r="C8478" s="428" t="s">
        <v>19743</v>
      </c>
      <c r="D8478" s="428" t="s">
        <v>20</v>
      </c>
    </row>
    <row r="8479" spans="1:4" ht="12.75">
      <c r="A8479" s="428" t="s">
        <v>7072</v>
      </c>
      <c r="B8479" s="431" t="s">
        <v>6873</v>
      </c>
      <c r="C8479" s="428" t="s">
        <v>19744</v>
      </c>
      <c r="D8479" s="428" t="s">
        <v>20</v>
      </c>
    </row>
    <row r="8480" spans="1:4" ht="12.75">
      <c r="A8480" s="428" t="s">
        <v>7133</v>
      </c>
      <c r="B8480" s="431" t="s">
        <v>7134</v>
      </c>
      <c r="C8480" s="428" t="s">
        <v>19745</v>
      </c>
      <c r="D8480" s="428" t="s">
        <v>459</v>
      </c>
    </row>
    <row r="8481" spans="1:4" ht="12.75">
      <c r="A8481" s="428" t="s">
        <v>7199</v>
      </c>
      <c r="B8481" s="431" t="s">
        <v>7200</v>
      </c>
      <c r="C8481" s="428" t="s">
        <v>19746</v>
      </c>
      <c r="D8481" s="428" t="s">
        <v>459</v>
      </c>
    </row>
    <row r="8482" spans="1:4" ht="12.75">
      <c r="A8482" s="428" t="s">
        <v>12227</v>
      </c>
      <c r="B8482" s="431">
        <v>120135</v>
      </c>
      <c r="C8482" s="428" t="s">
        <v>17126</v>
      </c>
      <c r="D8482" s="428" t="s">
        <v>19</v>
      </c>
    </row>
    <row r="8483" spans="1:4" ht="12.75">
      <c r="A8483" s="428" t="s">
        <v>7223</v>
      </c>
      <c r="B8483" s="431" t="s">
        <v>7222</v>
      </c>
      <c r="C8483" s="428" t="s">
        <v>19747</v>
      </c>
      <c r="D8483" s="428" t="s">
        <v>19</v>
      </c>
    </row>
    <row r="8484" spans="1:4" ht="12.75">
      <c r="A8484" s="428" t="s">
        <v>7241</v>
      </c>
      <c r="B8484" s="431">
        <v>100504</v>
      </c>
      <c r="C8484" s="428" t="s">
        <v>19748</v>
      </c>
      <c r="D8484" s="428" t="s">
        <v>20</v>
      </c>
    </row>
    <row r="8485" spans="1:4" ht="12.75">
      <c r="A8485" s="428" t="s">
        <v>7283</v>
      </c>
      <c r="B8485" s="431">
        <v>101001</v>
      </c>
      <c r="C8485" s="428" t="s">
        <v>19749</v>
      </c>
      <c r="D8485" s="428" t="s">
        <v>19</v>
      </c>
    </row>
    <row r="8486" spans="1:4" ht="12.75">
      <c r="A8486" s="428" t="s">
        <v>7289</v>
      </c>
      <c r="B8486" s="431" t="s">
        <v>3177</v>
      </c>
      <c r="C8486" s="428" t="s">
        <v>19750</v>
      </c>
      <c r="D8486" s="428" t="s">
        <v>19</v>
      </c>
    </row>
    <row r="8487" spans="1:4" ht="12.75">
      <c r="A8487" s="428" t="s">
        <v>7306</v>
      </c>
      <c r="B8487" s="431">
        <v>130104</v>
      </c>
      <c r="C8487" s="428" t="s">
        <v>19751</v>
      </c>
      <c r="D8487" s="428" t="s">
        <v>20</v>
      </c>
    </row>
    <row r="8488" spans="1:4" ht="12.75">
      <c r="A8488" s="428" t="s">
        <v>5537</v>
      </c>
      <c r="B8488" s="431">
        <v>100904</v>
      </c>
      <c r="C8488" s="428" t="s">
        <v>19752</v>
      </c>
      <c r="D8488" s="428" t="s">
        <v>19</v>
      </c>
    </row>
    <row r="8489" spans="1:4" ht="12.75">
      <c r="A8489" s="428" t="s">
        <v>683</v>
      </c>
      <c r="B8489" s="431">
        <v>150115</v>
      </c>
      <c r="C8489" s="428" t="s">
        <v>13135</v>
      </c>
      <c r="D8489" s="428" t="s">
        <v>459</v>
      </c>
    </row>
    <row r="8490" spans="1:4" ht="12.75">
      <c r="A8490" s="428" t="s">
        <v>4664</v>
      </c>
      <c r="B8490" s="431">
        <v>100602</v>
      </c>
      <c r="C8490" s="428" t="s">
        <v>19753</v>
      </c>
      <c r="D8490" s="428" t="s">
        <v>18</v>
      </c>
    </row>
    <row r="8491" spans="1:4" ht="12.75">
      <c r="A8491" s="428" t="s">
        <v>12228</v>
      </c>
      <c r="B8491" s="431">
        <v>210307</v>
      </c>
      <c r="C8491" s="428" t="s">
        <v>19754</v>
      </c>
      <c r="D8491" s="428" t="s">
        <v>19</v>
      </c>
    </row>
    <row r="8492" spans="1:4" ht="12.75">
      <c r="A8492" s="428" t="s">
        <v>7411</v>
      </c>
      <c r="B8492" s="431">
        <v>101005</v>
      </c>
      <c r="C8492" s="428" t="s">
        <v>19755</v>
      </c>
      <c r="D8492" s="428" t="s">
        <v>19</v>
      </c>
    </row>
    <row r="8493" spans="1:4" ht="12.75">
      <c r="A8493" s="428" t="s">
        <v>4665</v>
      </c>
      <c r="B8493" s="431" t="s">
        <v>10729</v>
      </c>
      <c r="C8493" s="428" t="s">
        <v>19756</v>
      </c>
      <c r="D8493" s="428" t="s">
        <v>19</v>
      </c>
    </row>
    <row r="8494" spans="1:4" ht="12.75">
      <c r="A8494" s="428" t="s">
        <v>7478</v>
      </c>
      <c r="B8494" s="431">
        <v>250203</v>
      </c>
      <c r="C8494" s="428" t="s">
        <v>12307</v>
      </c>
      <c r="D8494" s="428" t="s">
        <v>19</v>
      </c>
    </row>
    <row r="8495" spans="1:4" ht="12.75">
      <c r="A8495" s="428" t="s">
        <v>7995</v>
      </c>
      <c r="B8495" s="431">
        <v>100507</v>
      </c>
      <c r="C8495" s="428" t="s">
        <v>19757</v>
      </c>
      <c r="D8495" s="428" t="s">
        <v>19</v>
      </c>
    </row>
    <row r="8496" spans="1:4" ht="12.75">
      <c r="A8496" s="428" t="s">
        <v>7491</v>
      </c>
      <c r="B8496" s="431">
        <v>190301</v>
      </c>
      <c r="C8496" s="428" t="s">
        <v>15812</v>
      </c>
      <c r="D8496" s="428" t="s">
        <v>19</v>
      </c>
    </row>
    <row r="8497" spans="1:4" ht="12.75">
      <c r="A8497" s="428" t="s">
        <v>7498</v>
      </c>
      <c r="B8497" s="431" t="s">
        <v>9790</v>
      </c>
      <c r="C8497" s="428" t="s">
        <v>19758</v>
      </c>
      <c r="D8497" s="428" t="s">
        <v>19</v>
      </c>
    </row>
    <row r="8498" spans="1:4" ht="12.75">
      <c r="A8498" s="428" t="s">
        <v>7503</v>
      </c>
      <c r="B8498" s="431">
        <v>190306</v>
      </c>
      <c r="C8498" s="428" t="s">
        <v>19759</v>
      </c>
      <c r="D8498" s="428" t="s">
        <v>19</v>
      </c>
    </row>
    <row r="8499" spans="1:4" ht="12.75">
      <c r="A8499" s="428" t="s">
        <v>7525</v>
      </c>
      <c r="B8499" s="431" t="s">
        <v>1690</v>
      </c>
      <c r="C8499" s="428" t="s">
        <v>19760</v>
      </c>
      <c r="D8499" s="428" t="s">
        <v>19</v>
      </c>
    </row>
    <row r="8500" spans="1:4" ht="12.75">
      <c r="A8500" s="428" t="s">
        <v>7534</v>
      </c>
      <c r="B8500" s="431">
        <v>190307</v>
      </c>
      <c r="C8500" s="428" t="s">
        <v>19761</v>
      </c>
      <c r="D8500" s="428" t="s">
        <v>19</v>
      </c>
    </row>
    <row r="8501" spans="1:4" ht="12.75">
      <c r="A8501" s="428" t="s">
        <v>7556</v>
      </c>
      <c r="B8501" s="431" t="s">
        <v>690</v>
      </c>
      <c r="C8501" s="428" t="s">
        <v>15066</v>
      </c>
      <c r="D8501" s="428" t="s">
        <v>19</v>
      </c>
    </row>
    <row r="8502" spans="1:4" ht="12.75">
      <c r="A8502" s="428" t="s">
        <v>7571</v>
      </c>
      <c r="B8502" s="431" t="s">
        <v>10863</v>
      </c>
      <c r="C8502" s="428" t="s">
        <v>19762</v>
      </c>
      <c r="D8502" s="428" t="s">
        <v>20</v>
      </c>
    </row>
    <row r="8503" spans="1:4" ht="12.75">
      <c r="A8503" s="428" t="s">
        <v>7611</v>
      </c>
      <c r="B8503" s="431">
        <v>130107</v>
      </c>
      <c r="C8503" s="428" t="s">
        <v>19763</v>
      </c>
      <c r="D8503" s="428" t="s">
        <v>20</v>
      </c>
    </row>
    <row r="8504" spans="1:4" ht="12.75">
      <c r="A8504" s="428" t="s">
        <v>7631</v>
      </c>
      <c r="B8504" s="431">
        <v>190308</v>
      </c>
      <c r="C8504" s="428" t="s">
        <v>19764</v>
      </c>
      <c r="D8504" s="428" t="s">
        <v>459</v>
      </c>
    </row>
    <row r="8505" spans="1:4" ht="12.75">
      <c r="A8505" s="428" t="s">
        <v>7632</v>
      </c>
      <c r="B8505" s="431">
        <v>190308</v>
      </c>
      <c r="C8505" s="428" t="s">
        <v>19765</v>
      </c>
      <c r="D8505" s="428" t="s">
        <v>19</v>
      </c>
    </row>
    <row r="8506" spans="1:4" ht="12.75">
      <c r="A8506" s="428" t="s">
        <v>12229</v>
      </c>
      <c r="B8506" s="431">
        <v>190112</v>
      </c>
      <c r="C8506" s="428" t="s">
        <v>19766</v>
      </c>
      <c r="D8506" s="428" t="s">
        <v>20</v>
      </c>
    </row>
    <row r="8507" spans="1:4" ht="12.75">
      <c r="A8507" s="428" t="s">
        <v>4094</v>
      </c>
      <c r="B8507" s="431">
        <v>100905</v>
      </c>
      <c r="C8507" s="428" t="s">
        <v>19767</v>
      </c>
      <c r="D8507" s="428" t="s">
        <v>20</v>
      </c>
    </row>
    <row r="8508" spans="1:4" ht="12.75">
      <c r="A8508" s="428" t="s">
        <v>7706</v>
      </c>
      <c r="B8508" s="431" t="s">
        <v>1945</v>
      </c>
      <c r="C8508" s="428" t="s">
        <v>13135</v>
      </c>
      <c r="D8508" s="428" t="s">
        <v>19</v>
      </c>
    </row>
    <row r="8509" spans="1:4" ht="12.75">
      <c r="A8509" s="428" t="s">
        <v>7711</v>
      </c>
      <c r="B8509" s="431">
        <v>190303</v>
      </c>
      <c r="C8509" s="428" t="s">
        <v>19768</v>
      </c>
      <c r="D8509" s="428" t="s">
        <v>19</v>
      </c>
    </row>
    <row r="8510" spans="1:4" ht="12.75">
      <c r="A8510" s="428" t="s">
        <v>7725</v>
      </c>
      <c r="B8510" s="431">
        <v>190305</v>
      </c>
      <c r="C8510" s="428" t="s">
        <v>19769</v>
      </c>
      <c r="D8510" s="428" t="s">
        <v>19</v>
      </c>
    </row>
    <row r="8511" spans="1:4" ht="12.75">
      <c r="A8511" s="428" t="s">
        <v>7727</v>
      </c>
      <c r="B8511" s="431">
        <v>250201</v>
      </c>
      <c r="C8511" s="428" t="s">
        <v>19770</v>
      </c>
      <c r="D8511" s="428" t="s">
        <v>19</v>
      </c>
    </row>
    <row r="8512" spans="1:4" ht="12.75">
      <c r="A8512" s="428" t="s">
        <v>7780</v>
      </c>
      <c r="B8512" s="431" t="s">
        <v>512</v>
      </c>
      <c r="C8512" s="428" t="s">
        <v>19771</v>
      </c>
      <c r="D8512" s="428" t="s">
        <v>19</v>
      </c>
    </row>
    <row r="8513" spans="1:4" ht="12.75">
      <c r="A8513" s="428" t="s">
        <v>12230</v>
      </c>
      <c r="B8513" s="431">
        <v>120114</v>
      </c>
      <c r="C8513" s="428" t="s">
        <v>19772</v>
      </c>
      <c r="D8513" s="428" t="s">
        <v>459</v>
      </c>
    </row>
    <row r="8514" spans="1:4" ht="12.75">
      <c r="A8514" s="428" t="s">
        <v>2015</v>
      </c>
      <c r="B8514" s="431">
        <v>170101</v>
      </c>
      <c r="C8514" s="428" t="s">
        <v>19773</v>
      </c>
      <c r="D8514" s="428" t="s">
        <v>19</v>
      </c>
    </row>
    <row r="8515" spans="1:4" ht="12.75">
      <c r="A8515" s="428" t="s">
        <v>5654</v>
      </c>
      <c r="B8515" s="431" t="s">
        <v>10260</v>
      </c>
      <c r="C8515" s="428" t="s">
        <v>19774</v>
      </c>
      <c r="D8515" s="428" t="s">
        <v>19</v>
      </c>
    </row>
    <row r="8516" spans="1:4" ht="12.75">
      <c r="A8516" s="428" t="s">
        <v>7850</v>
      </c>
      <c r="B8516" s="431">
        <v>200114</v>
      </c>
      <c r="C8516" s="428" t="s">
        <v>19775</v>
      </c>
      <c r="D8516" s="428" t="s">
        <v>19</v>
      </c>
    </row>
    <row r="8517" spans="1:4" ht="12.75">
      <c r="A8517" s="428" t="s">
        <v>7878</v>
      </c>
      <c r="B8517" s="431">
        <v>120303</v>
      </c>
      <c r="C8517" s="428" t="s">
        <v>19776</v>
      </c>
      <c r="D8517" s="428" t="s">
        <v>20</v>
      </c>
    </row>
    <row r="8518" spans="1:4" ht="12.75">
      <c r="A8518" s="428" t="s">
        <v>8210</v>
      </c>
      <c r="B8518" s="431">
        <v>140310</v>
      </c>
      <c r="C8518" s="428" t="s">
        <v>19777</v>
      </c>
      <c r="D8518" s="428" t="s">
        <v>20</v>
      </c>
    </row>
    <row r="8519" spans="1:4" ht="12.75">
      <c r="A8519" s="428" t="s">
        <v>7902</v>
      </c>
      <c r="B8519" s="431" t="s">
        <v>491</v>
      </c>
      <c r="C8519" s="428" t="s">
        <v>19778</v>
      </c>
      <c r="D8519" s="428" t="s">
        <v>19</v>
      </c>
    </row>
    <row r="8520" spans="1:4" ht="12.75">
      <c r="A8520" s="428" t="s">
        <v>7870</v>
      </c>
      <c r="B8520" s="431">
        <v>100202</v>
      </c>
      <c r="C8520" s="428" t="s">
        <v>19693</v>
      </c>
      <c r="D8520" s="428" t="s">
        <v>19</v>
      </c>
    </row>
    <row r="8521" spans="1:4" ht="12.75">
      <c r="A8521" s="428" t="s">
        <v>7922</v>
      </c>
      <c r="B8521" s="431">
        <v>200501</v>
      </c>
      <c r="C8521" s="428" t="s">
        <v>19779</v>
      </c>
      <c r="D8521" s="428" t="s">
        <v>20</v>
      </c>
    </row>
    <row r="8522" spans="1:4" ht="12.75">
      <c r="A8522" s="428" t="s">
        <v>8233</v>
      </c>
      <c r="B8522" s="431">
        <v>120701</v>
      </c>
      <c r="C8522" s="428" t="s">
        <v>19780</v>
      </c>
      <c r="D8522" s="428" t="s">
        <v>19</v>
      </c>
    </row>
    <row r="8523" spans="1:4" ht="12.75">
      <c r="A8523" s="428" t="s">
        <v>7967</v>
      </c>
      <c r="B8523" s="431">
        <v>131001</v>
      </c>
      <c r="C8523" s="428" t="s">
        <v>19781</v>
      </c>
      <c r="D8523" s="428" t="s">
        <v>20</v>
      </c>
    </row>
    <row r="8524" spans="1:4" ht="12.75">
      <c r="A8524" s="428" t="s">
        <v>12231</v>
      </c>
      <c r="B8524" s="431">
        <v>160107</v>
      </c>
      <c r="C8524" s="428" t="s">
        <v>19782</v>
      </c>
      <c r="D8524" s="428" t="s">
        <v>20</v>
      </c>
    </row>
    <row r="8525" spans="1:4" ht="12.75">
      <c r="A8525" s="428" t="s">
        <v>7987</v>
      </c>
      <c r="B8525" s="431">
        <v>220912</v>
      </c>
      <c r="C8525" s="428" t="s">
        <v>19783</v>
      </c>
      <c r="D8525" s="428" t="s">
        <v>18</v>
      </c>
    </row>
    <row r="8526" spans="1:4" ht="12.75">
      <c r="A8526" s="428" t="s">
        <v>5745</v>
      </c>
      <c r="B8526" s="431">
        <v>210403</v>
      </c>
      <c r="C8526" s="428" t="s">
        <v>19784</v>
      </c>
      <c r="D8526" s="428" t="s">
        <v>18</v>
      </c>
    </row>
    <row r="8527" spans="1:4" ht="12.75">
      <c r="A8527" s="428" t="s">
        <v>12232</v>
      </c>
      <c r="B8527" s="431" t="s">
        <v>10317</v>
      </c>
      <c r="C8527" s="428" t="s">
        <v>19785</v>
      </c>
      <c r="D8527" s="428" t="s">
        <v>459</v>
      </c>
    </row>
    <row r="8528" spans="1:4" ht="12.75">
      <c r="A8528" s="428" t="s">
        <v>8015</v>
      </c>
      <c r="B8528" s="431">
        <v>131201</v>
      </c>
      <c r="C8528" s="428" t="s">
        <v>13240</v>
      </c>
      <c r="D8528" s="428" t="s">
        <v>20</v>
      </c>
    </row>
    <row r="8529" spans="1:4" ht="12.75">
      <c r="A8529" s="428" t="s">
        <v>8016</v>
      </c>
      <c r="B8529" s="431" t="s">
        <v>506</v>
      </c>
      <c r="C8529" s="428" t="s">
        <v>13967</v>
      </c>
      <c r="D8529" s="428" t="s">
        <v>19</v>
      </c>
    </row>
    <row r="8530" spans="1:4" ht="12.75">
      <c r="A8530" s="428" t="s">
        <v>8025</v>
      </c>
      <c r="B8530" s="431">
        <v>190109</v>
      </c>
      <c r="C8530" s="428" t="s">
        <v>19786</v>
      </c>
      <c r="D8530" s="428" t="s">
        <v>19</v>
      </c>
    </row>
    <row r="8531" spans="1:4" ht="12.75">
      <c r="A8531" s="428" t="s">
        <v>8027</v>
      </c>
      <c r="B8531" s="431" t="s">
        <v>1849</v>
      </c>
      <c r="C8531" s="428" t="s">
        <v>19787</v>
      </c>
      <c r="D8531" s="428" t="s">
        <v>19</v>
      </c>
    </row>
    <row r="8532" spans="1:4" ht="12.75">
      <c r="A8532" s="428" t="s">
        <v>8055</v>
      </c>
      <c r="B8532" s="431">
        <v>190102</v>
      </c>
      <c r="C8532" s="428" t="s">
        <v>19788</v>
      </c>
      <c r="D8532" s="428" t="s">
        <v>20</v>
      </c>
    </row>
    <row r="8533" spans="1:4" ht="12.75">
      <c r="A8533" s="428" t="s">
        <v>8069</v>
      </c>
      <c r="B8533" s="431">
        <v>130401</v>
      </c>
      <c r="C8533" s="428" t="s">
        <v>19789</v>
      </c>
      <c r="D8533" s="428" t="s">
        <v>20</v>
      </c>
    </row>
    <row r="8534" spans="1:4" ht="12.75">
      <c r="A8534" s="428" t="s">
        <v>8126</v>
      </c>
      <c r="B8534" s="431" t="s">
        <v>1414</v>
      </c>
      <c r="C8534" s="428" t="s">
        <v>19790</v>
      </c>
      <c r="D8534" s="428" t="s">
        <v>19</v>
      </c>
    </row>
    <row r="8535" spans="1:4" ht="12.75">
      <c r="A8535" s="428" t="s">
        <v>8179</v>
      </c>
      <c r="B8535" s="431">
        <v>131001</v>
      </c>
      <c r="C8535" s="428" t="s">
        <v>19791</v>
      </c>
      <c r="D8535" s="428" t="s">
        <v>19</v>
      </c>
    </row>
    <row r="8536" spans="1:4" ht="12.75">
      <c r="A8536" s="428" t="s">
        <v>3912</v>
      </c>
      <c r="B8536" s="431" t="s">
        <v>801</v>
      </c>
      <c r="C8536" s="428" t="s">
        <v>19792</v>
      </c>
      <c r="D8536" s="428" t="s">
        <v>19</v>
      </c>
    </row>
    <row r="8537" spans="1:4" ht="12.75">
      <c r="A8537" s="428" t="s">
        <v>7266</v>
      </c>
      <c r="B8537" s="431" t="s">
        <v>9750</v>
      </c>
      <c r="C8537" s="428" t="s">
        <v>19793</v>
      </c>
      <c r="D8537" s="428" t="s">
        <v>20</v>
      </c>
    </row>
    <row r="8538" spans="1:4" ht="12.75">
      <c r="A8538" s="428" t="s">
        <v>12233</v>
      </c>
      <c r="B8538" s="431">
        <v>160803</v>
      </c>
      <c r="C8538" s="428" t="s">
        <v>19794</v>
      </c>
      <c r="D8538" s="428" t="s">
        <v>20</v>
      </c>
    </row>
    <row r="8539" spans="1:4" ht="12.75">
      <c r="A8539" s="428" t="s">
        <v>3326</v>
      </c>
      <c r="B8539" s="431">
        <v>150143</v>
      </c>
      <c r="C8539" s="428" t="s">
        <v>19795</v>
      </c>
      <c r="D8539" s="428" t="s">
        <v>20</v>
      </c>
    </row>
    <row r="8540" spans="1:4" ht="12.75">
      <c r="A8540" s="428" t="s">
        <v>8229</v>
      </c>
      <c r="B8540" s="431">
        <v>250101</v>
      </c>
      <c r="C8540" s="428" t="s">
        <v>17711</v>
      </c>
      <c r="D8540" s="428" t="s">
        <v>18</v>
      </c>
    </row>
    <row r="8541" spans="1:4" ht="12.75">
      <c r="A8541" s="428" t="s">
        <v>821</v>
      </c>
      <c r="B8541" s="431" t="s">
        <v>10260</v>
      </c>
      <c r="C8541" s="428" t="s">
        <v>19796</v>
      </c>
      <c r="D8541" s="428" t="s">
        <v>19</v>
      </c>
    </row>
    <row r="8542" spans="1:4" ht="12.75">
      <c r="A8542" s="428" t="s">
        <v>504</v>
      </c>
      <c r="B8542" s="431" t="s">
        <v>10252</v>
      </c>
      <c r="C8542" s="428" t="s">
        <v>19797</v>
      </c>
      <c r="D8542" s="428" t="s">
        <v>18</v>
      </c>
    </row>
    <row r="8543" spans="1:4" ht="12.75">
      <c r="A8543" s="428" t="s">
        <v>8276</v>
      </c>
      <c r="B8543" s="431">
        <v>250301</v>
      </c>
      <c r="C8543" s="428" t="s">
        <v>19798</v>
      </c>
      <c r="D8543" s="428" t="s">
        <v>20</v>
      </c>
    </row>
    <row r="8544" spans="1:4" ht="12.75">
      <c r="A8544" s="428" t="s">
        <v>2784</v>
      </c>
      <c r="B8544" s="431" t="s">
        <v>461</v>
      </c>
      <c r="C8544" s="428" t="s">
        <v>19799</v>
      </c>
      <c r="D8544" s="428" t="s">
        <v>18</v>
      </c>
    </row>
    <row r="8545" spans="1:4" ht="12.75">
      <c r="A8545" s="428" t="s">
        <v>12234</v>
      </c>
      <c r="B8545" s="431">
        <v>100804</v>
      </c>
      <c r="C8545" s="428" t="s">
        <v>19800</v>
      </c>
      <c r="D8545" s="428" t="s">
        <v>19</v>
      </c>
    </row>
    <row r="8546" spans="1:4" ht="12.75">
      <c r="A8546" s="428" t="s">
        <v>12235</v>
      </c>
      <c r="B8546" s="431">
        <v>100111</v>
      </c>
      <c r="C8546" s="428" t="s">
        <v>19801</v>
      </c>
      <c r="D8546" s="428" t="s">
        <v>20</v>
      </c>
    </row>
    <row r="8547" spans="1:4" ht="12.75">
      <c r="A8547" s="428" t="s">
        <v>8410</v>
      </c>
      <c r="B8547" s="431" t="s">
        <v>890</v>
      </c>
      <c r="C8547" s="428" t="s">
        <v>19802</v>
      </c>
      <c r="D8547" s="428" t="s">
        <v>19</v>
      </c>
    </row>
    <row r="8548" spans="1:4" ht="12.75">
      <c r="A8548" s="428" t="s">
        <v>817</v>
      </c>
      <c r="B8548" s="431">
        <v>160202</v>
      </c>
      <c r="C8548" s="428" t="s">
        <v>19803</v>
      </c>
      <c r="D8548" s="428" t="s">
        <v>18</v>
      </c>
    </row>
    <row r="8549" spans="1:4" ht="12.75">
      <c r="A8549" s="428" t="s">
        <v>8422</v>
      </c>
      <c r="B8549" s="431">
        <v>150601</v>
      </c>
      <c r="C8549" s="428" t="s">
        <v>14429</v>
      </c>
      <c r="D8549" s="428" t="s">
        <v>20</v>
      </c>
    </row>
    <row r="8550" spans="1:4" ht="12.75">
      <c r="A8550" s="428" t="s">
        <v>8638</v>
      </c>
      <c r="B8550" s="431">
        <v>200304</v>
      </c>
      <c r="C8550" s="428" t="s">
        <v>19804</v>
      </c>
      <c r="D8550" s="428" t="s">
        <v>20</v>
      </c>
    </row>
    <row r="8551" spans="1:4" ht="12.75">
      <c r="A8551" s="428" t="s">
        <v>889</v>
      </c>
      <c r="B8551" s="431" t="s">
        <v>890</v>
      </c>
      <c r="C8551" s="428" t="s">
        <v>12325</v>
      </c>
      <c r="D8551" s="428" t="s">
        <v>19</v>
      </c>
    </row>
    <row r="8552" spans="1:4" ht="12.75">
      <c r="A8552" s="428" t="s">
        <v>453</v>
      </c>
      <c r="B8552" s="431" t="s">
        <v>10128</v>
      </c>
      <c r="C8552" s="428" t="s">
        <v>19805</v>
      </c>
      <c r="D8552" s="428" t="s">
        <v>19</v>
      </c>
    </row>
    <row r="8553" spans="1:4" ht="12.75">
      <c r="A8553" s="428" t="s">
        <v>1719</v>
      </c>
      <c r="B8553" s="431" t="s">
        <v>801</v>
      </c>
      <c r="C8553" s="428" t="s">
        <v>19806</v>
      </c>
      <c r="D8553" s="428" t="s">
        <v>20</v>
      </c>
    </row>
    <row r="8554" spans="1:4" ht="12.75">
      <c r="A8554" s="428" t="s">
        <v>5847</v>
      </c>
      <c r="B8554" s="431" t="s">
        <v>2256</v>
      </c>
      <c r="C8554" s="428" t="s">
        <v>18147</v>
      </c>
      <c r="D8554" s="428" t="s">
        <v>18</v>
      </c>
    </row>
    <row r="8555" spans="1:4" ht="12.75">
      <c r="A8555" s="428" t="s">
        <v>3648</v>
      </c>
      <c r="B8555" s="431" t="s">
        <v>10140</v>
      </c>
      <c r="C8555" s="428" t="s">
        <v>19807</v>
      </c>
      <c r="D8555" s="428" t="s">
        <v>459</v>
      </c>
    </row>
    <row r="8556" spans="1:4" ht="12.75">
      <c r="A8556" s="428" t="s">
        <v>6781</v>
      </c>
      <c r="B8556" s="431" t="s">
        <v>9862</v>
      </c>
      <c r="C8556" s="428" t="s">
        <v>19808</v>
      </c>
      <c r="D8556" s="428" t="s">
        <v>459</v>
      </c>
    </row>
    <row r="8557" spans="1:4" ht="12.75">
      <c r="A8557" s="428" t="s">
        <v>2384</v>
      </c>
      <c r="B8557" s="431" t="s">
        <v>10529</v>
      </c>
      <c r="C8557" s="428" t="s">
        <v>19809</v>
      </c>
      <c r="D8557" s="428" t="s">
        <v>19</v>
      </c>
    </row>
    <row r="8558" spans="1:4" ht="12.75">
      <c r="A8558" s="428" t="s">
        <v>3102</v>
      </c>
      <c r="B8558" s="431" t="s">
        <v>10174</v>
      </c>
      <c r="C8558" s="428" t="s">
        <v>19810</v>
      </c>
      <c r="D8558" s="428" t="s">
        <v>19</v>
      </c>
    </row>
    <row r="8559" spans="1:4" ht="12.75">
      <c r="A8559" s="428" t="s">
        <v>8521</v>
      </c>
      <c r="B8559" s="431">
        <v>150606</v>
      </c>
      <c r="C8559" s="428" t="s">
        <v>19811</v>
      </c>
      <c r="D8559" s="428" t="s">
        <v>20</v>
      </c>
    </row>
    <row r="8560" spans="1:4" ht="12.75">
      <c r="A8560" s="428" t="s">
        <v>8527</v>
      </c>
      <c r="B8560" s="431">
        <v>150602</v>
      </c>
      <c r="C8560" s="428" t="s">
        <v>19812</v>
      </c>
      <c r="D8560" s="428" t="s">
        <v>19</v>
      </c>
    </row>
    <row r="8561" spans="1:4" ht="12.75">
      <c r="A8561" s="428" t="s">
        <v>6146</v>
      </c>
      <c r="B8561" s="431">
        <v>120202</v>
      </c>
      <c r="C8561" s="428" t="s">
        <v>19813</v>
      </c>
      <c r="D8561" s="428" t="s">
        <v>20</v>
      </c>
    </row>
    <row r="8562" spans="1:4" ht="12.75">
      <c r="A8562" s="428" t="s">
        <v>5723</v>
      </c>
      <c r="B8562" s="431" t="s">
        <v>10378</v>
      </c>
      <c r="C8562" s="428" t="s">
        <v>19814</v>
      </c>
      <c r="D8562" s="428" t="s">
        <v>19</v>
      </c>
    </row>
    <row r="8563" spans="1:4" ht="12.75">
      <c r="A8563" s="428" t="s">
        <v>8319</v>
      </c>
      <c r="B8563" s="431">
        <v>200303</v>
      </c>
      <c r="C8563" s="428" t="s">
        <v>19815</v>
      </c>
      <c r="D8563" s="428" t="s">
        <v>19</v>
      </c>
    </row>
    <row r="8564" spans="1:4" ht="12.75">
      <c r="A8564" s="428" t="s">
        <v>12236</v>
      </c>
      <c r="B8564" s="431">
        <v>120401</v>
      </c>
      <c r="C8564" s="428" t="s">
        <v>19816</v>
      </c>
      <c r="D8564" s="428" t="s">
        <v>20</v>
      </c>
    </row>
    <row r="8565" spans="1:4" ht="12.75">
      <c r="A8565" s="428" t="s">
        <v>3618</v>
      </c>
      <c r="B8565" s="431">
        <v>200405</v>
      </c>
      <c r="C8565" s="428" t="s">
        <v>19817</v>
      </c>
      <c r="D8565" s="428" t="s">
        <v>459</v>
      </c>
    </row>
    <row r="8566" spans="1:4" ht="12.75">
      <c r="A8566" s="428" t="s">
        <v>6710</v>
      </c>
      <c r="B8566" s="431">
        <v>120215</v>
      </c>
      <c r="C8566" s="428" t="s">
        <v>19818</v>
      </c>
      <c r="D8566" s="428" t="s">
        <v>18</v>
      </c>
    </row>
    <row r="8567" spans="1:4" ht="12.75">
      <c r="A8567" s="428" t="s">
        <v>6111</v>
      </c>
      <c r="B8567" s="431" t="s">
        <v>10422</v>
      </c>
      <c r="C8567" s="428" t="s">
        <v>19819</v>
      </c>
      <c r="D8567" s="428" t="s">
        <v>20</v>
      </c>
    </row>
    <row r="8568" spans="1:4" ht="12.75">
      <c r="A8568" s="428" t="s">
        <v>3480</v>
      </c>
      <c r="B8568" s="431">
        <v>100101</v>
      </c>
      <c r="C8568" s="428" t="s">
        <v>19820</v>
      </c>
      <c r="D8568" s="428" t="s">
        <v>19</v>
      </c>
    </row>
    <row r="8569" spans="1:4" ht="12.75">
      <c r="A8569" s="428" t="s">
        <v>7171</v>
      </c>
      <c r="B8569" s="431">
        <v>170203</v>
      </c>
      <c r="C8569" s="428" t="s">
        <v>19821</v>
      </c>
      <c r="D8569" s="428" t="s">
        <v>19</v>
      </c>
    </row>
    <row r="8570" spans="1:4" ht="12.75">
      <c r="A8570" s="428" t="s">
        <v>3131</v>
      </c>
      <c r="B8570" s="431" t="s">
        <v>10132</v>
      </c>
      <c r="C8570" s="428" t="s">
        <v>19822</v>
      </c>
      <c r="D8570" s="428" t="s">
        <v>18</v>
      </c>
    </row>
    <row r="8571" spans="1:4" ht="12.75">
      <c r="A8571" s="428" t="s">
        <v>8607</v>
      </c>
      <c r="B8571" s="431">
        <v>200307</v>
      </c>
      <c r="C8571" s="428" t="s">
        <v>19823</v>
      </c>
      <c r="D8571" s="428" t="s">
        <v>18</v>
      </c>
    </row>
    <row r="8572" spans="1:4" ht="12.75">
      <c r="A8572" s="428" t="s">
        <v>5711</v>
      </c>
      <c r="B8572" s="431" t="s">
        <v>10368</v>
      </c>
      <c r="C8572" s="428" t="s">
        <v>19824</v>
      </c>
      <c r="D8572" s="428" t="s">
        <v>19</v>
      </c>
    </row>
    <row r="8573" spans="1:4" ht="12.75">
      <c r="A8573" s="428" t="s">
        <v>643</v>
      </c>
      <c r="B8573" s="431">
        <v>150204</v>
      </c>
      <c r="C8573" s="428" t="s">
        <v>19825</v>
      </c>
      <c r="D8573" s="428" t="s">
        <v>19</v>
      </c>
    </row>
    <row r="8574" spans="1:4" ht="12.75">
      <c r="A8574" s="428" t="s">
        <v>4010</v>
      </c>
      <c r="B8574" s="431">
        <v>150143</v>
      </c>
      <c r="C8574" s="428" t="s">
        <v>19826</v>
      </c>
      <c r="D8574" s="428" t="s">
        <v>20</v>
      </c>
    </row>
    <row r="8575" spans="1:4" ht="12.75">
      <c r="A8575" s="428" t="s">
        <v>5681</v>
      </c>
      <c r="B8575" s="431" t="s">
        <v>854</v>
      </c>
      <c r="C8575" s="428" t="s">
        <v>19827</v>
      </c>
      <c r="D8575" s="428" t="s">
        <v>19</v>
      </c>
    </row>
    <row r="8576" spans="1:4" ht="12.75">
      <c r="A8576" s="428" t="s">
        <v>2682</v>
      </c>
      <c r="B8576" s="431">
        <v>160113</v>
      </c>
      <c r="C8576" s="428" t="s">
        <v>14678</v>
      </c>
      <c r="D8576" s="428" t="s">
        <v>459</v>
      </c>
    </row>
    <row r="8577" spans="1:4" ht="12.75">
      <c r="A8577" s="428" t="s">
        <v>12237</v>
      </c>
      <c r="B8577" s="431" t="s">
        <v>593</v>
      </c>
      <c r="C8577" s="428" t="s">
        <v>19828</v>
      </c>
      <c r="D8577" s="428" t="s">
        <v>459</v>
      </c>
    </row>
    <row r="8578" spans="1:4" ht="12.75">
      <c r="A8578" s="428" t="s">
        <v>2296</v>
      </c>
      <c r="B8578" s="431">
        <v>160403</v>
      </c>
      <c r="C8578" s="428" t="s">
        <v>19829</v>
      </c>
      <c r="D8578" s="428" t="s">
        <v>18</v>
      </c>
    </row>
    <row r="8579" spans="1:4" ht="12.75">
      <c r="A8579" s="428" t="s">
        <v>4428</v>
      </c>
      <c r="B8579" s="431" t="s">
        <v>10717</v>
      </c>
      <c r="C8579" s="428" t="s">
        <v>19830</v>
      </c>
      <c r="D8579" s="428" t="s">
        <v>20</v>
      </c>
    </row>
    <row r="8580" spans="1:4" ht="12.75">
      <c r="A8580" s="428" t="s">
        <v>594</v>
      </c>
      <c r="B8580" s="431">
        <v>160101</v>
      </c>
      <c r="C8580" s="428" t="s">
        <v>19831</v>
      </c>
      <c r="D8580" s="428" t="s">
        <v>20</v>
      </c>
    </row>
    <row r="8581" spans="1:4" ht="12.75">
      <c r="A8581" s="428" t="s">
        <v>12238</v>
      </c>
      <c r="B8581" s="431">
        <v>150108</v>
      </c>
      <c r="C8581" s="428" t="s">
        <v>19832</v>
      </c>
      <c r="D8581" s="428" t="s">
        <v>18</v>
      </c>
    </row>
    <row r="8582" spans="1:4" ht="12.75">
      <c r="A8582" s="428" t="s">
        <v>7440</v>
      </c>
      <c r="B8582" s="431">
        <v>170104</v>
      </c>
      <c r="C8582" s="428" t="s">
        <v>19833</v>
      </c>
      <c r="D8582" s="428" t="s">
        <v>19</v>
      </c>
    </row>
    <row r="8583" spans="1:4" ht="12.75">
      <c r="A8583" s="428" t="s">
        <v>5869</v>
      </c>
      <c r="B8583" s="431">
        <v>210112</v>
      </c>
      <c r="C8583" s="428" t="s">
        <v>19834</v>
      </c>
      <c r="D8583" s="428" t="s">
        <v>19</v>
      </c>
    </row>
    <row r="8584" spans="1:4" ht="12.75">
      <c r="A8584" s="428" t="s">
        <v>725</v>
      </c>
      <c r="B8584" s="431">
        <v>210701</v>
      </c>
      <c r="C8584" s="428" t="s">
        <v>19835</v>
      </c>
      <c r="D8584" s="428" t="s">
        <v>20</v>
      </c>
    </row>
    <row r="8585" spans="1:4" ht="12.75">
      <c r="A8585" s="428" t="s">
        <v>2591</v>
      </c>
      <c r="B8585" s="431">
        <v>210706</v>
      </c>
      <c r="C8585" s="428" t="s">
        <v>12291</v>
      </c>
      <c r="D8585" s="428" t="s">
        <v>459</v>
      </c>
    </row>
    <row r="8586" spans="1:4" ht="12.75">
      <c r="A8586" s="428" t="s">
        <v>2890</v>
      </c>
      <c r="B8586" s="431">
        <v>210115</v>
      </c>
      <c r="C8586" s="428" t="s">
        <v>19836</v>
      </c>
      <c r="D8586" s="428" t="s">
        <v>19</v>
      </c>
    </row>
    <row r="8587" spans="1:4" ht="12.75">
      <c r="A8587" s="428" t="s">
        <v>4849</v>
      </c>
      <c r="B8587" s="431">
        <v>150202</v>
      </c>
      <c r="C8587" s="428" t="s">
        <v>19837</v>
      </c>
      <c r="D8587" s="428" t="s">
        <v>19</v>
      </c>
    </row>
    <row r="8588" spans="1:4" ht="12.75">
      <c r="A8588" s="428" t="s">
        <v>4283</v>
      </c>
      <c r="B8588" s="431">
        <v>150811</v>
      </c>
      <c r="C8588" s="428" t="s">
        <v>17355</v>
      </c>
      <c r="D8588" s="428" t="s">
        <v>20</v>
      </c>
    </row>
    <row r="8589" spans="1:4" ht="12.75">
      <c r="A8589" s="428" t="s">
        <v>4928</v>
      </c>
      <c r="B8589" s="431">
        <v>210701</v>
      </c>
      <c r="C8589" s="428" t="s">
        <v>19838</v>
      </c>
      <c r="D8589" s="428" t="s">
        <v>19</v>
      </c>
    </row>
    <row r="8590" spans="1:4" ht="12.75">
      <c r="A8590" s="428" t="s">
        <v>5508</v>
      </c>
      <c r="B8590" s="431">
        <v>150303</v>
      </c>
      <c r="C8590" s="428" t="s">
        <v>19839</v>
      </c>
      <c r="D8590" s="428" t="s">
        <v>20</v>
      </c>
    </row>
    <row r="8591" spans="1:4" ht="12.75">
      <c r="A8591" s="428" t="s">
        <v>5361</v>
      </c>
      <c r="B8591" s="431">
        <v>151002</v>
      </c>
      <c r="C8591" s="428" t="s">
        <v>19840</v>
      </c>
      <c r="D8591" s="428" t="s">
        <v>19</v>
      </c>
    </row>
    <row r="8592" spans="1:4" ht="12.75">
      <c r="A8592" s="428" t="s">
        <v>5182</v>
      </c>
      <c r="B8592" s="431">
        <v>151011</v>
      </c>
      <c r="C8592" s="428" t="s">
        <v>19841</v>
      </c>
      <c r="D8592" s="428" t="s">
        <v>19</v>
      </c>
    </row>
    <row r="8593" spans="1:4" ht="12.75">
      <c r="A8593" s="428" t="s">
        <v>3378</v>
      </c>
      <c r="B8593" s="431" t="s">
        <v>10543</v>
      </c>
      <c r="C8593" s="428" t="s">
        <v>19842</v>
      </c>
      <c r="D8593" s="428" t="s">
        <v>19</v>
      </c>
    </row>
    <row r="8594" spans="1:4" ht="12.75">
      <c r="A8594" s="428" t="s">
        <v>768</v>
      </c>
      <c r="B8594" s="431">
        <v>200601</v>
      </c>
      <c r="C8594" s="428" t="s">
        <v>19843</v>
      </c>
      <c r="D8594" s="428" t="s">
        <v>19</v>
      </c>
    </row>
    <row r="8595" spans="1:4" ht="12.75">
      <c r="A8595" s="428" t="s">
        <v>6249</v>
      </c>
      <c r="B8595" s="431">
        <v>120402</v>
      </c>
      <c r="C8595" s="428" t="s">
        <v>15369</v>
      </c>
      <c r="D8595" s="428" t="s">
        <v>20</v>
      </c>
    </row>
    <row r="8596" spans="1:4" ht="12.75">
      <c r="A8596" s="428" t="s">
        <v>5926</v>
      </c>
      <c r="B8596" s="431" t="s">
        <v>446</v>
      </c>
      <c r="C8596" s="428" t="s">
        <v>19844</v>
      </c>
      <c r="D8596" s="428" t="s">
        <v>18</v>
      </c>
    </row>
    <row r="8597" spans="1:4" ht="12.75">
      <c r="A8597" s="428" t="s">
        <v>2179</v>
      </c>
      <c r="B8597" s="431">
        <v>200114</v>
      </c>
      <c r="C8597" s="428" t="s">
        <v>19845</v>
      </c>
      <c r="D8597" s="428" t="s">
        <v>20</v>
      </c>
    </row>
    <row r="8598" spans="1:4" ht="12.75">
      <c r="A8598" s="428" t="s">
        <v>4204</v>
      </c>
      <c r="B8598" s="431">
        <v>210104</v>
      </c>
      <c r="C8598" s="428" t="s">
        <v>19846</v>
      </c>
      <c r="D8598" s="428" t="s">
        <v>18</v>
      </c>
    </row>
    <row r="8599" spans="1:4" ht="12.75">
      <c r="A8599" s="428" t="s">
        <v>4797</v>
      </c>
      <c r="B8599" s="431" t="s">
        <v>2175</v>
      </c>
      <c r="C8599" s="428" t="s">
        <v>19847</v>
      </c>
      <c r="D8599" s="428" t="s">
        <v>19</v>
      </c>
    </row>
    <row r="8600" spans="1:4" ht="12.75">
      <c r="A8600" s="428" t="s">
        <v>2317</v>
      </c>
      <c r="B8600" s="431" t="s">
        <v>10561</v>
      </c>
      <c r="C8600" s="428" t="s">
        <v>19848</v>
      </c>
      <c r="D8600" s="428" t="s">
        <v>19</v>
      </c>
    </row>
    <row r="8601" spans="1:4" ht="12.75">
      <c r="A8601" s="428" t="s">
        <v>8553</v>
      </c>
      <c r="B8601" s="431">
        <v>211306</v>
      </c>
      <c r="C8601" s="428" t="s">
        <v>19849</v>
      </c>
      <c r="D8601" s="428" t="s">
        <v>20</v>
      </c>
    </row>
    <row r="8602" spans="1:4" ht="12.75">
      <c r="A8602" s="428" t="s">
        <v>2763</v>
      </c>
      <c r="B8602" s="431" t="s">
        <v>10585</v>
      </c>
      <c r="C8602" s="428" t="s">
        <v>19850</v>
      </c>
      <c r="D8602" s="428" t="s">
        <v>19</v>
      </c>
    </row>
    <row r="8603" spans="1:4" ht="12.75">
      <c r="A8603" s="428" t="s">
        <v>7834</v>
      </c>
      <c r="B8603" s="431" t="s">
        <v>10865</v>
      </c>
      <c r="C8603" s="428" t="s">
        <v>19851</v>
      </c>
      <c r="D8603" s="428" t="s">
        <v>18</v>
      </c>
    </row>
    <row r="8604" spans="1:4" ht="12.75">
      <c r="A8604" s="428" t="s">
        <v>2871</v>
      </c>
      <c r="B8604" s="431">
        <v>100905</v>
      </c>
      <c r="C8604" s="428" t="s">
        <v>19852</v>
      </c>
      <c r="D8604" s="428" t="s">
        <v>19</v>
      </c>
    </row>
    <row r="8605" spans="1:4" ht="12.75">
      <c r="A8605" s="428" t="s">
        <v>1750</v>
      </c>
      <c r="B8605" s="431">
        <v>210708</v>
      </c>
      <c r="C8605" s="428" t="s">
        <v>19853</v>
      </c>
      <c r="D8605" s="428" t="s">
        <v>19</v>
      </c>
    </row>
    <row r="8606" spans="1:4" ht="12.75">
      <c r="A8606" s="428" t="s">
        <v>6842</v>
      </c>
      <c r="B8606" s="431" t="s">
        <v>6843</v>
      </c>
      <c r="C8606" s="428" t="s">
        <v>19854</v>
      </c>
      <c r="D8606" s="428" t="s">
        <v>19</v>
      </c>
    </row>
    <row r="8607" spans="1:4" ht="12.75">
      <c r="A8607" s="428" t="s">
        <v>12239</v>
      </c>
      <c r="B8607" s="431">
        <v>160201</v>
      </c>
      <c r="C8607" s="428" t="s">
        <v>19855</v>
      </c>
      <c r="D8607" s="428" t="s">
        <v>19</v>
      </c>
    </row>
    <row r="8608" spans="1:4" ht="12.75">
      <c r="A8608" s="428" t="s">
        <v>3564</v>
      </c>
      <c r="B8608" s="431" t="s">
        <v>9707</v>
      </c>
      <c r="C8608" s="428" t="s">
        <v>13066</v>
      </c>
      <c r="D8608" s="428" t="s">
        <v>18</v>
      </c>
    </row>
    <row r="8609" spans="1:4" ht="12.75">
      <c r="A8609" s="428" t="s">
        <v>4158</v>
      </c>
      <c r="B8609" s="431" t="s">
        <v>10758</v>
      </c>
      <c r="C8609" s="428" t="s">
        <v>19856</v>
      </c>
      <c r="D8609" s="428" t="s">
        <v>19</v>
      </c>
    </row>
    <row r="8610" spans="1:4" ht="12.75">
      <c r="A8610" s="428" t="s">
        <v>6062</v>
      </c>
      <c r="B8610" s="431" t="s">
        <v>5555</v>
      </c>
      <c r="C8610" s="428" t="s">
        <v>19857</v>
      </c>
      <c r="D8610" s="428" t="s">
        <v>19</v>
      </c>
    </row>
    <row r="8611" spans="1:4" ht="12.75">
      <c r="A8611" s="428" t="s">
        <v>4962</v>
      </c>
      <c r="B8611" s="431">
        <v>220603</v>
      </c>
      <c r="C8611" s="428" t="s">
        <v>19858</v>
      </c>
      <c r="D8611" s="428" t="s">
        <v>19</v>
      </c>
    </row>
    <row r="8612" spans="1:4" ht="12.75">
      <c r="A8612" s="428" t="s">
        <v>7927</v>
      </c>
      <c r="B8612" s="431" t="s">
        <v>10845</v>
      </c>
      <c r="C8612" s="428" t="s">
        <v>19859</v>
      </c>
      <c r="D8612" s="428" t="s">
        <v>18</v>
      </c>
    </row>
    <row r="8613" spans="1:4" ht="12.75">
      <c r="A8613" s="428" t="s">
        <v>4582</v>
      </c>
      <c r="B8613" s="431">
        <v>110206</v>
      </c>
      <c r="C8613" s="428" t="s">
        <v>19860</v>
      </c>
      <c r="D8613" s="428" t="s">
        <v>20</v>
      </c>
    </row>
    <row r="8614" spans="1:4" ht="12.75">
      <c r="A8614" s="428" t="s">
        <v>12240</v>
      </c>
      <c r="B8614" s="431">
        <v>170101</v>
      </c>
      <c r="C8614" s="428" t="s">
        <v>19861</v>
      </c>
      <c r="D8614" s="428" t="s">
        <v>20</v>
      </c>
    </row>
    <row r="8615" spans="1:4" ht="12.75">
      <c r="A8615" s="428" t="s">
        <v>4256</v>
      </c>
      <c r="B8615" s="431" t="s">
        <v>10169</v>
      </c>
      <c r="C8615" s="428" t="s">
        <v>19862</v>
      </c>
      <c r="D8615" s="428" t="s">
        <v>19</v>
      </c>
    </row>
    <row r="8616" spans="1:4" ht="12.75">
      <c r="A8616" s="428" t="s">
        <v>3189</v>
      </c>
      <c r="B8616" s="431" t="s">
        <v>10693</v>
      </c>
      <c r="C8616" s="428" t="s">
        <v>19863</v>
      </c>
      <c r="D8616" s="428" t="s">
        <v>19</v>
      </c>
    </row>
    <row r="8617" spans="1:4" ht="12.75">
      <c r="A8617" s="428" t="s">
        <v>3502</v>
      </c>
      <c r="B8617" s="431">
        <v>210205</v>
      </c>
      <c r="C8617" s="428" t="s">
        <v>19864</v>
      </c>
      <c r="D8617" s="428" t="s">
        <v>18</v>
      </c>
    </row>
    <row r="8618" spans="1:4" ht="12.75">
      <c r="A8618" s="428" t="s">
        <v>3013</v>
      </c>
      <c r="B8618" s="431" t="s">
        <v>10163</v>
      </c>
      <c r="C8618" s="428" t="s">
        <v>12467</v>
      </c>
      <c r="D8618" s="428" t="s">
        <v>19</v>
      </c>
    </row>
    <row r="8619" spans="1:4" ht="12.75">
      <c r="A8619" s="428" t="s">
        <v>7056</v>
      </c>
      <c r="B8619" s="431" t="s">
        <v>7057</v>
      </c>
      <c r="C8619" s="428" t="s">
        <v>14613</v>
      </c>
      <c r="D8619" s="428" t="s">
        <v>18</v>
      </c>
    </row>
    <row r="8620" spans="1:4" ht="12.75">
      <c r="A8620" s="428" t="s">
        <v>3093</v>
      </c>
      <c r="B8620" s="431">
        <v>210803</v>
      </c>
      <c r="C8620" s="428" t="s">
        <v>19865</v>
      </c>
      <c r="D8620" s="428" t="s">
        <v>20</v>
      </c>
    </row>
    <row r="8621" spans="1:4" ht="12.75">
      <c r="A8621" s="428" t="s">
        <v>5854</v>
      </c>
      <c r="B8621" s="431" t="s">
        <v>10602</v>
      </c>
      <c r="C8621" s="428" t="s">
        <v>19866</v>
      </c>
      <c r="D8621" s="428" t="s">
        <v>19</v>
      </c>
    </row>
    <row r="8622" spans="1:4" ht="12.75">
      <c r="A8622" s="428" t="s">
        <v>3942</v>
      </c>
      <c r="B8622" s="431" t="s">
        <v>10703</v>
      </c>
      <c r="C8622" s="428" t="s">
        <v>19867</v>
      </c>
      <c r="D8622" s="428" t="s">
        <v>18</v>
      </c>
    </row>
    <row r="8623" spans="1:4" ht="12.75">
      <c r="A8623" s="428" t="s">
        <v>881</v>
      </c>
      <c r="B8623" s="431" t="s">
        <v>10681</v>
      </c>
      <c r="C8623" s="428" t="s">
        <v>19868</v>
      </c>
      <c r="D8623" s="428" t="s">
        <v>20</v>
      </c>
    </row>
    <row r="8624" spans="1:4" ht="12.75">
      <c r="A8624" s="428" t="s">
        <v>3253</v>
      </c>
      <c r="B8624" s="431">
        <v>160201</v>
      </c>
      <c r="C8624" s="428" t="s">
        <v>19869</v>
      </c>
      <c r="D8624" s="428" t="s">
        <v>19</v>
      </c>
    </row>
    <row r="8625" spans="1:4" ht="12.75">
      <c r="A8625" s="428" t="s">
        <v>12241</v>
      </c>
      <c r="B8625" s="431">
        <v>100901</v>
      </c>
      <c r="C8625" s="428" t="s">
        <v>19870</v>
      </c>
      <c r="D8625" s="428" t="s">
        <v>20</v>
      </c>
    </row>
    <row r="8626" spans="1:4" ht="12.75">
      <c r="A8626" s="428" t="s">
        <v>5272</v>
      </c>
      <c r="B8626" s="431" t="s">
        <v>10754</v>
      </c>
      <c r="C8626" s="428" t="s">
        <v>19871</v>
      </c>
      <c r="D8626" s="428" t="s">
        <v>19</v>
      </c>
    </row>
    <row r="8627" spans="1:4" ht="12.75">
      <c r="A8627" s="428" t="s">
        <v>5669</v>
      </c>
      <c r="B8627" s="431" t="s">
        <v>10317</v>
      </c>
      <c r="C8627" s="428" t="s">
        <v>19872</v>
      </c>
      <c r="D8627" s="428" t="s">
        <v>19</v>
      </c>
    </row>
    <row r="8628" spans="1:4" ht="12.75">
      <c r="A8628" s="428" t="s">
        <v>3770</v>
      </c>
      <c r="B8628" s="431" t="s">
        <v>10670</v>
      </c>
      <c r="C8628" s="428" t="s">
        <v>19873</v>
      </c>
      <c r="D8628" s="428" t="s">
        <v>19</v>
      </c>
    </row>
    <row r="8629" spans="1:4" ht="12.75">
      <c r="A8629" s="428" t="s">
        <v>1692</v>
      </c>
      <c r="B8629" s="431" t="s">
        <v>10132</v>
      </c>
      <c r="C8629" s="428" t="s">
        <v>19874</v>
      </c>
      <c r="D8629" s="428" t="s">
        <v>19</v>
      </c>
    </row>
    <row r="8630" spans="1:4" ht="12.75">
      <c r="A8630" s="428" t="s">
        <v>7983</v>
      </c>
      <c r="B8630" s="431" t="s">
        <v>10836</v>
      </c>
      <c r="C8630" s="428" t="s">
        <v>19875</v>
      </c>
      <c r="D8630" s="428" t="s">
        <v>19</v>
      </c>
    </row>
    <row r="8631" spans="1:4" ht="12.75">
      <c r="A8631" s="428" t="s">
        <v>2231</v>
      </c>
      <c r="B8631" s="431" t="s">
        <v>10594</v>
      </c>
      <c r="C8631" s="428" t="s">
        <v>19876</v>
      </c>
      <c r="D8631" s="428" t="s">
        <v>19</v>
      </c>
    </row>
    <row r="8632" spans="1:4" ht="12.75">
      <c r="A8632" s="428" t="s">
        <v>2924</v>
      </c>
      <c r="B8632" s="431" t="s">
        <v>10163</v>
      </c>
      <c r="C8632" s="428" t="s">
        <v>16660</v>
      </c>
      <c r="D8632" s="428" t="s">
        <v>20</v>
      </c>
    </row>
    <row r="8633" spans="1:4" ht="12.75">
      <c r="A8633" s="428" t="s">
        <v>4087</v>
      </c>
      <c r="B8633" s="431" t="s">
        <v>10514</v>
      </c>
      <c r="C8633" s="428" t="s">
        <v>16088</v>
      </c>
      <c r="D8633" s="428" t="s">
        <v>459</v>
      </c>
    </row>
    <row r="8634" spans="1:4" ht="12.75">
      <c r="A8634" s="428" t="s">
        <v>12242</v>
      </c>
      <c r="B8634" s="431" t="s">
        <v>1202</v>
      </c>
      <c r="C8634" s="428" t="s">
        <v>19877</v>
      </c>
      <c r="D8634" s="428" t="s">
        <v>19</v>
      </c>
    </row>
    <row r="8635" spans="1:4" ht="12.75">
      <c r="A8635" s="428" t="s">
        <v>1851</v>
      </c>
      <c r="B8635" s="431">
        <v>220603</v>
      </c>
      <c r="C8635" s="428" t="s">
        <v>12455</v>
      </c>
      <c r="D8635" s="428" t="s">
        <v>19</v>
      </c>
    </row>
    <row r="8636" spans="1:4" ht="12.75">
      <c r="A8636" s="428" t="s">
        <v>4155</v>
      </c>
      <c r="B8636" s="431" t="s">
        <v>532</v>
      </c>
      <c r="C8636" s="428" t="s">
        <v>12414</v>
      </c>
      <c r="D8636" s="428" t="s">
        <v>459</v>
      </c>
    </row>
    <row r="8637" spans="1:4" ht="12.75">
      <c r="A8637" s="428" t="s">
        <v>8036</v>
      </c>
      <c r="B8637" s="431" t="s">
        <v>10822</v>
      </c>
      <c r="C8637" s="428" t="s">
        <v>19878</v>
      </c>
      <c r="D8637" s="428" t="s">
        <v>19</v>
      </c>
    </row>
    <row r="8638" spans="1:4" ht="12.75">
      <c r="A8638" s="428" t="s">
        <v>3015</v>
      </c>
      <c r="B8638" s="431">
        <v>220603</v>
      </c>
      <c r="C8638" s="428" t="s">
        <v>16628</v>
      </c>
      <c r="D8638" s="428" t="s">
        <v>19</v>
      </c>
    </row>
    <row r="8639" spans="1:4" ht="12.75">
      <c r="A8639" s="428" t="s">
        <v>862</v>
      </c>
      <c r="B8639" s="431" t="s">
        <v>413</v>
      </c>
      <c r="C8639" s="428" t="s">
        <v>19879</v>
      </c>
      <c r="D8639" s="428" t="s">
        <v>18</v>
      </c>
    </row>
    <row r="8640" spans="1:4" ht="12.75">
      <c r="A8640" s="428" t="s">
        <v>12243</v>
      </c>
      <c r="B8640" s="431">
        <v>240101</v>
      </c>
      <c r="C8640" s="428" t="s">
        <v>19880</v>
      </c>
      <c r="D8640" s="428" t="s">
        <v>19</v>
      </c>
    </row>
    <row r="8641" spans="1:4" ht="12.75">
      <c r="A8641" s="428" t="s">
        <v>4505</v>
      </c>
      <c r="B8641" s="431">
        <v>210206</v>
      </c>
      <c r="C8641" s="428" t="s">
        <v>19881</v>
      </c>
      <c r="D8641" s="428" t="s">
        <v>459</v>
      </c>
    </row>
    <row r="8642" spans="1:4" ht="12.75">
      <c r="A8642" s="428" t="s">
        <v>5983</v>
      </c>
      <c r="B8642" s="431" t="s">
        <v>372</v>
      </c>
      <c r="C8642" s="428" t="s">
        <v>19882</v>
      </c>
      <c r="D8642" s="428" t="s">
        <v>19</v>
      </c>
    </row>
    <row r="8643" spans="1:4" ht="12.75">
      <c r="A8643" s="428" t="s">
        <v>2754</v>
      </c>
      <c r="B8643" s="431">
        <v>220804</v>
      </c>
      <c r="C8643" s="428" t="s">
        <v>12819</v>
      </c>
      <c r="D8643" s="428" t="s">
        <v>19</v>
      </c>
    </row>
    <row r="8644" spans="1:4" ht="12.75">
      <c r="A8644" s="428" t="s">
        <v>2390</v>
      </c>
      <c r="B8644" s="431">
        <v>200502</v>
      </c>
      <c r="C8644" s="428" t="s">
        <v>19883</v>
      </c>
      <c r="D8644" s="428" t="s">
        <v>20</v>
      </c>
    </row>
    <row r="8645" spans="1:4" ht="12.75">
      <c r="A8645" s="428" t="s">
        <v>12244</v>
      </c>
      <c r="B8645" s="431" t="s">
        <v>10037</v>
      </c>
      <c r="C8645" s="428" t="s">
        <v>19884</v>
      </c>
      <c r="D8645" s="428" t="s">
        <v>18</v>
      </c>
    </row>
    <row r="8646" spans="1:4" ht="12.75">
      <c r="A8646" s="428" t="s">
        <v>3848</v>
      </c>
      <c r="B8646" s="431">
        <v>210503</v>
      </c>
      <c r="C8646" s="428" t="s">
        <v>19885</v>
      </c>
      <c r="D8646" s="428" t="s">
        <v>20</v>
      </c>
    </row>
    <row r="8647" spans="1:4" ht="12.75">
      <c r="A8647" s="428" t="s">
        <v>3697</v>
      </c>
      <c r="B8647" s="431">
        <v>211301</v>
      </c>
      <c r="C8647" s="428" t="s">
        <v>19886</v>
      </c>
      <c r="D8647" s="428" t="s">
        <v>18</v>
      </c>
    </row>
    <row r="8648" spans="1:4" ht="12.75">
      <c r="A8648" s="428" t="s">
        <v>1068</v>
      </c>
      <c r="B8648" s="431" t="s">
        <v>10209</v>
      </c>
      <c r="C8648" s="428" t="s">
        <v>19887</v>
      </c>
      <c r="D8648" s="428" t="s">
        <v>20</v>
      </c>
    </row>
    <row r="8649" spans="1:4" ht="12.75">
      <c r="A8649" s="428" t="s">
        <v>5544</v>
      </c>
      <c r="B8649" s="431">
        <v>120608</v>
      </c>
      <c r="C8649" s="428" t="s">
        <v>19888</v>
      </c>
      <c r="D8649" s="428" t="s">
        <v>20</v>
      </c>
    </row>
    <row r="8650" spans="1:4" ht="12.75">
      <c r="A8650" s="428" t="s">
        <v>5028</v>
      </c>
      <c r="B8650" s="431" t="s">
        <v>10206</v>
      </c>
      <c r="C8650" s="428" t="s">
        <v>19889</v>
      </c>
      <c r="D8650" s="428" t="s">
        <v>19</v>
      </c>
    </row>
    <row r="8651" spans="1:4" ht="12.75">
      <c r="A8651" s="428" t="s">
        <v>12245</v>
      </c>
      <c r="B8651" s="431">
        <v>180104</v>
      </c>
      <c r="C8651" s="428" t="s">
        <v>19890</v>
      </c>
      <c r="D8651" s="428" t="s">
        <v>19</v>
      </c>
    </row>
    <row r="8652" spans="1:4" ht="12.75">
      <c r="A8652" s="428" t="s">
        <v>5065</v>
      </c>
      <c r="B8652" s="431" t="s">
        <v>1281</v>
      </c>
      <c r="C8652" s="428" t="s">
        <v>19891</v>
      </c>
      <c r="D8652" s="428" t="s">
        <v>19</v>
      </c>
    </row>
    <row r="8653" spans="1:4" ht="12.75">
      <c r="A8653" s="428" t="s">
        <v>2397</v>
      </c>
      <c r="B8653" s="431">
        <v>210903</v>
      </c>
      <c r="C8653" s="428" t="s">
        <v>19892</v>
      </c>
      <c r="D8653" s="428" t="s">
        <v>20</v>
      </c>
    </row>
    <row r="8654" spans="1:4" ht="12.75">
      <c r="A8654" s="428" t="s">
        <v>4442</v>
      </c>
      <c r="B8654" s="431" t="s">
        <v>10250</v>
      </c>
      <c r="C8654" s="428" t="s">
        <v>19893</v>
      </c>
      <c r="D8654" s="428" t="s">
        <v>20</v>
      </c>
    </row>
    <row r="8655" spans="1:4" ht="12.75">
      <c r="A8655" s="428" t="s">
        <v>1907</v>
      </c>
      <c r="B8655" s="431">
        <v>210502</v>
      </c>
      <c r="C8655" s="428" t="s">
        <v>19894</v>
      </c>
      <c r="D8655" s="428" t="s">
        <v>19</v>
      </c>
    </row>
    <row r="8656" spans="1:4" ht="12.75">
      <c r="A8656" s="428" t="s">
        <v>3461</v>
      </c>
      <c r="B8656" s="431">
        <v>211304</v>
      </c>
      <c r="C8656" s="428" t="s">
        <v>19895</v>
      </c>
      <c r="D8656" s="428" t="s">
        <v>18</v>
      </c>
    </row>
    <row r="8657" spans="1:4" ht="12.75">
      <c r="A8657" s="428" t="s">
        <v>3820</v>
      </c>
      <c r="B8657" s="431">
        <v>210608</v>
      </c>
      <c r="C8657" s="428" t="s">
        <v>19896</v>
      </c>
      <c r="D8657" s="428" t="s">
        <v>19</v>
      </c>
    </row>
    <row r="8658" spans="1:4" ht="12.75">
      <c r="A8658" s="428" t="s">
        <v>3829</v>
      </c>
      <c r="B8658" s="431">
        <v>211001</v>
      </c>
      <c r="C8658" s="428" t="s">
        <v>19897</v>
      </c>
      <c r="D8658" s="428" t="s">
        <v>20</v>
      </c>
    </row>
    <row r="8659" spans="1:4" ht="12.75">
      <c r="A8659" s="428" t="s">
        <v>2562</v>
      </c>
      <c r="B8659" s="431">
        <v>210608</v>
      </c>
      <c r="C8659" s="428" t="s">
        <v>19898</v>
      </c>
      <c r="D8659" s="428" t="s">
        <v>20</v>
      </c>
    </row>
    <row r="8660" spans="1:4" ht="12.75">
      <c r="A8660" s="428" t="s">
        <v>1210</v>
      </c>
      <c r="B8660" s="431" t="s">
        <v>10188</v>
      </c>
      <c r="C8660" s="428" t="s">
        <v>19899</v>
      </c>
      <c r="D8660" s="428" t="s">
        <v>20</v>
      </c>
    </row>
    <row r="8661" spans="1:4" ht="12.75">
      <c r="A8661" s="428" t="s">
        <v>3717</v>
      </c>
      <c r="B8661" s="431" t="s">
        <v>10188</v>
      </c>
      <c r="C8661" s="428" t="s">
        <v>19900</v>
      </c>
      <c r="D8661" s="428" t="s">
        <v>19</v>
      </c>
    </row>
    <row r="8662" spans="1:4" ht="12.75">
      <c r="A8662" s="428" t="s">
        <v>1748</v>
      </c>
      <c r="B8662" s="431" t="s">
        <v>10086</v>
      </c>
      <c r="C8662" s="428" t="s">
        <v>19901</v>
      </c>
      <c r="D8662" s="428" t="s">
        <v>19</v>
      </c>
    </row>
    <row r="8663" spans="1:4" ht="12.75">
      <c r="A8663" s="428" t="s">
        <v>7494</v>
      </c>
      <c r="B8663" s="431" t="s">
        <v>10751</v>
      </c>
      <c r="C8663" s="428" t="s">
        <v>19902</v>
      </c>
      <c r="D8663" s="428" t="s">
        <v>20</v>
      </c>
    </row>
    <row r="8664" spans="1:4" ht="12.75">
      <c r="A8664" s="428" t="s">
        <v>4076</v>
      </c>
      <c r="B8664" s="431" t="s">
        <v>690</v>
      </c>
      <c r="C8664" s="428" t="s">
        <v>19903</v>
      </c>
      <c r="D8664" s="428" t="s">
        <v>19</v>
      </c>
    </row>
    <row r="8665" spans="1:4" ht="12.75">
      <c r="A8665" s="428" t="s">
        <v>2356</v>
      </c>
      <c r="B8665" s="431">
        <v>160501</v>
      </c>
      <c r="C8665" s="428" t="s">
        <v>19904</v>
      </c>
      <c r="D8665" s="428" t="s">
        <v>19</v>
      </c>
    </row>
    <row r="8666" spans="1:4" ht="12.75">
      <c r="A8666" s="428" t="s">
        <v>5814</v>
      </c>
      <c r="B8666" s="431" t="s">
        <v>4808</v>
      </c>
      <c r="C8666" s="428" t="s">
        <v>19905</v>
      </c>
      <c r="D8666" s="428" t="s">
        <v>19</v>
      </c>
    </row>
    <row r="8667" spans="1:4" ht="12.75">
      <c r="A8667" s="428" t="s">
        <v>1182</v>
      </c>
      <c r="B8667" s="431">
        <v>210214</v>
      </c>
      <c r="C8667" s="428" t="s">
        <v>19906</v>
      </c>
      <c r="D8667" s="428" t="s">
        <v>19</v>
      </c>
    </row>
    <row r="8668" spans="1:4" ht="12.75">
      <c r="A8668" s="428" t="s">
        <v>897</v>
      </c>
      <c r="B8668" s="431" t="s">
        <v>391</v>
      </c>
      <c r="C8668" s="428" t="s">
        <v>19907</v>
      </c>
      <c r="D8668" s="428" t="s">
        <v>20</v>
      </c>
    </row>
    <row r="8669" spans="1:4" ht="12.75">
      <c r="A8669" s="428" t="s">
        <v>3916</v>
      </c>
      <c r="B8669" s="431">
        <v>211202</v>
      </c>
      <c r="C8669" s="428" t="s">
        <v>19908</v>
      </c>
      <c r="D8669" s="428" t="s">
        <v>459</v>
      </c>
    </row>
    <row r="8670" spans="1:4" ht="12.75">
      <c r="A8670" s="428" t="s">
        <v>6186</v>
      </c>
      <c r="B8670" s="431">
        <v>220709</v>
      </c>
      <c r="C8670" s="428" t="s">
        <v>19909</v>
      </c>
      <c r="D8670" s="428" t="s">
        <v>19</v>
      </c>
    </row>
    <row r="8671" spans="1:4" ht="12.75">
      <c r="A8671" s="428" t="s">
        <v>4917</v>
      </c>
      <c r="B8671" s="431" t="s">
        <v>10489</v>
      </c>
      <c r="C8671" s="428" t="s">
        <v>13179</v>
      </c>
      <c r="D8671" s="428" t="s">
        <v>20</v>
      </c>
    </row>
    <row r="8672" spans="1:4" ht="12.75">
      <c r="A8672" s="428" t="s">
        <v>5515</v>
      </c>
      <c r="B8672" s="431">
        <v>180208</v>
      </c>
      <c r="C8672" s="428" t="s">
        <v>5516</v>
      </c>
      <c r="D8672" s="428" t="s">
        <v>19</v>
      </c>
    </row>
    <row r="8673" spans="1:4" ht="12.75">
      <c r="A8673" s="428" t="s">
        <v>3087</v>
      </c>
      <c r="B8673" s="431" t="s">
        <v>484</v>
      </c>
      <c r="C8673" s="428" t="s">
        <v>19910</v>
      </c>
      <c r="D8673" s="428" t="s">
        <v>20</v>
      </c>
    </row>
    <row r="8674" spans="1:4" ht="12.75">
      <c r="A8674" s="428" t="s">
        <v>3644</v>
      </c>
      <c r="B8674" s="431">
        <v>160703</v>
      </c>
      <c r="C8674" s="428" t="s">
        <v>14380</v>
      </c>
      <c r="D8674" s="428" t="s">
        <v>19</v>
      </c>
    </row>
    <row r="8675" spans="1:4" ht="12.75">
      <c r="A8675" s="428" t="s">
        <v>941</v>
      </c>
      <c r="B8675" s="431" t="s">
        <v>10493</v>
      </c>
      <c r="C8675" s="428" t="s">
        <v>19911</v>
      </c>
      <c r="D8675" s="428" t="s">
        <v>20</v>
      </c>
    </row>
    <row r="8676" spans="1:4" ht="12.75">
      <c r="A8676" s="428" t="s">
        <v>12246</v>
      </c>
      <c r="B8676" s="431">
        <v>160205</v>
      </c>
      <c r="C8676" s="428" t="s">
        <v>19912</v>
      </c>
      <c r="D8676" s="428" t="s">
        <v>19</v>
      </c>
    </row>
    <row r="8677" spans="1:4" ht="12.75">
      <c r="A8677" s="428" t="s">
        <v>2054</v>
      </c>
      <c r="B8677" s="431" t="s">
        <v>410</v>
      </c>
      <c r="C8677" s="428" t="s">
        <v>19913</v>
      </c>
      <c r="D8677" s="428" t="s">
        <v>19</v>
      </c>
    </row>
    <row r="8678" spans="1:4" ht="12.75">
      <c r="A8678" s="428" t="s">
        <v>5602</v>
      </c>
      <c r="B8678" s="431">
        <v>160303</v>
      </c>
      <c r="C8678" s="428" t="s">
        <v>19914</v>
      </c>
      <c r="D8678" s="428" t="s">
        <v>18</v>
      </c>
    </row>
    <row r="8679" spans="1:4" ht="12.75">
      <c r="A8679" s="428" t="s">
        <v>1339</v>
      </c>
      <c r="B8679" s="431" t="s">
        <v>491</v>
      </c>
      <c r="C8679" s="428" t="s">
        <v>19915</v>
      </c>
      <c r="D8679" s="428" t="s">
        <v>19</v>
      </c>
    </row>
    <row r="8680" spans="1:4" ht="12.75">
      <c r="A8680" s="428" t="s">
        <v>8298</v>
      </c>
      <c r="B8680" s="431">
        <v>131201</v>
      </c>
      <c r="C8680" s="428" t="s">
        <v>19916</v>
      </c>
      <c r="D8680" s="428" t="s">
        <v>18</v>
      </c>
    </row>
    <row r="8681" spans="1:4" ht="12.75">
      <c r="A8681" s="428" t="s">
        <v>3425</v>
      </c>
      <c r="B8681" s="431">
        <v>160201</v>
      </c>
      <c r="C8681" s="428" t="s">
        <v>19917</v>
      </c>
      <c r="D8681" s="428" t="s">
        <v>19</v>
      </c>
    </row>
    <row r="8682" spans="1:4" ht="12.75">
      <c r="A8682" s="428" t="s">
        <v>717</v>
      </c>
      <c r="B8682" s="431" t="s">
        <v>484</v>
      </c>
      <c r="C8682" s="428" t="s">
        <v>19918</v>
      </c>
      <c r="D8682" s="428" t="s">
        <v>18</v>
      </c>
    </row>
    <row r="8683" spans="1:4" ht="12.75">
      <c r="A8683" s="428" t="s">
        <v>6016</v>
      </c>
      <c r="B8683" s="431">
        <v>160704</v>
      </c>
      <c r="C8683" s="428" t="s">
        <v>19919</v>
      </c>
      <c r="D8683" s="428" t="s">
        <v>19</v>
      </c>
    </row>
    <row r="8684" spans="1:4" ht="12.75">
      <c r="A8684" s="428" t="s">
        <v>12247</v>
      </c>
      <c r="B8684" s="431" t="s">
        <v>1074</v>
      </c>
      <c r="C8684" s="428" t="s">
        <v>19920</v>
      </c>
      <c r="D8684" s="428" t="s">
        <v>19</v>
      </c>
    </row>
    <row r="8685" spans="1:4" ht="12.75">
      <c r="A8685" s="428" t="s">
        <v>12248</v>
      </c>
      <c r="B8685" s="431" t="s">
        <v>484</v>
      </c>
      <c r="C8685" s="428" t="s">
        <v>19921</v>
      </c>
      <c r="D8685" s="428" t="s">
        <v>19</v>
      </c>
    </row>
    <row r="8686" spans="1:4" ht="12.75">
      <c r="A8686" s="428" t="s">
        <v>12249</v>
      </c>
      <c r="B8686" s="431" t="s">
        <v>506</v>
      </c>
      <c r="C8686" s="428" t="s">
        <v>19922</v>
      </c>
      <c r="D8686" s="428" t="s">
        <v>18</v>
      </c>
    </row>
    <row r="8687" spans="1:4" ht="12.75">
      <c r="A8687" s="428" t="s">
        <v>4383</v>
      </c>
      <c r="B8687" s="431">
        <v>211202</v>
      </c>
      <c r="C8687" s="428" t="s">
        <v>19923</v>
      </c>
      <c r="D8687" s="428" t="s">
        <v>19</v>
      </c>
    </row>
    <row r="8688" spans="1:4" ht="12.75">
      <c r="A8688" s="428" t="s">
        <v>12250</v>
      </c>
      <c r="B8688" s="431">
        <v>120302</v>
      </c>
      <c r="C8688" s="428" t="s">
        <v>19924</v>
      </c>
      <c r="D8688" s="428" t="s">
        <v>18</v>
      </c>
    </row>
    <row r="8689" spans="1:4" ht="12.75">
      <c r="A8689" s="428" t="s">
        <v>5789</v>
      </c>
      <c r="B8689" s="431" t="s">
        <v>10311</v>
      </c>
      <c r="C8689" s="428" t="s">
        <v>19925</v>
      </c>
      <c r="D8689" s="428" t="s">
        <v>20</v>
      </c>
    </row>
    <row r="8690" spans="1:4" ht="12.75">
      <c r="A8690" s="428" t="s">
        <v>1138</v>
      </c>
      <c r="B8690" s="431">
        <v>160706</v>
      </c>
      <c r="C8690" s="428" t="s">
        <v>19926</v>
      </c>
      <c r="D8690" s="428" t="s">
        <v>459</v>
      </c>
    </row>
    <row r="8691" spans="1:4" ht="12.75">
      <c r="A8691" s="428" t="s">
        <v>12251</v>
      </c>
      <c r="B8691" s="431">
        <v>190113</v>
      </c>
      <c r="C8691" s="428" t="s">
        <v>19927</v>
      </c>
      <c r="D8691" s="428" t="s">
        <v>20</v>
      </c>
    </row>
    <row r="8692" spans="1:4" ht="12.75">
      <c r="A8692" s="428" t="s">
        <v>12252</v>
      </c>
      <c r="B8692" s="431">
        <v>190201</v>
      </c>
      <c r="C8692" s="428" t="s">
        <v>19928</v>
      </c>
      <c r="D8692" s="428" t="s">
        <v>18</v>
      </c>
    </row>
    <row r="8693" spans="1:4" ht="12.75">
      <c r="A8693" s="428" t="s">
        <v>7431</v>
      </c>
      <c r="B8693" s="431" t="s">
        <v>7432</v>
      </c>
      <c r="C8693" s="428" t="s">
        <v>19929</v>
      </c>
      <c r="D8693" s="428" t="s">
        <v>20</v>
      </c>
    </row>
    <row r="8694" spans="1:4" ht="12.75">
      <c r="A8694" s="428" t="s">
        <v>5768</v>
      </c>
      <c r="B8694" s="431" t="s">
        <v>10510</v>
      </c>
      <c r="C8694" s="428" t="s">
        <v>19930</v>
      </c>
      <c r="D8694" s="428" t="s">
        <v>18</v>
      </c>
    </row>
    <row r="8695" spans="1:4" ht="12.75">
      <c r="A8695" s="428" t="s">
        <v>1828</v>
      </c>
      <c r="B8695" s="431">
        <v>170201</v>
      </c>
      <c r="C8695" s="428" t="s">
        <v>19931</v>
      </c>
      <c r="D8695" s="428" t="s">
        <v>18</v>
      </c>
    </row>
    <row r="8696" spans="1:4" ht="12.75">
      <c r="A8696" s="428" t="s">
        <v>1701</v>
      </c>
      <c r="B8696" s="431" t="s">
        <v>1585</v>
      </c>
      <c r="C8696" s="428" t="s">
        <v>19932</v>
      </c>
      <c r="D8696" s="428" t="s">
        <v>19</v>
      </c>
    </row>
    <row r="8697" spans="1:4" ht="12.75">
      <c r="A8697" s="428" t="s">
        <v>3179</v>
      </c>
      <c r="B8697" s="431" t="s">
        <v>9858</v>
      </c>
      <c r="C8697" s="428" t="s">
        <v>19933</v>
      </c>
      <c r="D8697" s="428" t="s">
        <v>20</v>
      </c>
    </row>
    <row r="8698" spans="1:4" ht="12.75">
      <c r="A8698" s="428" t="s">
        <v>12253</v>
      </c>
      <c r="B8698" s="431" t="s">
        <v>6754</v>
      </c>
      <c r="C8698" s="428" t="s">
        <v>19934</v>
      </c>
      <c r="D8698" s="428" t="s">
        <v>20</v>
      </c>
    </row>
    <row r="8699" spans="1:4" ht="12.75">
      <c r="A8699" s="428" t="s">
        <v>5690</v>
      </c>
      <c r="B8699" s="431" t="s">
        <v>1127</v>
      </c>
      <c r="C8699" s="428" t="s">
        <v>19935</v>
      </c>
      <c r="D8699" s="428" t="s">
        <v>20</v>
      </c>
    </row>
    <row r="8700" spans="1:4" ht="12.75">
      <c r="A8700" s="428" t="s">
        <v>6535</v>
      </c>
      <c r="B8700" s="431" t="s">
        <v>10128</v>
      </c>
      <c r="C8700" s="428" t="s">
        <v>19936</v>
      </c>
      <c r="D8700" s="428" t="s">
        <v>19</v>
      </c>
    </row>
    <row r="8701" spans="1:4" ht="12.75">
      <c r="A8701" s="428" t="s">
        <v>4257</v>
      </c>
      <c r="B8701" s="431" t="s">
        <v>2175</v>
      </c>
      <c r="C8701" s="428" t="s">
        <v>19937</v>
      </c>
      <c r="D8701" s="428" t="s">
        <v>19</v>
      </c>
    </row>
    <row r="8702" spans="1:4" ht="12.75">
      <c r="A8702" s="428" t="s">
        <v>2592</v>
      </c>
      <c r="B8702" s="431" t="s">
        <v>10508</v>
      </c>
      <c r="C8702" s="428" t="s">
        <v>19938</v>
      </c>
      <c r="D8702" s="428" t="s">
        <v>19</v>
      </c>
    </row>
    <row r="8703" spans="1:4" ht="12.75">
      <c r="A8703" s="428" t="s">
        <v>6010</v>
      </c>
      <c r="B8703" s="431" t="s">
        <v>1585</v>
      </c>
      <c r="C8703" s="428" t="s">
        <v>19939</v>
      </c>
      <c r="D8703" s="428" t="s">
        <v>20</v>
      </c>
    </row>
    <row r="8704" spans="1:4" ht="12.75">
      <c r="A8704" s="428" t="s">
        <v>7570</v>
      </c>
      <c r="B8704" s="431" t="s">
        <v>506</v>
      </c>
      <c r="C8704" s="428" t="s">
        <v>15817</v>
      </c>
      <c r="D8704" s="428" t="s">
        <v>19</v>
      </c>
    </row>
    <row r="8705" spans="1:4" ht="12.75">
      <c r="A8705" s="428" t="s">
        <v>4605</v>
      </c>
      <c r="B8705" s="431" t="s">
        <v>2853</v>
      </c>
      <c r="C8705" s="428" t="s">
        <v>19940</v>
      </c>
      <c r="D8705" s="428" t="s">
        <v>19</v>
      </c>
    </row>
    <row r="8706" spans="1:4" ht="12.75">
      <c r="A8706" s="428" t="s">
        <v>1567</v>
      </c>
      <c r="B8706" s="431" t="s">
        <v>413</v>
      </c>
      <c r="C8706" s="428" t="s">
        <v>19941</v>
      </c>
      <c r="D8706" s="428" t="s">
        <v>19</v>
      </c>
    </row>
    <row r="8707" spans="1:4" ht="12.75">
      <c r="A8707" s="428" t="s">
        <v>1963</v>
      </c>
      <c r="B8707" s="431" t="s">
        <v>952</v>
      </c>
      <c r="C8707" s="428" t="s">
        <v>13350</v>
      </c>
      <c r="D8707" s="428" t="s">
        <v>19</v>
      </c>
    </row>
    <row r="8708" spans="1:4" ht="12.75">
      <c r="A8708" s="428" t="s">
        <v>12254</v>
      </c>
      <c r="B8708" s="431">
        <v>100604</v>
      </c>
      <c r="C8708" s="428" t="s">
        <v>19942</v>
      </c>
      <c r="D8708" s="428" t="s">
        <v>20</v>
      </c>
    </row>
    <row r="8709" spans="1:4" ht="12.75">
      <c r="A8709" s="428" t="s">
        <v>4353</v>
      </c>
      <c r="B8709" s="431">
        <v>160603</v>
      </c>
      <c r="C8709" s="428" t="s">
        <v>19943</v>
      </c>
      <c r="D8709" s="428" t="s">
        <v>19</v>
      </c>
    </row>
    <row r="8710" spans="1:4" ht="12.75">
      <c r="A8710" s="428" t="s">
        <v>4647</v>
      </c>
      <c r="B8710" s="431" t="s">
        <v>989</v>
      </c>
      <c r="C8710" s="428" t="s">
        <v>19944</v>
      </c>
      <c r="D8710" s="428" t="s">
        <v>18</v>
      </c>
    </row>
    <row r="8711" spans="1:4" ht="12.75">
      <c r="A8711" s="428" t="s">
        <v>2274</v>
      </c>
      <c r="B8711" s="431">
        <v>160101</v>
      </c>
      <c r="C8711" s="428" t="s">
        <v>19945</v>
      </c>
      <c r="D8711" s="428" t="s">
        <v>20</v>
      </c>
    </row>
    <row r="8712" spans="1:4" ht="12.75">
      <c r="A8712" s="428" t="s">
        <v>3317</v>
      </c>
      <c r="B8712" s="431" t="s">
        <v>1924</v>
      </c>
      <c r="C8712" s="428" t="s">
        <v>19946</v>
      </c>
      <c r="D8712" s="428" t="s">
        <v>19</v>
      </c>
    </row>
    <row r="8713" spans="1:4" ht="12.75">
      <c r="A8713" s="428" t="s">
        <v>8124</v>
      </c>
      <c r="B8713" s="431" t="s">
        <v>10770</v>
      </c>
      <c r="C8713" s="428" t="s">
        <v>14972</v>
      </c>
      <c r="D8713" s="428" t="s">
        <v>19</v>
      </c>
    </row>
    <row r="8714" spans="1:4" ht="12.75">
      <c r="A8714" s="428" t="s">
        <v>3844</v>
      </c>
      <c r="B8714" s="431">
        <v>100208</v>
      </c>
      <c r="C8714" s="428" t="s">
        <v>19947</v>
      </c>
      <c r="D8714" s="428" t="s">
        <v>20</v>
      </c>
    </row>
    <row r="8715" spans="1:4" ht="12.75">
      <c r="A8715" s="428" t="s">
        <v>4800</v>
      </c>
      <c r="B8715" s="431">
        <v>160202</v>
      </c>
      <c r="C8715" s="428" t="s">
        <v>19948</v>
      </c>
      <c r="D8715" s="428" t="s">
        <v>19</v>
      </c>
    </row>
    <row r="8716" spans="1:4" ht="12.75">
      <c r="A8716" s="428" t="s">
        <v>951</v>
      </c>
      <c r="B8716" s="431" t="s">
        <v>952</v>
      </c>
      <c r="C8716" s="428" t="s">
        <v>19949</v>
      </c>
      <c r="D8716" s="428" t="s">
        <v>20</v>
      </c>
    </row>
    <row r="8717" spans="1:4" ht="12.75">
      <c r="A8717" s="428" t="s">
        <v>4924</v>
      </c>
      <c r="B8717" s="431" t="s">
        <v>1308</v>
      </c>
      <c r="C8717" s="428" t="s">
        <v>19950</v>
      </c>
      <c r="D8717" s="428" t="s">
        <v>19</v>
      </c>
    </row>
    <row r="8718" spans="1:4" ht="12.75">
      <c r="A8718" s="428" t="s">
        <v>1745</v>
      </c>
      <c r="B8718" s="431">
        <v>100207</v>
      </c>
      <c r="C8718" s="428" t="s">
        <v>13466</v>
      </c>
      <c r="D8718" s="428" t="s">
        <v>19</v>
      </c>
    </row>
    <row r="8719" spans="1:4" ht="12.75">
      <c r="A8719" s="428" t="s">
        <v>12255</v>
      </c>
      <c r="B8719" s="431">
        <v>160201</v>
      </c>
      <c r="C8719" s="428" t="s">
        <v>19951</v>
      </c>
      <c r="D8719" s="428" t="s">
        <v>20</v>
      </c>
    </row>
    <row r="8720" spans="1:4" ht="12.75">
      <c r="A8720" s="428" t="s">
        <v>1438</v>
      </c>
      <c r="B8720" s="431">
        <v>160605</v>
      </c>
      <c r="C8720" s="428" t="s">
        <v>19952</v>
      </c>
      <c r="D8720" s="428" t="s">
        <v>19</v>
      </c>
    </row>
    <row r="8721" spans="1:4" ht="12.75">
      <c r="A8721" s="428" t="s">
        <v>8370</v>
      </c>
      <c r="B8721" s="431" t="s">
        <v>890</v>
      </c>
      <c r="C8721" s="428" t="s">
        <v>12999</v>
      </c>
      <c r="D8721" s="428" t="s">
        <v>19</v>
      </c>
    </row>
    <row r="8722" spans="1:4" ht="12.75">
      <c r="A8722" s="428" t="s">
        <v>4864</v>
      </c>
      <c r="B8722" s="431">
        <v>100317</v>
      </c>
      <c r="C8722" s="428" t="s">
        <v>12363</v>
      </c>
      <c r="D8722" s="428" t="s">
        <v>19</v>
      </c>
    </row>
    <row r="8723" spans="1:4" ht="12.75">
      <c r="A8723" s="428" t="s">
        <v>1434</v>
      </c>
      <c r="B8723" s="431" t="s">
        <v>994</v>
      </c>
      <c r="C8723" s="428" t="s">
        <v>19953</v>
      </c>
      <c r="D8723" s="428" t="s">
        <v>19</v>
      </c>
    </row>
    <row r="8724" spans="1:4" ht="12.75">
      <c r="A8724" s="428" t="s">
        <v>12256</v>
      </c>
      <c r="B8724" s="431">
        <v>221001</v>
      </c>
      <c r="C8724" s="428" t="s">
        <v>19954</v>
      </c>
      <c r="D8724" s="428" t="s">
        <v>18</v>
      </c>
    </row>
    <row r="8725" spans="1:4" ht="12.75">
      <c r="A8725" s="428" t="s">
        <v>4523</v>
      </c>
      <c r="B8725" s="431" t="s">
        <v>10491</v>
      </c>
      <c r="C8725" s="428" t="s">
        <v>19955</v>
      </c>
      <c r="D8725" s="428" t="s">
        <v>20</v>
      </c>
    </row>
    <row r="8726" spans="1:4" ht="12.75">
      <c r="A8726" s="428" t="s">
        <v>6096</v>
      </c>
      <c r="B8726" s="431" t="s">
        <v>10807</v>
      </c>
      <c r="C8726" s="428" t="s">
        <v>19956</v>
      </c>
      <c r="D8726" s="428" t="s">
        <v>19</v>
      </c>
    </row>
    <row r="8727" spans="1:4" ht="12.75">
      <c r="A8727" s="428" t="s">
        <v>2030</v>
      </c>
      <c r="B8727" s="431" t="s">
        <v>2031</v>
      </c>
      <c r="C8727" s="428" t="s">
        <v>16835</v>
      </c>
      <c r="D8727" s="428" t="s">
        <v>19</v>
      </c>
    </row>
    <row r="8728" spans="1:4" ht="12.75">
      <c r="A8728" s="428" t="s">
        <v>4421</v>
      </c>
      <c r="B8728" s="431" t="s">
        <v>2155</v>
      </c>
      <c r="C8728" s="428" t="s">
        <v>15062</v>
      </c>
      <c r="D8728" s="428" t="s">
        <v>18</v>
      </c>
    </row>
    <row r="8729" spans="1:4" ht="12.75">
      <c r="A8729" s="428" t="s">
        <v>12257</v>
      </c>
      <c r="B8729" s="431">
        <v>150114</v>
      </c>
      <c r="C8729" s="428" t="s">
        <v>19957</v>
      </c>
      <c r="D8729" s="428" t="s">
        <v>19</v>
      </c>
    </row>
    <row r="8730" spans="1:4" ht="12.75">
      <c r="A8730" s="428" t="s">
        <v>3997</v>
      </c>
      <c r="B8730" s="431">
        <v>220504</v>
      </c>
      <c r="C8730" s="428" t="s">
        <v>19958</v>
      </c>
      <c r="D8730" s="428" t="s">
        <v>19</v>
      </c>
    </row>
    <row r="8731" spans="1:4" ht="12.75">
      <c r="A8731" s="428" t="s">
        <v>12258</v>
      </c>
      <c r="B8731" s="431">
        <v>150115</v>
      </c>
      <c r="C8731" s="428" t="s">
        <v>19959</v>
      </c>
      <c r="D8731" s="428" t="s">
        <v>20</v>
      </c>
    </row>
    <row r="8732" spans="1:4" ht="12.75">
      <c r="A8732" s="428" t="s">
        <v>6991</v>
      </c>
      <c r="B8732" s="431" t="s">
        <v>9885</v>
      </c>
      <c r="C8732" s="428" t="s">
        <v>19960</v>
      </c>
      <c r="D8732" s="428" t="s">
        <v>19</v>
      </c>
    </row>
    <row r="8733" spans="1:4" ht="12.75">
      <c r="A8733" s="428" t="s">
        <v>2735</v>
      </c>
      <c r="B8733" s="431" t="s">
        <v>10482</v>
      </c>
      <c r="C8733" s="428" t="s">
        <v>19961</v>
      </c>
      <c r="D8733" s="428" t="s">
        <v>19</v>
      </c>
    </row>
    <row r="8734" spans="1:4" ht="12.75">
      <c r="A8734" s="428" t="s">
        <v>996</v>
      </c>
      <c r="B8734" s="431">
        <v>150132</v>
      </c>
      <c r="C8734" s="428" t="s">
        <v>19962</v>
      </c>
      <c r="D8734" s="428" t="s">
        <v>20</v>
      </c>
    </row>
    <row r="8735" spans="1:4" ht="12.75">
      <c r="A8735" s="428" t="s">
        <v>12259</v>
      </c>
      <c r="B8735" s="431">
        <v>210115</v>
      </c>
      <c r="C8735" s="428" t="s">
        <v>19963</v>
      </c>
      <c r="D8735" s="428" t="s">
        <v>19</v>
      </c>
    </row>
    <row r="8736" spans="1:4" ht="12.75">
      <c r="A8736" s="428" t="s">
        <v>3222</v>
      </c>
      <c r="B8736" s="431" t="s">
        <v>10132</v>
      </c>
      <c r="C8736" s="428" t="s">
        <v>19964</v>
      </c>
      <c r="D8736" s="428" t="s">
        <v>20</v>
      </c>
    </row>
    <row r="8737" spans="1:4" ht="12.75">
      <c r="A8737" s="428" t="s">
        <v>1047</v>
      </c>
      <c r="B8737" s="431">
        <v>150118</v>
      </c>
      <c r="C8737" s="428" t="s">
        <v>19965</v>
      </c>
      <c r="D8737" s="428" t="s">
        <v>18</v>
      </c>
    </row>
    <row r="8738" spans="1:4" ht="12.75">
      <c r="A8738" s="428" t="s">
        <v>6007</v>
      </c>
      <c r="B8738" s="431" t="s">
        <v>413</v>
      </c>
      <c r="C8738" s="428" t="s">
        <v>19966</v>
      </c>
      <c r="D8738" s="428" t="s">
        <v>20</v>
      </c>
    </row>
    <row r="8739" spans="1:4" ht="12.75">
      <c r="A8739" s="428" t="s">
        <v>2399</v>
      </c>
      <c r="B8739" s="431">
        <v>150132</v>
      </c>
      <c r="C8739" s="428" t="s">
        <v>19967</v>
      </c>
      <c r="D8739" s="428" t="s">
        <v>18</v>
      </c>
    </row>
    <row r="8740" spans="1:4" ht="12.75">
      <c r="A8740" s="428" t="s">
        <v>4954</v>
      </c>
      <c r="B8740" s="431" t="s">
        <v>10101</v>
      </c>
      <c r="C8740" s="428" t="s">
        <v>19968</v>
      </c>
      <c r="D8740" s="428" t="s">
        <v>20</v>
      </c>
    </row>
    <row r="8741" spans="1:4" ht="12.75">
      <c r="A8741" s="428" t="s">
        <v>479</v>
      </c>
      <c r="B8741" s="431" t="s">
        <v>10482</v>
      </c>
      <c r="C8741" s="428" t="s">
        <v>19969</v>
      </c>
      <c r="D8741" s="428" t="s">
        <v>19</v>
      </c>
    </row>
    <row r="8742" spans="1:4" ht="12.75">
      <c r="A8742" s="428" t="s">
        <v>12260</v>
      </c>
      <c r="B8742" s="431">
        <v>110106</v>
      </c>
      <c r="C8742" s="428" t="s">
        <v>19970</v>
      </c>
      <c r="D8742" s="428" t="s">
        <v>18</v>
      </c>
    </row>
    <row r="8743" spans="1:4" ht="12.75">
      <c r="A8743" s="428" t="s">
        <v>3547</v>
      </c>
      <c r="B8743" s="431" t="s">
        <v>10537</v>
      </c>
      <c r="C8743" s="428" t="s">
        <v>19971</v>
      </c>
      <c r="D8743" s="428" t="s">
        <v>19</v>
      </c>
    </row>
    <row r="8744" spans="1:4" ht="12.75">
      <c r="A8744" s="428" t="s">
        <v>2305</v>
      </c>
      <c r="B8744" s="431">
        <v>150108</v>
      </c>
      <c r="C8744" s="428" t="s">
        <v>19972</v>
      </c>
      <c r="D8744" s="428" t="s">
        <v>20</v>
      </c>
    </row>
    <row r="8745" spans="1:4" ht="12.75">
      <c r="A8745" s="428" t="s">
        <v>12261</v>
      </c>
      <c r="B8745" s="431" t="s">
        <v>10552</v>
      </c>
      <c r="C8745" s="428" t="s">
        <v>19973</v>
      </c>
      <c r="D8745" s="428" t="s">
        <v>18</v>
      </c>
    </row>
    <row r="8746" spans="1:4" ht="12.75">
      <c r="A8746" s="428" t="s">
        <v>375</v>
      </c>
      <c r="B8746" s="431">
        <v>150142</v>
      </c>
      <c r="C8746" s="428" t="s">
        <v>19974</v>
      </c>
      <c r="D8746" s="428" t="s">
        <v>18</v>
      </c>
    </row>
    <row r="8747" spans="1:4" ht="12.75">
      <c r="A8747" s="428" t="s">
        <v>6975</v>
      </c>
      <c r="B8747" s="431" t="s">
        <v>6682</v>
      </c>
      <c r="C8747" s="428" t="s">
        <v>19975</v>
      </c>
      <c r="D8747" s="428" t="s">
        <v>20</v>
      </c>
    </row>
    <row r="8748" spans="1:4" ht="12.75">
      <c r="A8748" s="428" t="s">
        <v>5780</v>
      </c>
      <c r="B8748" s="431" t="s">
        <v>10271</v>
      </c>
      <c r="C8748" s="428" t="s">
        <v>19976</v>
      </c>
      <c r="D8748" s="428" t="s">
        <v>20</v>
      </c>
    </row>
    <row r="8749" spans="1:4" ht="12.75">
      <c r="A8749" s="428" t="s">
        <v>12262</v>
      </c>
      <c r="B8749" s="431">
        <v>150135</v>
      </c>
      <c r="C8749" s="428" t="s">
        <v>19977</v>
      </c>
      <c r="D8749" s="428" t="s">
        <v>18</v>
      </c>
    </row>
    <row r="8750" spans="1:4" ht="12.75">
      <c r="A8750" s="428" t="s">
        <v>971</v>
      </c>
      <c r="B8750" s="431">
        <v>150110</v>
      </c>
      <c r="C8750" s="428" t="s">
        <v>16906</v>
      </c>
      <c r="D8750" s="428" t="s">
        <v>20</v>
      </c>
    </row>
    <row r="8751" spans="1:4" ht="12.75">
      <c r="A8751" s="428" t="s">
        <v>8322</v>
      </c>
      <c r="B8751" s="431">
        <v>170204</v>
      </c>
      <c r="C8751" s="428" t="s">
        <v>19978</v>
      </c>
      <c r="D8751" s="428" t="s">
        <v>20</v>
      </c>
    </row>
    <row r="8752" spans="1:4" ht="12.75">
      <c r="A8752" s="428" t="s">
        <v>4942</v>
      </c>
      <c r="B8752" s="431">
        <v>190101</v>
      </c>
      <c r="C8752" s="428" t="s">
        <v>19979</v>
      </c>
      <c r="D8752" s="428" t="s">
        <v>18</v>
      </c>
    </row>
    <row r="8753" spans="1:4" ht="12.75">
      <c r="A8753" s="428" t="s">
        <v>5644</v>
      </c>
      <c r="B8753" s="431">
        <v>140108</v>
      </c>
      <c r="C8753" s="428" t="s">
        <v>18338</v>
      </c>
      <c r="D8753" s="428" t="s">
        <v>19</v>
      </c>
    </row>
    <row r="8754" spans="1:4" ht="12.75">
      <c r="A8754" s="428" t="s">
        <v>4017</v>
      </c>
      <c r="B8754" s="431" t="s">
        <v>4018</v>
      </c>
      <c r="C8754" s="428" t="s">
        <v>19980</v>
      </c>
      <c r="D8754" s="428" t="s">
        <v>20</v>
      </c>
    </row>
    <row r="8755" spans="1:4" ht="12.75">
      <c r="A8755" s="428" t="s">
        <v>8274</v>
      </c>
      <c r="B8755" s="431">
        <v>131006</v>
      </c>
      <c r="C8755" s="428" t="s">
        <v>19981</v>
      </c>
      <c r="D8755" s="428" t="s">
        <v>19</v>
      </c>
    </row>
    <row r="8756" spans="1:4" ht="12.75">
      <c r="A8756" s="428" t="s">
        <v>8129</v>
      </c>
      <c r="B8756" s="431">
        <v>131007</v>
      </c>
      <c r="C8756" s="428" t="s">
        <v>19982</v>
      </c>
      <c r="D8756" s="428" t="s">
        <v>20</v>
      </c>
    </row>
    <row r="8757" spans="1:4" ht="12.75">
      <c r="A8757" s="428" t="s">
        <v>12263</v>
      </c>
      <c r="B8757" s="431">
        <v>200101</v>
      </c>
      <c r="C8757" s="428" t="s">
        <v>19983</v>
      </c>
      <c r="D8757" s="428" t="s">
        <v>18</v>
      </c>
    </row>
    <row r="8758" spans="1:4" ht="12.75">
      <c r="A8758" s="428" t="s">
        <v>7179</v>
      </c>
      <c r="B8758" s="431">
        <v>130903</v>
      </c>
      <c r="C8758" s="428" t="s">
        <v>19984</v>
      </c>
      <c r="D8758" s="428" t="s">
        <v>20</v>
      </c>
    </row>
    <row r="8759" spans="1:4" ht="12.75">
      <c r="A8759" s="428" t="s">
        <v>8352</v>
      </c>
      <c r="B8759" s="431">
        <v>200404</v>
      </c>
      <c r="C8759" s="428" t="s">
        <v>19985</v>
      </c>
      <c r="D8759" s="428" t="s">
        <v>19</v>
      </c>
    </row>
    <row r="8760" spans="1:4" ht="12.75">
      <c r="A8760" s="428" t="s">
        <v>5510</v>
      </c>
      <c r="B8760" s="431">
        <v>180210</v>
      </c>
      <c r="C8760" s="428" t="s">
        <v>5511</v>
      </c>
      <c r="D8760" s="428" t="s">
        <v>19</v>
      </c>
    </row>
    <row r="8761" spans="1:4" ht="12.75">
      <c r="A8761" s="428" t="s">
        <v>5642</v>
      </c>
      <c r="B8761" s="431">
        <v>140107</v>
      </c>
      <c r="C8761" s="428" t="s">
        <v>13516</v>
      </c>
      <c r="D8761" s="428" t="s">
        <v>19</v>
      </c>
    </row>
    <row r="8762" spans="1:4" ht="12.75">
      <c r="A8762" s="428" t="s">
        <v>12264</v>
      </c>
      <c r="B8762" s="431" t="s">
        <v>10554</v>
      </c>
      <c r="C8762" s="428" t="s">
        <v>19986</v>
      </c>
      <c r="D8762" s="428" t="s">
        <v>19</v>
      </c>
    </row>
    <row r="8763" spans="1:4" ht="12.75">
      <c r="A8763" s="428" t="s">
        <v>1517</v>
      </c>
      <c r="B8763" s="431">
        <v>150125</v>
      </c>
      <c r="C8763" s="428" t="s">
        <v>19987</v>
      </c>
      <c r="D8763" s="428" t="s">
        <v>20</v>
      </c>
    </row>
    <row r="8764" spans="1:4" ht="12.75">
      <c r="A8764" s="428" t="s">
        <v>8586</v>
      </c>
      <c r="B8764" s="431">
        <v>170303</v>
      </c>
      <c r="C8764" s="428" t="s">
        <v>19988</v>
      </c>
      <c r="D8764" s="428" t="s">
        <v>20</v>
      </c>
    </row>
    <row r="8765" spans="1:4" ht="12.75">
      <c r="A8765" s="428" t="s">
        <v>4822</v>
      </c>
      <c r="B8765" s="431">
        <v>150110</v>
      </c>
      <c r="C8765" s="428" t="s">
        <v>19989</v>
      </c>
      <c r="D8765" s="428" t="s">
        <v>18</v>
      </c>
    </row>
    <row r="8766" spans="1:4" ht="12.75">
      <c r="A8766" s="428" t="s">
        <v>7942</v>
      </c>
      <c r="B8766" s="431">
        <v>120411</v>
      </c>
      <c r="C8766" s="428" t="s">
        <v>19990</v>
      </c>
      <c r="D8766" s="428" t="s">
        <v>20</v>
      </c>
    </row>
    <row r="8767" spans="1:4" ht="12.75">
      <c r="A8767" s="428" t="s">
        <v>8280</v>
      </c>
      <c r="B8767" s="431">
        <v>120604</v>
      </c>
      <c r="C8767" s="428" t="s">
        <v>19991</v>
      </c>
      <c r="D8767" s="428" t="s">
        <v>20</v>
      </c>
    </row>
    <row r="8768" spans="1:4" ht="12.75">
      <c r="A8768" s="428" t="s">
        <v>5479</v>
      </c>
      <c r="B8768" s="431">
        <v>120605</v>
      </c>
      <c r="C8768" s="428" t="s">
        <v>19670</v>
      </c>
      <c r="D8768" s="428" t="s">
        <v>20</v>
      </c>
    </row>
    <row r="8769" spans="1:4" ht="12.75">
      <c r="A8769" s="428" t="s">
        <v>5784</v>
      </c>
      <c r="B8769" s="431" t="s">
        <v>10287</v>
      </c>
      <c r="C8769" s="428" t="s">
        <v>19992</v>
      </c>
      <c r="D8769" s="428" t="s">
        <v>20</v>
      </c>
    </row>
    <row r="8770" spans="1:4" ht="12.75">
      <c r="A8770" s="428" t="s">
        <v>12265</v>
      </c>
      <c r="B8770" s="431">
        <v>150137</v>
      </c>
      <c r="C8770" s="428" t="s">
        <v>19993</v>
      </c>
      <c r="D8770" s="428" t="s">
        <v>20</v>
      </c>
    </row>
    <row r="8771" spans="1:4" ht="12.75">
      <c r="A8771" s="428" t="s">
        <v>8263</v>
      </c>
      <c r="B8771" s="431">
        <v>120605</v>
      </c>
      <c r="C8771" s="428" t="s">
        <v>19994</v>
      </c>
      <c r="D8771" s="428" t="s">
        <v>20</v>
      </c>
    </row>
    <row r="8772" spans="1:4" ht="12.75">
      <c r="A8772" s="428" t="s">
        <v>12266</v>
      </c>
      <c r="B8772" s="431">
        <v>160303</v>
      </c>
      <c r="C8772" s="428" t="s">
        <v>19995</v>
      </c>
      <c r="D8772" s="428" t="s">
        <v>19</v>
      </c>
    </row>
    <row r="8773" spans="1:4" ht="12.75">
      <c r="A8773" s="428" t="s">
        <v>5345</v>
      </c>
      <c r="B8773" s="431">
        <v>120709</v>
      </c>
      <c r="C8773" s="428" t="s">
        <v>19996</v>
      </c>
      <c r="D8773" s="428" t="s">
        <v>20</v>
      </c>
    </row>
    <row r="8774" spans="1:4" ht="12.75">
      <c r="A8774" s="428" t="s">
        <v>2615</v>
      </c>
      <c r="B8774" s="431">
        <v>160107</v>
      </c>
      <c r="C8774" s="428" t="s">
        <v>19997</v>
      </c>
      <c r="D8774" s="428" t="s">
        <v>19</v>
      </c>
    </row>
    <row r="8775" spans="1:4" ht="12.75">
      <c r="A8775" s="428" t="s">
        <v>5101</v>
      </c>
      <c r="B8775" s="431">
        <v>120606</v>
      </c>
      <c r="C8775" s="428" t="s">
        <v>19998</v>
      </c>
      <c r="D8775" s="428" t="s">
        <v>19</v>
      </c>
    </row>
    <row r="8776" spans="1:4" ht="12.75">
      <c r="A8776" s="428" t="s">
        <v>6332</v>
      </c>
      <c r="B8776" s="431" t="s">
        <v>10845</v>
      </c>
      <c r="C8776" s="428" t="s">
        <v>16804</v>
      </c>
      <c r="D8776" s="428" t="s">
        <v>20</v>
      </c>
    </row>
    <row r="8777" spans="1:4" ht="12.75">
      <c r="A8777" s="428" t="s">
        <v>5724</v>
      </c>
      <c r="B8777" s="431" t="s">
        <v>10387</v>
      </c>
      <c r="C8777" s="428" t="s">
        <v>19999</v>
      </c>
      <c r="D8777" s="428" t="s">
        <v>20</v>
      </c>
    </row>
    <row r="8778" spans="1:4" ht="12.75">
      <c r="A8778" s="428" t="s">
        <v>12267</v>
      </c>
      <c r="B8778" s="431" t="s">
        <v>10310</v>
      </c>
      <c r="C8778" s="428" t="s">
        <v>20000</v>
      </c>
      <c r="D8778" s="428" t="s">
        <v>20</v>
      </c>
    </row>
    <row r="8779" spans="1:4" ht="12.75">
      <c r="A8779" s="428" t="s">
        <v>6747</v>
      </c>
      <c r="B8779" s="431" t="s">
        <v>9901</v>
      </c>
      <c r="C8779" s="428" t="s">
        <v>20001</v>
      </c>
      <c r="D8779" s="428" t="s">
        <v>20</v>
      </c>
    </row>
    <row r="8780" spans="1:4" ht="12.75">
      <c r="A8780" s="428" t="s">
        <v>6759</v>
      </c>
      <c r="B8780" s="431">
        <v>120605</v>
      </c>
      <c r="C8780" s="428" t="s">
        <v>20002</v>
      </c>
      <c r="D8780" s="428" t="s">
        <v>20</v>
      </c>
    </row>
    <row r="8781" spans="1:4" ht="12.75">
      <c r="A8781" s="428" t="s">
        <v>7459</v>
      </c>
      <c r="B8781" s="431" t="s">
        <v>10725</v>
      </c>
      <c r="C8781" s="428" t="s">
        <v>20003</v>
      </c>
      <c r="D8781" s="428" t="s">
        <v>19</v>
      </c>
    </row>
    <row r="8782" spans="1:4" ht="12.75">
      <c r="A8782" s="428" t="s">
        <v>4330</v>
      </c>
      <c r="B8782" s="431" t="s">
        <v>1350</v>
      </c>
      <c r="C8782" s="428" t="s">
        <v>20004</v>
      </c>
      <c r="D8782" s="428" t="s">
        <v>19</v>
      </c>
    </row>
    <row r="8783" spans="1:4" ht="12.75">
      <c r="A8783" s="428" t="s">
        <v>12268</v>
      </c>
      <c r="B8783" s="431">
        <v>100804</v>
      </c>
      <c r="C8783" s="428" t="s">
        <v>20005</v>
      </c>
      <c r="D8783" s="428" t="s">
        <v>19</v>
      </c>
    </row>
    <row r="8784" spans="1:4" ht="12.75">
      <c r="A8784" s="428" t="s">
        <v>2366</v>
      </c>
      <c r="B8784" s="431">
        <v>160304</v>
      </c>
      <c r="C8784" s="428" t="s">
        <v>16965</v>
      </c>
      <c r="D8784" s="428" t="s">
        <v>19</v>
      </c>
    </row>
    <row r="8785" spans="1:4" ht="12.75">
      <c r="A8785" s="428" t="s">
        <v>1267</v>
      </c>
      <c r="B8785" s="431">
        <v>150128</v>
      </c>
      <c r="C8785" s="428" t="s">
        <v>20006</v>
      </c>
      <c r="D8785" s="428" t="s">
        <v>18</v>
      </c>
    </row>
    <row r="8786" spans="1:4" ht="12.75">
      <c r="A8786" s="428" t="s">
        <v>7573</v>
      </c>
      <c r="B8786" s="431" t="s">
        <v>1195</v>
      </c>
      <c r="C8786" s="428" t="s">
        <v>20007</v>
      </c>
      <c r="D8786" s="428" t="s">
        <v>19</v>
      </c>
    </row>
    <row r="8787" spans="1:4" ht="12.75">
      <c r="A8787" s="428" t="s">
        <v>4019</v>
      </c>
      <c r="B8787" s="431" t="s">
        <v>477</v>
      </c>
      <c r="C8787" s="428" t="s">
        <v>20008</v>
      </c>
      <c r="D8787" s="428" t="s">
        <v>19</v>
      </c>
    </row>
    <row r="8788" spans="1:4" ht="12.75">
      <c r="A8788" s="428" t="s">
        <v>4127</v>
      </c>
      <c r="B8788" s="431" t="s">
        <v>4128</v>
      </c>
      <c r="C8788" s="428" t="s">
        <v>20009</v>
      </c>
      <c r="D8788" s="428" t="s">
        <v>19</v>
      </c>
    </row>
    <row r="8789" spans="1:4" ht="12.75">
      <c r="A8789" s="428" t="s">
        <v>7507</v>
      </c>
      <c r="B8789" s="431">
        <v>120607</v>
      </c>
      <c r="C8789" s="428" t="s">
        <v>20010</v>
      </c>
      <c r="D8789" s="428" t="s">
        <v>20</v>
      </c>
    </row>
    <row r="8790" spans="1:4" ht="12.75">
      <c r="A8790" s="428" t="s">
        <v>6220</v>
      </c>
      <c r="B8790" s="431" t="s">
        <v>10780</v>
      </c>
      <c r="C8790" s="428" t="s">
        <v>20011</v>
      </c>
      <c r="D8790" s="428" t="s">
        <v>19</v>
      </c>
    </row>
    <row r="8791" spans="1:4" ht="12.75">
      <c r="A8791" s="428" t="s">
        <v>7856</v>
      </c>
      <c r="B8791" s="431" t="s">
        <v>10811</v>
      </c>
      <c r="C8791" s="428" t="s">
        <v>20012</v>
      </c>
      <c r="D8791" s="428" t="s">
        <v>20</v>
      </c>
    </row>
    <row r="8792" spans="1:4" ht="12.75">
      <c r="A8792" s="428" t="s">
        <v>4318</v>
      </c>
      <c r="B8792" s="431" t="s">
        <v>887</v>
      </c>
      <c r="C8792" s="428" t="s">
        <v>12368</v>
      </c>
      <c r="D8792" s="428" t="s">
        <v>19</v>
      </c>
    </row>
    <row r="8793" spans="1:4" ht="12.75">
      <c r="A8793" s="428" t="s">
        <v>12269</v>
      </c>
      <c r="B8793" s="431">
        <v>200105</v>
      </c>
      <c r="C8793" s="428" t="s">
        <v>20013</v>
      </c>
      <c r="D8793" s="428" t="s">
        <v>18</v>
      </c>
    </row>
    <row r="8794" spans="1:4" ht="12.75">
      <c r="A8794" s="428" t="s">
        <v>5611</v>
      </c>
      <c r="B8794" s="431">
        <v>100109</v>
      </c>
      <c r="C8794" s="428" t="s">
        <v>20014</v>
      </c>
      <c r="D8794" s="428" t="s">
        <v>19</v>
      </c>
    </row>
    <row r="8795" spans="1:4" ht="12.75">
      <c r="A8795" s="428" t="s">
        <v>6130</v>
      </c>
      <c r="B8795" s="431" t="s">
        <v>10813</v>
      </c>
      <c r="C8795" s="428" t="s">
        <v>20015</v>
      </c>
      <c r="D8795" s="428" t="s">
        <v>19</v>
      </c>
    </row>
    <row r="8796" spans="1:4" ht="12.75">
      <c r="A8796" s="428" t="s">
        <v>12270</v>
      </c>
      <c r="B8796" s="431">
        <v>200604</v>
      </c>
      <c r="C8796" s="428" t="s">
        <v>20016</v>
      </c>
      <c r="D8796" s="428" t="s">
        <v>20</v>
      </c>
    </row>
    <row r="8797" spans="1:4" ht="12.75">
      <c r="A8797" s="428" t="s">
        <v>3447</v>
      </c>
      <c r="B8797" s="431">
        <v>250102</v>
      </c>
      <c r="C8797" s="428" t="s">
        <v>20017</v>
      </c>
      <c r="D8797" s="428" t="s">
        <v>19</v>
      </c>
    </row>
    <row r="8798" spans="1:4" ht="12.75">
      <c r="A8798" s="428" t="s">
        <v>12271</v>
      </c>
      <c r="B8798" s="431" t="s">
        <v>506</v>
      </c>
      <c r="C8798" s="428" t="s">
        <v>20018</v>
      </c>
      <c r="D8798" s="428" t="s">
        <v>20</v>
      </c>
    </row>
    <row r="8799" spans="1:4" ht="12.75">
      <c r="A8799" s="428" t="s">
        <v>8359</v>
      </c>
      <c r="B8799" s="431">
        <v>250301</v>
      </c>
      <c r="C8799" s="428" t="s">
        <v>20019</v>
      </c>
      <c r="D8799" s="428" t="s">
        <v>20</v>
      </c>
    </row>
    <row r="8800" spans="1:4" ht="12.75">
      <c r="A8800" s="428" t="s">
        <v>6366</v>
      </c>
      <c r="B8800" s="431" t="s">
        <v>10780</v>
      </c>
      <c r="C8800" s="428" t="s">
        <v>20020</v>
      </c>
      <c r="D8800" s="428" t="s">
        <v>20</v>
      </c>
    </row>
    <row r="8801" spans="1:4" ht="12.75">
      <c r="A8801" s="428" t="s">
        <v>3967</v>
      </c>
      <c r="B8801" s="431" t="s">
        <v>413</v>
      </c>
      <c r="C8801" s="428" t="s">
        <v>20021</v>
      </c>
      <c r="D8801" s="428" t="s">
        <v>19</v>
      </c>
    </row>
  </sheetData>
  <autoFilter ref="A1:D8801"/>
  <pageMargins left="0.75" right="0.75" top="1" bottom="1" header="0.5" footer="0.5"/>
  <pageSetup orientation="portrait" horizontalDpi="300"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70"/>
  <sheetViews>
    <sheetView workbookViewId="0">
      <selection activeCell="N28" sqref="N28:AI28"/>
    </sheetView>
  </sheetViews>
  <sheetFormatPr baseColWidth="10" defaultColWidth="9.140625" defaultRowHeight="12.75"/>
  <cols>
    <col min="1" max="1" width="9.140625" style="156" customWidth="1"/>
    <col min="2" max="2" width="15.42578125" style="157" customWidth="1"/>
    <col min="3" max="3" width="23.140625" style="157" customWidth="1"/>
    <col min="4" max="4" width="26.42578125" style="158" customWidth="1"/>
    <col min="5" max="7" width="9.140625" style="159" customWidth="1"/>
    <col min="8" max="16384" width="9.140625" style="157"/>
  </cols>
  <sheetData>
    <row r="1" spans="1:4" ht="19.149999999999999" customHeight="1"/>
    <row r="2" spans="1:4" ht="12" customHeight="1">
      <c r="A2" s="311" t="s">
        <v>173</v>
      </c>
      <c r="B2" s="311" t="s">
        <v>8675</v>
      </c>
      <c r="C2" s="311" t="s">
        <v>8676</v>
      </c>
      <c r="D2" s="311" t="s">
        <v>8677</v>
      </c>
    </row>
    <row r="3" spans="1:4" ht="15" customHeight="1">
      <c r="A3" s="310"/>
      <c r="B3" s="312" t="s">
        <v>8678</v>
      </c>
      <c r="C3" s="313"/>
      <c r="D3" s="314"/>
    </row>
    <row r="4" spans="1:4" ht="15" customHeight="1">
      <c r="A4" s="310">
        <v>101</v>
      </c>
      <c r="B4" s="312" t="s">
        <v>8678</v>
      </c>
      <c r="C4" s="313" t="s">
        <v>8679</v>
      </c>
      <c r="D4" s="314"/>
    </row>
    <row r="5" spans="1:4" ht="15" customHeight="1">
      <c r="A5" s="310" t="s">
        <v>508</v>
      </c>
      <c r="B5" s="312" t="s">
        <v>8678</v>
      </c>
      <c r="C5" s="313" t="s">
        <v>8679</v>
      </c>
      <c r="D5" s="314" t="s">
        <v>8679</v>
      </c>
    </row>
    <row r="6" spans="1:4" ht="15" customHeight="1">
      <c r="A6" s="310" t="s">
        <v>3887</v>
      </c>
      <c r="B6" s="312" t="s">
        <v>8678</v>
      </c>
      <c r="C6" s="313" t="s">
        <v>8679</v>
      </c>
      <c r="D6" s="314" t="s">
        <v>8680</v>
      </c>
    </row>
    <row r="7" spans="1:4" ht="15" customHeight="1">
      <c r="A7" s="310" t="s">
        <v>1113</v>
      </c>
      <c r="B7" s="312" t="s">
        <v>8678</v>
      </c>
      <c r="C7" s="313" t="s">
        <v>8679</v>
      </c>
      <c r="D7" s="314" t="s">
        <v>8681</v>
      </c>
    </row>
    <row r="8" spans="1:4" ht="15" customHeight="1">
      <c r="A8" s="310" t="s">
        <v>2655</v>
      </c>
      <c r="B8" s="312" t="s">
        <v>8678</v>
      </c>
      <c r="C8" s="313" t="s">
        <v>8679</v>
      </c>
      <c r="D8" s="314" t="s">
        <v>8682</v>
      </c>
    </row>
    <row r="9" spans="1:4" ht="15" customHeight="1">
      <c r="A9" s="310" t="s">
        <v>407</v>
      </c>
      <c r="B9" s="312" t="s">
        <v>8678</v>
      </c>
      <c r="C9" s="313" t="s">
        <v>8679</v>
      </c>
      <c r="D9" s="314" t="s">
        <v>8683</v>
      </c>
    </row>
    <row r="10" spans="1:4" ht="15" customHeight="1">
      <c r="A10" s="310" t="s">
        <v>1149</v>
      </c>
      <c r="B10" s="312" t="s">
        <v>8678</v>
      </c>
      <c r="C10" s="313" t="s">
        <v>8679</v>
      </c>
      <c r="D10" s="314" t="s">
        <v>8684</v>
      </c>
    </row>
    <row r="11" spans="1:4" ht="15" customHeight="1">
      <c r="A11" s="310" t="s">
        <v>1371</v>
      </c>
      <c r="B11" s="312" t="s">
        <v>8678</v>
      </c>
      <c r="C11" s="313" t="s">
        <v>8679</v>
      </c>
      <c r="D11" s="314" t="s">
        <v>8685</v>
      </c>
    </row>
    <row r="12" spans="1:4" ht="15" customHeight="1">
      <c r="A12" s="310" t="s">
        <v>1124</v>
      </c>
      <c r="B12" s="312" t="s">
        <v>8678</v>
      </c>
      <c r="C12" s="313" t="s">
        <v>8679</v>
      </c>
      <c r="D12" s="314" t="s">
        <v>8686</v>
      </c>
    </row>
    <row r="13" spans="1:4" ht="15" customHeight="1">
      <c r="A13" s="310" t="s">
        <v>446</v>
      </c>
      <c r="B13" s="312" t="s">
        <v>8678</v>
      </c>
      <c r="C13" s="313" t="s">
        <v>8679</v>
      </c>
      <c r="D13" s="314" t="s">
        <v>8687</v>
      </c>
    </row>
    <row r="14" spans="1:4" ht="15" customHeight="1">
      <c r="A14" s="310" t="s">
        <v>4398</v>
      </c>
      <c r="B14" s="312" t="s">
        <v>8678</v>
      </c>
      <c r="C14" s="313" t="s">
        <v>8679</v>
      </c>
      <c r="D14" s="314" t="s">
        <v>8688</v>
      </c>
    </row>
    <row r="15" spans="1:4" ht="15" customHeight="1">
      <c r="A15" s="310" t="s">
        <v>621</v>
      </c>
      <c r="B15" s="312" t="s">
        <v>8678</v>
      </c>
      <c r="C15" s="313" t="s">
        <v>8679</v>
      </c>
      <c r="D15" s="314" t="s">
        <v>8689</v>
      </c>
    </row>
    <row r="16" spans="1:4" ht="15" customHeight="1">
      <c r="A16" s="310" t="s">
        <v>2122</v>
      </c>
      <c r="B16" s="312" t="s">
        <v>8678</v>
      </c>
      <c r="C16" s="313" t="s">
        <v>8679</v>
      </c>
      <c r="D16" s="314" t="s">
        <v>8690</v>
      </c>
    </row>
    <row r="17" spans="1:4" ht="15" customHeight="1">
      <c r="A17" s="310" t="s">
        <v>4920</v>
      </c>
      <c r="B17" s="312" t="s">
        <v>8678</v>
      </c>
      <c r="C17" s="313" t="s">
        <v>8679</v>
      </c>
      <c r="D17" s="314" t="s">
        <v>8691</v>
      </c>
    </row>
    <row r="18" spans="1:4" ht="15" customHeight="1">
      <c r="A18" s="310" t="s">
        <v>431</v>
      </c>
      <c r="B18" s="312" t="s">
        <v>8678</v>
      </c>
      <c r="C18" s="313" t="s">
        <v>8679</v>
      </c>
      <c r="D18" s="314" t="s">
        <v>8692</v>
      </c>
    </row>
    <row r="19" spans="1:4" ht="15" customHeight="1">
      <c r="A19" s="310" t="s">
        <v>1779</v>
      </c>
      <c r="B19" s="312" t="s">
        <v>8678</v>
      </c>
      <c r="C19" s="313" t="s">
        <v>8679</v>
      </c>
      <c r="D19" s="314" t="s">
        <v>8693</v>
      </c>
    </row>
    <row r="20" spans="1:4" ht="15" customHeight="1">
      <c r="A20" s="310" t="s">
        <v>1824</v>
      </c>
      <c r="B20" s="312" t="s">
        <v>8678</v>
      </c>
      <c r="C20" s="313" t="s">
        <v>8679</v>
      </c>
      <c r="D20" s="314" t="s">
        <v>8694</v>
      </c>
    </row>
    <row r="21" spans="1:4" ht="15" customHeight="1">
      <c r="A21" s="310" t="s">
        <v>1362</v>
      </c>
      <c r="B21" s="312" t="s">
        <v>8678</v>
      </c>
      <c r="C21" s="313" t="s">
        <v>8679</v>
      </c>
      <c r="D21" s="314" t="s">
        <v>8695</v>
      </c>
    </row>
    <row r="22" spans="1:4" ht="15" customHeight="1">
      <c r="A22" s="310" t="s">
        <v>5812</v>
      </c>
      <c r="B22" s="312" t="s">
        <v>8678</v>
      </c>
      <c r="C22" s="313" t="s">
        <v>8679</v>
      </c>
      <c r="D22" s="314" t="s">
        <v>8696</v>
      </c>
    </row>
    <row r="23" spans="1:4" ht="15" customHeight="1">
      <c r="A23" s="310" t="s">
        <v>4198</v>
      </c>
      <c r="B23" s="312" t="s">
        <v>8678</v>
      </c>
      <c r="C23" s="313" t="s">
        <v>8679</v>
      </c>
      <c r="D23" s="314" t="s">
        <v>8697</v>
      </c>
    </row>
    <row r="24" spans="1:4" ht="15" customHeight="1">
      <c r="A24" s="310" t="s">
        <v>1116</v>
      </c>
      <c r="B24" s="312" t="s">
        <v>8678</v>
      </c>
      <c r="C24" s="313" t="s">
        <v>8679</v>
      </c>
      <c r="D24" s="314" t="s">
        <v>8698</v>
      </c>
    </row>
    <row r="25" spans="1:4" ht="15" customHeight="1">
      <c r="A25" s="310" t="s">
        <v>2595</v>
      </c>
      <c r="B25" s="312" t="s">
        <v>8678</v>
      </c>
      <c r="C25" s="313" t="s">
        <v>8679</v>
      </c>
      <c r="D25" s="314" t="s">
        <v>8699</v>
      </c>
    </row>
    <row r="26" spans="1:4" ht="15" customHeight="1">
      <c r="A26" s="310">
        <v>102</v>
      </c>
      <c r="B26" s="312" t="s">
        <v>8678</v>
      </c>
      <c r="C26" s="313" t="s">
        <v>8700</v>
      </c>
      <c r="D26" s="314"/>
    </row>
    <row r="27" spans="1:4" ht="15" customHeight="1">
      <c r="A27" s="310" t="s">
        <v>560</v>
      </c>
      <c r="B27" s="312" t="s">
        <v>8678</v>
      </c>
      <c r="C27" s="313" t="s">
        <v>8700</v>
      </c>
      <c r="D27" s="314" t="s">
        <v>8700</v>
      </c>
    </row>
    <row r="28" spans="1:4" ht="15" customHeight="1">
      <c r="A28" s="310" t="s">
        <v>7553</v>
      </c>
      <c r="B28" s="312" t="s">
        <v>8678</v>
      </c>
      <c r="C28" s="313" t="s">
        <v>8700</v>
      </c>
      <c r="D28" s="314" t="s">
        <v>8701</v>
      </c>
    </row>
    <row r="29" spans="1:4" ht="15" customHeight="1">
      <c r="A29" s="310" t="s">
        <v>7791</v>
      </c>
      <c r="B29" s="312" t="s">
        <v>8678</v>
      </c>
      <c r="C29" s="313" t="s">
        <v>8700</v>
      </c>
      <c r="D29" s="314" t="s">
        <v>8702</v>
      </c>
    </row>
    <row r="30" spans="1:4" ht="15" customHeight="1">
      <c r="A30" s="310" t="s">
        <v>7841</v>
      </c>
      <c r="B30" s="312" t="s">
        <v>8678</v>
      </c>
      <c r="C30" s="313" t="s">
        <v>8700</v>
      </c>
      <c r="D30" s="314" t="s">
        <v>8703</v>
      </c>
    </row>
    <row r="31" spans="1:4" ht="15" customHeight="1">
      <c r="A31" s="310" t="s">
        <v>890</v>
      </c>
      <c r="B31" s="312" t="s">
        <v>8678</v>
      </c>
      <c r="C31" s="313" t="s">
        <v>8700</v>
      </c>
      <c r="D31" s="314" t="s">
        <v>8704</v>
      </c>
    </row>
    <row r="32" spans="1:4" ht="15" customHeight="1">
      <c r="A32" s="310" t="s">
        <v>1144</v>
      </c>
      <c r="B32" s="312" t="s">
        <v>8678</v>
      </c>
      <c r="C32" s="313" t="s">
        <v>8700</v>
      </c>
      <c r="D32" s="314" t="s">
        <v>8705</v>
      </c>
    </row>
    <row r="33" spans="1:4" ht="15" customHeight="1">
      <c r="A33" s="310" t="s">
        <v>8706</v>
      </c>
      <c r="B33" s="312" t="s">
        <v>8678</v>
      </c>
      <c r="C33" s="313" t="s">
        <v>8707</v>
      </c>
      <c r="D33" s="314"/>
    </row>
    <row r="34" spans="1:4" ht="15" customHeight="1">
      <c r="A34" s="310" t="s">
        <v>4181</v>
      </c>
      <c r="B34" s="312" t="s">
        <v>8678</v>
      </c>
      <c r="C34" s="313" t="s">
        <v>8707</v>
      </c>
      <c r="D34" s="314" t="s">
        <v>8708</v>
      </c>
    </row>
    <row r="35" spans="1:4" ht="15" customHeight="1">
      <c r="A35" s="310" t="s">
        <v>5000</v>
      </c>
      <c r="B35" s="312" t="s">
        <v>8678</v>
      </c>
      <c r="C35" s="313" t="s">
        <v>8707</v>
      </c>
      <c r="D35" s="314" t="s">
        <v>8709</v>
      </c>
    </row>
    <row r="36" spans="1:4" ht="15" customHeight="1">
      <c r="A36" s="310" t="s">
        <v>5049</v>
      </c>
      <c r="B36" s="312" t="s">
        <v>8678</v>
      </c>
      <c r="C36" s="313" t="s">
        <v>8707</v>
      </c>
      <c r="D36" s="314" t="s">
        <v>8710</v>
      </c>
    </row>
    <row r="37" spans="1:4" ht="15" customHeight="1">
      <c r="A37" s="310" t="s">
        <v>1369</v>
      </c>
      <c r="B37" s="312" t="s">
        <v>8678</v>
      </c>
      <c r="C37" s="313" t="s">
        <v>8707</v>
      </c>
      <c r="D37" s="314" t="s">
        <v>8711</v>
      </c>
    </row>
    <row r="38" spans="1:4" ht="15" customHeight="1">
      <c r="A38" s="310" t="s">
        <v>4252</v>
      </c>
      <c r="B38" s="312" t="s">
        <v>8678</v>
      </c>
      <c r="C38" s="313" t="s">
        <v>8707</v>
      </c>
      <c r="D38" s="314" t="s">
        <v>8712</v>
      </c>
    </row>
    <row r="39" spans="1:4" ht="15" customHeight="1">
      <c r="A39" s="310" t="s">
        <v>1739</v>
      </c>
      <c r="B39" s="312" t="s">
        <v>8678</v>
      </c>
      <c r="C39" s="313" t="s">
        <v>8707</v>
      </c>
      <c r="D39" s="314" t="s">
        <v>8713</v>
      </c>
    </row>
    <row r="40" spans="1:4" ht="15" customHeight="1">
      <c r="A40" s="310" t="s">
        <v>418</v>
      </c>
      <c r="B40" s="312" t="s">
        <v>8678</v>
      </c>
      <c r="C40" s="313" t="s">
        <v>8707</v>
      </c>
      <c r="D40" s="314" t="s">
        <v>8714</v>
      </c>
    </row>
    <row r="41" spans="1:4" ht="15" customHeight="1">
      <c r="A41" s="310" t="s">
        <v>4683</v>
      </c>
      <c r="B41" s="312" t="s">
        <v>8678</v>
      </c>
      <c r="C41" s="313" t="s">
        <v>8707</v>
      </c>
      <c r="D41" s="314" t="s">
        <v>8715</v>
      </c>
    </row>
    <row r="42" spans="1:4" ht="15" customHeight="1">
      <c r="A42" s="310" t="s">
        <v>5041</v>
      </c>
      <c r="B42" s="312" t="s">
        <v>8678</v>
      </c>
      <c r="C42" s="313" t="s">
        <v>8707</v>
      </c>
      <c r="D42" s="314" t="s">
        <v>8716</v>
      </c>
    </row>
    <row r="43" spans="1:4" ht="15" customHeight="1">
      <c r="A43" s="310" t="s">
        <v>1621</v>
      </c>
      <c r="B43" s="312" t="s">
        <v>8678</v>
      </c>
      <c r="C43" s="313" t="s">
        <v>8707</v>
      </c>
      <c r="D43" s="314" t="s">
        <v>8717</v>
      </c>
    </row>
    <row r="44" spans="1:4" ht="15" customHeight="1">
      <c r="A44" s="310" t="s">
        <v>538</v>
      </c>
      <c r="B44" s="312" t="s">
        <v>8678</v>
      </c>
      <c r="C44" s="313" t="s">
        <v>8707</v>
      </c>
      <c r="D44" s="314" t="s">
        <v>8718</v>
      </c>
    </row>
    <row r="45" spans="1:4" ht="15" customHeight="1">
      <c r="A45" s="310" t="s">
        <v>1162</v>
      </c>
      <c r="B45" s="312" t="s">
        <v>8678</v>
      </c>
      <c r="C45" s="313" t="s">
        <v>8707</v>
      </c>
      <c r="D45" s="314" t="s">
        <v>8719</v>
      </c>
    </row>
    <row r="46" spans="1:4" ht="15" customHeight="1">
      <c r="A46" s="310" t="s">
        <v>8720</v>
      </c>
      <c r="B46" s="312" t="s">
        <v>8678</v>
      </c>
      <c r="C46" s="313" t="s">
        <v>8721</v>
      </c>
      <c r="D46" s="314"/>
    </row>
    <row r="47" spans="1:4" ht="15" customHeight="1">
      <c r="A47" s="310" t="s">
        <v>637</v>
      </c>
      <c r="B47" s="312" t="s">
        <v>8678</v>
      </c>
      <c r="C47" s="313" t="s">
        <v>8721</v>
      </c>
      <c r="D47" s="314" t="s">
        <v>8722</v>
      </c>
    </row>
    <row r="48" spans="1:4" ht="15" customHeight="1">
      <c r="A48" s="310" t="s">
        <v>1260</v>
      </c>
      <c r="B48" s="312" t="s">
        <v>8678</v>
      </c>
      <c r="C48" s="313" t="s">
        <v>8721</v>
      </c>
      <c r="D48" s="314" t="s">
        <v>8723</v>
      </c>
    </row>
    <row r="49" spans="1:4" ht="15" customHeight="1">
      <c r="A49" s="310" t="s">
        <v>854</v>
      </c>
      <c r="B49" s="312" t="s">
        <v>8678</v>
      </c>
      <c r="C49" s="313" t="s">
        <v>8721</v>
      </c>
      <c r="D49" s="314" t="s">
        <v>8724</v>
      </c>
    </row>
    <row r="50" spans="1:4" ht="15" customHeight="1">
      <c r="A50" s="310" t="s">
        <v>8725</v>
      </c>
      <c r="B50" s="312" t="s">
        <v>8678</v>
      </c>
      <c r="C50" s="313" t="s">
        <v>8726</v>
      </c>
      <c r="D50" s="314"/>
    </row>
    <row r="51" spans="1:4" ht="15" customHeight="1">
      <c r="A51" s="310" t="s">
        <v>1931</v>
      </c>
      <c r="B51" s="312" t="s">
        <v>8678</v>
      </c>
      <c r="C51" s="313" t="s">
        <v>8726</v>
      </c>
      <c r="D51" s="314" t="s">
        <v>8727</v>
      </c>
    </row>
    <row r="52" spans="1:4" ht="15" customHeight="1">
      <c r="A52" s="310" t="s">
        <v>9738</v>
      </c>
      <c r="B52" s="315"/>
      <c r="C52" s="313"/>
      <c r="D52" s="314"/>
    </row>
    <row r="53" spans="1:4" ht="15" customHeight="1">
      <c r="A53" s="310" t="s">
        <v>9739</v>
      </c>
      <c r="B53" s="316" t="s">
        <v>9740</v>
      </c>
      <c r="C53" s="313" t="s">
        <v>9741</v>
      </c>
      <c r="D53" s="314" t="s">
        <v>9742</v>
      </c>
    </row>
    <row r="54" spans="1:4" ht="15" customHeight="1">
      <c r="A54" s="310" t="s">
        <v>1314</v>
      </c>
      <c r="B54" s="312" t="s">
        <v>8678</v>
      </c>
      <c r="C54" s="313" t="s">
        <v>8726</v>
      </c>
      <c r="D54" s="314" t="s">
        <v>8728</v>
      </c>
    </row>
    <row r="55" spans="1:4" ht="15" customHeight="1">
      <c r="A55" s="310" t="s">
        <v>1023</v>
      </c>
      <c r="B55" s="312" t="s">
        <v>8678</v>
      </c>
      <c r="C55" s="313" t="s">
        <v>8726</v>
      </c>
      <c r="D55" s="314" t="s">
        <v>8729</v>
      </c>
    </row>
    <row r="56" spans="1:4" ht="15" customHeight="1">
      <c r="A56" s="310" t="s">
        <v>1602</v>
      </c>
      <c r="B56" s="312" t="s">
        <v>8678</v>
      </c>
      <c r="C56" s="313" t="s">
        <v>8726</v>
      </c>
      <c r="D56" s="314" t="s">
        <v>8730</v>
      </c>
    </row>
    <row r="57" spans="1:4" ht="15" customHeight="1">
      <c r="A57" s="310" t="s">
        <v>994</v>
      </c>
      <c r="B57" s="312" t="s">
        <v>8678</v>
      </c>
      <c r="C57" s="313" t="s">
        <v>8726</v>
      </c>
      <c r="D57" s="314" t="s">
        <v>8731</v>
      </c>
    </row>
    <row r="58" spans="1:4" ht="15" customHeight="1">
      <c r="A58" s="310" t="s">
        <v>977</v>
      </c>
      <c r="B58" s="312" t="s">
        <v>8678</v>
      </c>
      <c r="C58" s="313" t="s">
        <v>8726</v>
      </c>
      <c r="D58" s="314" t="s">
        <v>8732</v>
      </c>
    </row>
    <row r="59" spans="1:4" ht="15" customHeight="1">
      <c r="A59" s="310" t="s">
        <v>1840</v>
      </c>
      <c r="B59" s="312" t="s">
        <v>8678</v>
      </c>
      <c r="C59" s="313" t="s">
        <v>8726</v>
      </c>
      <c r="D59" s="314" t="s">
        <v>8733</v>
      </c>
    </row>
    <row r="60" spans="1:4" ht="15" customHeight="1">
      <c r="A60" s="310" t="s">
        <v>675</v>
      </c>
      <c r="B60" s="312" t="s">
        <v>8678</v>
      </c>
      <c r="C60" s="313" t="s">
        <v>8726</v>
      </c>
      <c r="D60" s="314" t="s">
        <v>8734</v>
      </c>
    </row>
    <row r="61" spans="1:4" ht="15" customHeight="1">
      <c r="A61" s="310" t="s">
        <v>517</v>
      </c>
      <c r="B61" s="312" t="s">
        <v>8678</v>
      </c>
      <c r="C61" s="313" t="s">
        <v>8726</v>
      </c>
      <c r="D61" s="314" t="s">
        <v>8726</v>
      </c>
    </row>
    <row r="62" spans="1:4" ht="15" customHeight="1">
      <c r="A62" s="310" t="s">
        <v>1876</v>
      </c>
      <c r="B62" s="312" t="s">
        <v>8678</v>
      </c>
      <c r="C62" s="313" t="s">
        <v>8726</v>
      </c>
      <c r="D62" s="314" t="s">
        <v>8735</v>
      </c>
    </row>
    <row r="63" spans="1:4" ht="15" customHeight="1">
      <c r="A63" s="310" t="s">
        <v>385</v>
      </c>
      <c r="B63" s="312" t="s">
        <v>8678</v>
      </c>
      <c r="C63" s="313" t="s">
        <v>8726</v>
      </c>
      <c r="D63" s="314" t="s">
        <v>8736</v>
      </c>
    </row>
    <row r="64" spans="1:4" ht="15" customHeight="1">
      <c r="A64" s="310" t="s">
        <v>884</v>
      </c>
      <c r="B64" s="312" t="s">
        <v>8678</v>
      </c>
      <c r="C64" s="313" t="s">
        <v>8726</v>
      </c>
      <c r="D64" s="314" t="s">
        <v>8737</v>
      </c>
    </row>
    <row r="65" spans="1:4" ht="15" customHeight="1">
      <c r="A65" s="310" t="s">
        <v>536</v>
      </c>
      <c r="B65" s="312" t="s">
        <v>8678</v>
      </c>
      <c r="C65" s="313" t="s">
        <v>8726</v>
      </c>
      <c r="D65" s="314" t="s">
        <v>8738</v>
      </c>
    </row>
    <row r="66" spans="1:4" ht="15" customHeight="1">
      <c r="A66" s="310" t="s">
        <v>952</v>
      </c>
      <c r="B66" s="312" t="s">
        <v>8678</v>
      </c>
      <c r="C66" s="313" t="s">
        <v>8726</v>
      </c>
      <c r="D66" s="314" t="s">
        <v>8739</v>
      </c>
    </row>
    <row r="67" spans="1:4" ht="15" customHeight="1">
      <c r="A67" s="310" t="s">
        <v>1325</v>
      </c>
      <c r="B67" s="312" t="s">
        <v>8678</v>
      </c>
      <c r="C67" s="313" t="s">
        <v>8726</v>
      </c>
      <c r="D67" s="314" t="s">
        <v>8740</v>
      </c>
    </row>
    <row r="68" spans="1:4" ht="15" customHeight="1">
      <c r="A68" s="310" t="s">
        <v>1087</v>
      </c>
      <c r="B68" s="312" t="s">
        <v>8678</v>
      </c>
      <c r="C68" s="313" t="s">
        <v>8726</v>
      </c>
      <c r="D68" s="314" t="s">
        <v>8741</v>
      </c>
    </row>
    <row r="69" spans="1:4" ht="15" customHeight="1">
      <c r="A69" s="310" t="s">
        <v>2955</v>
      </c>
      <c r="B69" s="312" t="s">
        <v>8678</v>
      </c>
      <c r="C69" s="313" t="s">
        <v>8726</v>
      </c>
      <c r="D69" s="314" t="s">
        <v>8742</v>
      </c>
    </row>
    <row r="70" spans="1:4" ht="15" customHeight="1">
      <c r="A70" s="310" t="s">
        <v>1864</v>
      </c>
      <c r="B70" s="312" t="s">
        <v>8678</v>
      </c>
      <c r="C70" s="313" t="s">
        <v>8726</v>
      </c>
      <c r="D70" s="314" t="s">
        <v>8743</v>
      </c>
    </row>
    <row r="71" spans="1:4" ht="15" customHeight="1">
      <c r="A71" s="310" t="s">
        <v>1867</v>
      </c>
      <c r="B71" s="312" t="s">
        <v>8678</v>
      </c>
      <c r="C71" s="313" t="s">
        <v>8726</v>
      </c>
      <c r="D71" s="314" t="s">
        <v>8744</v>
      </c>
    </row>
    <row r="72" spans="1:4" ht="15" customHeight="1">
      <c r="A72" s="310" t="s">
        <v>2031</v>
      </c>
      <c r="B72" s="312" t="s">
        <v>8678</v>
      </c>
      <c r="C72" s="313" t="s">
        <v>8726</v>
      </c>
      <c r="D72" s="314" t="s">
        <v>8745</v>
      </c>
    </row>
    <row r="73" spans="1:4" ht="15" customHeight="1">
      <c r="A73" s="310" t="s">
        <v>1085</v>
      </c>
      <c r="B73" s="312" t="s">
        <v>8678</v>
      </c>
      <c r="C73" s="313" t="s">
        <v>8726</v>
      </c>
      <c r="D73" s="314" t="s">
        <v>8746</v>
      </c>
    </row>
    <row r="74" spans="1:4" ht="15" customHeight="1">
      <c r="A74" s="310" t="s">
        <v>2060</v>
      </c>
      <c r="B74" s="312" t="s">
        <v>8678</v>
      </c>
      <c r="C74" s="313" t="s">
        <v>8726</v>
      </c>
      <c r="D74" s="314" t="s">
        <v>8747</v>
      </c>
    </row>
    <row r="75" spans="1:4" ht="15" customHeight="1">
      <c r="A75" s="310" t="s">
        <v>439</v>
      </c>
      <c r="B75" s="312" t="s">
        <v>8678</v>
      </c>
      <c r="C75" s="313" t="s">
        <v>8726</v>
      </c>
      <c r="D75" s="314" t="s">
        <v>8748</v>
      </c>
    </row>
    <row r="76" spans="1:4" ht="15" customHeight="1">
      <c r="A76" s="310" t="s">
        <v>8749</v>
      </c>
      <c r="B76" s="312" t="s">
        <v>8678</v>
      </c>
      <c r="C76" s="313" t="s">
        <v>8750</v>
      </c>
      <c r="D76" s="314"/>
    </row>
    <row r="77" spans="1:4" ht="15" customHeight="1">
      <c r="A77" s="310" t="s">
        <v>2425</v>
      </c>
      <c r="B77" s="312" t="s">
        <v>8678</v>
      </c>
      <c r="C77" s="313" t="s">
        <v>8750</v>
      </c>
      <c r="D77" s="314" t="s">
        <v>8751</v>
      </c>
    </row>
    <row r="78" spans="1:4" ht="15" customHeight="1">
      <c r="A78" s="310" t="s">
        <v>1486</v>
      </c>
      <c r="B78" s="312" t="s">
        <v>8678</v>
      </c>
      <c r="C78" s="313" t="s">
        <v>8750</v>
      </c>
      <c r="D78" s="314" t="s">
        <v>8752</v>
      </c>
    </row>
    <row r="79" spans="1:4" ht="15" customHeight="1">
      <c r="A79" s="310" t="s">
        <v>1982</v>
      </c>
      <c r="B79" s="312" t="s">
        <v>8678</v>
      </c>
      <c r="C79" s="313" t="s">
        <v>8750</v>
      </c>
      <c r="D79" s="314" t="s">
        <v>8753</v>
      </c>
    </row>
    <row r="80" spans="1:4" ht="15" customHeight="1">
      <c r="A80" s="310" t="s">
        <v>4023</v>
      </c>
      <c r="B80" s="312" t="s">
        <v>8678</v>
      </c>
      <c r="C80" s="313" t="s">
        <v>8750</v>
      </c>
      <c r="D80" s="314" t="s">
        <v>8754</v>
      </c>
    </row>
    <row r="81" spans="1:4" ht="15" customHeight="1">
      <c r="A81" s="310" t="s">
        <v>3981</v>
      </c>
      <c r="B81" s="312" t="s">
        <v>8678</v>
      </c>
      <c r="C81" s="313" t="s">
        <v>8750</v>
      </c>
      <c r="D81" s="314" t="s">
        <v>8755</v>
      </c>
    </row>
    <row r="82" spans="1:4" ht="15" customHeight="1">
      <c r="A82" s="310" t="s">
        <v>2292</v>
      </c>
      <c r="B82" s="312" t="s">
        <v>8678</v>
      </c>
      <c r="C82" s="313" t="s">
        <v>8750</v>
      </c>
      <c r="D82" s="314" t="s">
        <v>8756</v>
      </c>
    </row>
    <row r="83" spans="1:4" ht="15" customHeight="1">
      <c r="A83" s="310" t="s">
        <v>2968</v>
      </c>
      <c r="B83" s="312" t="s">
        <v>8678</v>
      </c>
      <c r="C83" s="313" t="s">
        <v>8750</v>
      </c>
      <c r="D83" s="314" t="s">
        <v>8757</v>
      </c>
    </row>
    <row r="84" spans="1:4" ht="15" customHeight="1">
      <c r="A84" s="310" t="s">
        <v>1491</v>
      </c>
      <c r="B84" s="312" t="s">
        <v>8678</v>
      </c>
      <c r="C84" s="313" t="s">
        <v>8750</v>
      </c>
      <c r="D84" s="314" t="s">
        <v>8758</v>
      </c>
    </row>
    <row r="85" spans="1:4" ht="15" customHeight="1">
      <c r="A85" s="310" t="s">
        <v>2175</v>
      </c>
      <c r="B85" s="312" t="s">
        <v>8678</v>
      </c>
      <c r="C85" s="313" t="s">
        <v>8750</v>
      </c>
      <c r="D85" s="314" t="s">
        <v>8759</v>
      </c>
    </row>
    <row r="86" spans="1:4" ht="15" customHeight="1">
      <c r="A86" s="310" t="s">
        <v>4343</v>
      </c>
      <c r="B86" s="312" t="s">
        <v>8678</v>
      </c>
      <c r="C86" s="313" t="s">
        <v>8750</v>
      </c>
      <c r="D86" s="314" t="s">
        <v>8760</v>
      </c>
    </row>
    <row r="87" spans="1:4" ht="15" customHeight="1">
      <c r="A87" s="310" t="s">
        <v>2567</v>
      </c>
      <c r="B87" s="312" t="s">
        <v>8678</v>
      </c>
      <c r="C87" s="313" t="s">
        <v>8750</v>
      </c>
      <c r="D87" s="314" t="s">
        <v>8761</v>
      </c>
    </row>
    <row r="88" spans="1:4" ht="15" customHeight="1">
      <c r="A88" s="310" t="s">
        <v>1440</v>
      </c>
      <c r="B88" s="312" t="s">
        <v>8678</v>
      </c>
      <c r="C88" s="313" t="s">
        <v>8750</v>
      </c>
      <c r="D88" s="314" t="s">
        <v>8762</v>
      </c>
    </row>
    <row r="89" spans="1:4" ht="15" customHeight="1">
      <c r="A89" s="310" t="s">
        <v>8763</v>
      </c>
      <c r="B89" s="312" t="s">
        <v>8678</v>
      </c>
      <c r="C89" s="313" t="s">
        <v>8764</v>
      </c>
      <c r="D89" s="314"/>
    </row>
    <row r="90" spans="1:4" ht="15" customHeight="1">
      <c r="A90" s="310" t="s">
        <v>506</v>
      </c>
      <c r="B90" s="312" t="s">
        <v>8678</v>
      </c>
      <c r="C90" s="313" t="s">
        <v>8764</v>
      </c>
      <c r="D90" s="314" t="s">
        <v>8765</v>
      </c>
    </row>
    <row r="91" spans="1:4" ht="15" customHeight="1">
      <c r="A91" s="310" t="s">
        <v>491</v>
      </c>
      <c r="B91" s="312" t="s">
        <v>8678</v>
      </c>
      <c r="C91" s="313" t="s">
        <v>8764</v>
      </c>
      <c r="D91" s="314" t="s">
        <v>8766</v>
      </c>
    </row>
    <row r="92" spans="1:4" ht="15" customHeight="1">
      <c r="A92" s="310" t="s">
        <v>1414</v>
      </c>
      <c r="B92" s="312" t="s">
        <v>8678</v>
      </c>
      <c r="C92" s="313" t="s">
        <v>8764</v>
      </c>
      <c r="D92" s="314" t="s">
        <v>8767</v>
      </c>
    </row>
    <row r="93" spans="1:4" ht="15" customHeight="1">
      <c r="A93" s="310" t="s">
        <v>1915</v>
      </c>
      <c r="B93" s="312" t="s">
        <v>8678</v>
      </c>
      <c r="C93" s="313" t="s">
        <v>8764</v>
      </c>
      <c r="D93" s="314" t="s">
        <v>8768</v>
      </c>
    </row>
    <row r="94" spans="1:4" ht="15" customHeight="1">
      <c r="A94" s="310" t="s">
        <v>1849</v>
      </c>
      <c r="B94" s="312" t="s">
        <v>8678</v>
      </c>
      <c r="C94" s="313" t="s">
        <v>8764</v>
      </c>
      <c r="D94" s="314" t="s">
        <v>8769</v>
      </c>
    </row>
    <row r="95" spans="1:4" ht="15" customHeight="1">
      <c r="A95" s="310" t="s">
        <v>2977</v>
      </c>
      <c r="B95" s="312" t="s">
        <v>8678</v>
      </c>
      <c r="C95" s="313" t="s">
        <v>8764</v>
      </c>
      <c r="D95" s="314" t="s">
        <v>8770</v>
      </c>
    </row>
    <row r="96" spans="1:4" ht="15" customHeight="1">
      <c r="A96" s="310" t="s">
        <v>510</v>
      </c>
      <c r="B96" s="312" t="s">
        <v>8678</v>
      </c>
      <c r="C96" s="313" t="s">
        <v>8764</v>
      </c>
      <c r="D96" s="314" t="s">
        <v>8771</v>
      </c>
    </row>
    <row r="97" spans="1:4" ht="15" customHeight="1">
      <c r="A97" s="310" t="s">
        <v>9743</v>
      </c>
      <c r="B97" s="312" t="s">
        <v>9744</v>
      </c>
      <c r="C97" s="313"/>
      <c r="D97" s="314"/>
    </row>
    <row r="98" spans="1:4" ht="15" customHeight="1">
      <c r="A98" s="310" t="s">
        <v>9745</v>
      </c>
      <c r="B98" s="312" t="s">
        <v>9744</v>
      </c>
      <c r="C98" s="313" t="s">
        <v>9746</v>
      </c>
      <c r="D98" s="314"/>
    </row>
    <row r="99" spans="1:4" ht="15" customHeight="1">
      <c r="A99" s="310" t="s">
        <v>9747</v>
      </c>
      <c r="B99" s="312" t="s">
        <v>9744</v>
      </c>
      <c r="C99" s="313" t="s">
        <v>9746</v>
      </c>
      <c r="D99" s="314" t="s">
        <v>9746</v>
      </c>
    </row>
    <row r="100" spans="1:4" ht="15" customHeight="1">
      <c r="A100" s="310" t="s">
        <v>9722</v>
      </c>
      <c r="B100" s="312" t="s">
        <v>9744</v>
      </c>
      <c r="C100" s="313" t="s">
        <v>9746</v>
      </c>
      <c r="D100" s="314" t="s">
        <v>8772</v>
      </c>
    </row>
    <row r="101" spans="1:4" ht="15" customHeight="1">
      <c r="A101" s="310" t="s">
        <v>9748</v>
      </c>
      <c r="B101" s="312" t="s">
        <v>9744</v>
      </c>
      <c r="C101" s="313" t="s">
        <v>9746</v>
      </c>
      <c r="D101" s="314" t="s">
        <v>9749</v>
      </c>
    </row>
    <row r="102" spans="1:4" ht="15" customHeight="1">
      <c r="A102" s="310" t="s">
        <v>9750</v>
      </c>
      <c r="B102" s="312" t="s">
        <v>9744</v>
      </c>
      <c r="C102" s="313" t="s">
        <v>9746</v>
      </c>
      <c r="D102" s="314" t="s">
        <v>9751</v>
      </c>
    </row>
    <row r="103" spans="1:4" ht="15" customHeight="1">
      <c r="A103" s="310" t="s">
        <v>9752</v>
      </c>
      <c r="B103" s="312" t="s">
        <v>9744</v>
      </c>
      <c r="C103" s="313" t="s">
        <v>9746</v>
      </c>
      <c r="D103" s="314" t="s">
        <v>9753</v>
      </c>
    </row>
    <row r="104" spans="1:4" ht="15" customHeight="1">
      <c r="A104" s="310" t="s">
        <v>9754</v>
      </c>
      <c r="B104" s="312" t="s">
        <v>9744</v>
      </c>
      <c r="C104" s="313" t="s">
        <v>9746</v>
      </c>
      <c r="D104" s="314" t="s">
        <v>9755</v>
      </c>
    </row>
    <row r="105" spans="1:4" ht="15" customHeight="1">
      <c r="A105" s="310" t="s">
        <v>9738</v>
      </c>
      <c r="B105" s="315"/>
      <c r="C105" s="313"/>
      <c r="D105" s="314"/>
    </row>
    <row r="106" spans="1:4" ht="15" customHeight="1">
      <c r="A106" s="310" t="s">
        <v>9739</v>
      </c>
      <c r="B106" s="316" t="s">
        <v>9740</v>
      </c>
      <c r="C106" s="313" t="s">
        <v>9741</v>
      </c>
      <c r="D106" s="314" t="s">
        <v>9742</v>
      </c>
    </row>
    <row r="107" spans="1:4" ht="15" customHeight="1">
      <c r="A107" s="310" t="s">
        <v>9756</v>
      </c>
      <c r="B107" s="312" t="s">
        <v>9744</v>
      </c>
      <c r="C107" s="313" t="s">
        <v>9746</v>
      </c>
      <c r="D107" s="314" t="s">
        <v>9757</v>
      </c>
    </row>
    <row r="108" spans="1:4" ht="15" customHeight="1">
      <c r="A108" s="310" t="s">
        <v>9758</v>
      </c>
      <c r="B108" s="312" t="s">
        <v>9744</v>
      </c>
      <c r="C108" s="313" t="s">
        <v>9746</v>
      </c>
      <c r="D108" s="314" t="s">
        <v>8694</v>
      </c>
    </row>
    <row r="109" spans="1:4" ht="15" customHeight="1">
      <c r="A109" s="310" t="s">
        <v>9759</v>
      </c>
      <c r="B109" s="312" t="s">
        <v>9744</v>
      </c>
      <c r="C109" s="313" t="s">
        <v>9746</v>
      </c>
      <c r="D109" s="314" t="s">
        <v>9760</v>
      </c>
    </row>
    <row r="110" spans="1:4" ht="15" customHeight="1">
      <c r="A110" s="310" t="s">
        <v>9761</v>
      </c>
      <c r="B110" s="312" t="s">
        <v>9744</v>
      </c>
      <c r="C110" s="313" t="s">
        <v>9746</v>
      </c>
      <c r="D110" s="314" t="s">
        <v>9762</v>
      </c>
    </row>
    <row r="111" spans="1:4" ht="15" customHeight="1">
      <c r="A111" s="310" t="s">
        <v>9763</v>
      </c>
      <c r="B111" s="312" t="s">
        <v>9744</v>
      </c>
      <c r="C111" s="313" t="s">
        <v>9746</v>
      </c>
      <c r="D111" s="314" t="s">
        <v>9764</v>
      </c>
    </row>
    <row r="112" spans="1:4" ht="15" customHeight="1">
      <c r="A112" s="310" t="s">
        <v>9765</v>
      </c>
      <c r="B112" s="312" t="s">
        <v>9744</v>
      </c>
      <c r="C112" s="313" t="s">
        <v>9746</v>
      </c>
      <c r="D112" s="314" t="s">
        <v>9766</v>
      </c>
    </row>
    <row r="113" spans="1:4" ht="15" customHeight="1">
      <c r="A113" s="310" t="s">
        <v>9767</v>
      </c>
      <c r="B113" s="312" t="s">
        <v>9744</v>
      </c>
      <c r="C113" s="313" t="s">
        <v>9768</v>
      </c>
      <c r="D113" s="314"/>
    </row>
    <row r="114" spans="1:4" ht="15" customHeight="1">
      <c r="A114" s="310" t="s">
        <v>9769</v>
      </c>
      <c r="B114" s="312" t="s">
        <v>9744</v>
      </c>
      <c r="C114" s="313" t="s">
        <v>9768</v>
      </c>
      <c r="D114" s="314" t="s">
        <v>9768</v>
      </c>
    </row>
    <row r="115" spans="1:4" ht="15" customHeight="1">
      <c r="A115" s="310" t="s">
        <v>9770</v>
      </c>
      <c r="B115" s="312" t="s">
        <v>9744</v>
      </c>
      <c r="C115" s="313" t="s">
        <v>9768</v>
      </c>
      <c r="D115" s="314" t="s">
        <v>9771</v>
      </c>
    </row>
    <row r="116" spans="1:4" ht="15" customHeight="1">
      <c r="A116" s="310" t="s">
        <v>9772</v>
      </c>
      <c r="B116" s="312" t="s">
        <v>9744</v>
      </c>
      <c r="C116" s="313" t="s">
        <v>9768</v>
      </c>
      <c r="D116" s="314" t="s">
        <v>9773</v>
      </c>
    </row>
    <row r="117" spans="1:4" ht="15" customHeight="1">
      <c r="A117" s="310" t="s">
        <v>9774</v>
      </c>
      <c r="B117" s="312" t="s">
        <v>9744</v>
      </c>
      <c r="C117" s="313" t="s">
        <v>9768</v>
      </c>
      <c r="D117" s="314" t="s">
        <v>9775</v>
      </c>
    </row>
    <row r="118" spans="1:4" ht="15" customHeight="1">
      <c r="A118" s="310" t="s">
        <v>9776</v>
      </c>
      <c r="B118" s="312" t="s">
        <v>9744</v>
      </c>
      <c r="C118" s="313" t="s">
        <v>9768</v>
      </c>
      <c r="D118" s="314" t="s">
        <v>9777</v>
      </c>
    </row>
    <row r="119" spans="1:4" ht="15" customHeight="1">
      <c r="A119" s="310" t="s">
        <v>9778</v>
      </c>
      <c r="B119" s="312" t="s">
        <v>9744</v>
      </c>
      <c r="C119" s="313" t="s">
        <v>9779</v>
      </c>
      <c r="D119" s="314"/>
    </row>
    <row r="120" spans="1:4" ht="15" customHeight="1">
      <c r="A120" s="310" t="s">
        <v>9780</v>
      </c>
      <c r="B120" s="312" t="s">
        <v>9744</v>
      </c>
      <c r="C120" s="313" t="s">
        <v>9779</v>
      </c>
      <c r="D120" s="314" t="s">
        <v>9781</v>
      </c>
    </row>
    <row r="121" spans="1:4" ht="15" customHeight="1">
      <c r="A121" s="310" t="s">
        <v>9782</v>
      </c>
      <c r="B121" s="312" t="s">
        <v>9744</v>
      </c>
      <c r="C121" s="313" t="s">
        <v>9779</v>
      </c>
      <c r="D121" s="314" t="s">
        <v>9783</v>
      </c>
    </row>
    <row r="122" spans="1:4" ht="15" customHeight="1">
      <c r="A122" s="310" t="s">
        <v>9784</v>
      </c>
      <c r="B122" s="312" t="s">
        <v>9744</v>
      </c>
      <c r="C122" s="313" t="s">
        <v>9779</v>
      </c>
      <c r="D122" s="314" t="s">
        <v>9785</v>
      </c>
    </row>
    <row r="123" spans="1:4" ht="15" customHeight="1">
      <c r="A123" s="310" t="s">
        <v>9786</v>
      </c>
      <c r="B123" s="312" t="s">
        <v>9744</v>
      </c>
      <c r="C123" s="313" t="s">
        <v>9779</v>
      </c>
      <c r="D123" s="314" t="s">
        <v>9787</v>
      </c>
    </row>
    <row r="124" spans="1:4" ht="15" customHeight="1">
      <c r="A124" s="310" t="s">
        <v>9788</v>
      </c>
      <c r="B124" s="312" t="s">
        <v>9744</v>
      </c>
      <c r="C124" s="313" t="s">
        <v>9779</v>
      </c>
      <c r="D124" s="314" t="s">
        <v>9789</v>
      </c>
    </row>
    <row r="125" spans="1:4" ht="15" customHeight="1">
      <c r="A125" s="310" t="s">
        <v>9790</v>
      </c>
      <c r="B125" s="312" t="s">
        <v>9744</v>
      </c>
      <c r="C125" s="313" t="s">
        <v>9779</v>
      </c>
      <c r="D125" s="314" t="s">
        <v>9791</v>
      </c>
    </row>
    <row r="126" spans="1:4" ht="15" customHeight="1">
      <c r="A126" s="310" t="s">
        <v>9792</v>
      </c>
      <c r="B126" s="312" t="s">
        <v>9744</v>
      </c>
      <c r="C126" s="313" t="s">
        <v>8680</v>
      </c>
      <c r="D126" s="314"/>
    </row>
    <row r="127" spans="1:4" ht="15" customHeight="1">
      <c r="A127" s="310" t="s">
        <v>9793</v>
      </c>
      <c r="B127" s="312" t="s">
        <v>9744</v>
      </c>
      <c r="C127" s="313" t="s">
        <v>8680</v>
      </c>
      <c r="D127" s="314" t="s">
        <v>9794</v>
      </c>
    </row>
    <row r="128" spans="1:4" ht="15" customHeight="1">
      <c r="A128" s="310" t="s">
        <v>9795</v>
      </c>
      <c r="B128" s="312" t="s">
        <v>9744</v>
      </c>
      <c r="C128" s="313" t="s">
        <v>8680</v>
      </c>
      <c r="D128" s="314" t="s">
        <v>9796</v>
      </c>
    </row>
    <row r="129" spans="1:4" ht="15" customHeight="1">
      <c r="A129" s="310" t="s">
        <v>9797</v>
      </c>
      <c r="B129" s="312" t="s">
        <v>9744</v>
      </c>
      <c r="C129" s="313" t="s">
        <v>9798</v>
      </c>
      <c r="D129" s="314"/>
    </row>
    <row r="130" spans="1:4" ht="15" customHeight="1">
      <c r="A130" s="310" t="s">
        <v>9799</v>
      </c>
      <c r="B130" s="312" t="s">
        <v>9744</v>
      </c>
      <c r="C130" s="313" t="s">
        <v>9798</v>
      </c>
      <c r="D130" s="314" t="s">
        <v>9800</v>
      </c>
    </row>
    <row r="131" spans="1:4" ht="15" customHeight="1">
      <c r="A131" s="310" t="s">
        <v>9801</v>
      </c>
      <c r="B131" s="312" t="s">
        <v>9744</v>
      </c>
      <c r="C131" s="313" t="s">
        <v>9798</v>
      </c>
      <c r="D131" s="314" t="s">
        <v>9802</v>
      </c>
    </row>
    <row r="132" spans="1:4" ht="15" customHeight="1">
      <c r="A132" s="310" t="s">
        <v>9803</v>
      </c>
      <c r="B132" s="312" t="s">
        <v>9744</v>
      </c>
      <c r="C132" s="313" t="s">
        <v>9798</v>
      </c>
      <c r="D132" s="314" t="s">
        <v>9779</v>
      </c>
    </row>
    <row r="133" spans="1:4" ht="15" customHeight="1">
      <c r="A133" s="310" t="s">
        <v>9804</v>
      </c>
      <c r="B133" s="312" t="s">
        <v>9744</v>
      </c>
      <c r="C133" s="313" t="s">
        <v>9798</v>
      </c>
      <c r="D133" s="314" t="s">
        <v>9805</v>
      </c>
    </row>
    <row r="134" spans="1:4" ht="15" customHeight="1">
      <c r="A134" s="310" t="s">
        <v>9806</v>
      </c>
      <c r="B134" s="312" t="s">
        <v>9744</v>
      </c>
      <c r="C134" s="313" t="s">
        <v>9798</v>
      </c>
      <c r="D134" s="314" t="s">
        <v>9807</v>
      </c>
    </row>
    <row r="135" spans="1:4" ht="15" customHeight="1">
      <c r="A135" s="310" t="s">
        <v>9808</v>
      </c>
      <c r="B135" s="312" t="s">
        <v>9744</v>
      </c>
      <c r="C135" s="313" t="s">
        <v>9798</v>
      </c>
      <c r="D135" s="314" t="s">
        <v>9809</v>
      </c>
    </row>
    <row r="136" spans="1:4" ht="15" customHeight="1">
      <c r="A136" s="310" t="s">
        <v>9810</v>
      </c>
      <c r="B136" s="312" t="s">
        <v>9744</v>
      </c>
      <c r="C136" s="313" t="s">
        <v>9798</v>
      </c>
      <c r="D136" s="314" t="s">
        <v>9811</v>
      </c>
    </row>
    <row r="137" spans="1:4" ht="15" customHeight="1">
      <c r="A137" s="310" t="s">
        <v>9812</v>
      </c>
      <c r="B137" s="312" t="s">
        <v>9744</v>
      </c>
      <c r="C137" s="313" t="s">
        <v>9798</v>
      </c>
      <c r="D137" s="314" t="s">
        <v>9813</v>
      </c>
    </row>
    <row r="138" spans="1:4" ht="15" customHeight="1">
      <c r="A138" s="310" t="s">
        <v>9814</v>
      </c>
      <c r="B138" s="312" t="s">
        <v>9744</v>
      </c>
      <c r="C138" s="313" t="s">
        <v>9798</v>
      </c>
      <c r="D138" s="314" t="s">
        <v>9815</v>
      </c>
    </row>
    <row r="139" spans="1:4" ht="15" customHeight="1">
      <c r="A139" s="310" t="s">
        <v>9816</v>
      </c>
      <c r="B139" s="312" t="s">
        <v>9744</v>
      </c>
      <c r="C139" s="313" t="s">
        <v>9798</v>
      </c>
      <c r="D139" s="314" t="s">
        <v>9817</v>
      </c>
    </row>
    <row r="140" spans="1:4" ht="15" customHeight="1">
      <c r="A140" s="310" t="s">
        <v>9818</v>
      </c>
      <c r="B140" s="312" t="s">
        <v>9744</v>
      </c>
      <c r="C140" s="313" t="s">
        <v>9798</v>
      </c>
      <c r="D140" s="314" t="s">
        <v>9819</v>
      </c>
    </row>
    <row r="141" spans="1:4" ht="15" customHeight="1">
      <c r="A141" s="310" t="s">
        <v>9820</v>
      </c>
      <c r="B141" s="312" t="s">
        <v>9744</v>
      </c>
      <c r="C141" s="313" t="s">
        <v>9798</v>
      </c>
      <c r="D141" s="314" t="s">
        <v>9821</v>
      </c>
    </row>
    <row r="142" spans="1:4" ht="15" customHeight="1">
      <c r="A142" s="310" t="s">
        <v>9822</v>
      </c>
      <c r="B142" s="312" t="s">
        <v>9744</v>
      </c>
      <c r="C142" s="313" t="s">
        <v>9798</v>
      </c>
      <c r="D142" s="314" t="s">
        <v>9823</v>
      </c>
    </row>
    <row r="143" spans="1:4" ht="15" customHeight="1">
      <c r="A143" s="310" t="s">
        <v>9824</v>
      </c>
      <c r="B143" s="312" t="s">
        <v>9744</v>
      </c>
      <c r="C143" s="313" t="s">
        <v>9798</v>
      </c>
      <c r="D143" s="314" t="s">
        <v>9825</v>
      </c>
    </row>
    <row r="144" spans="1:4" ht="15" customHeight="1">
      <c r="A144" s="310" t="s">
        <v>9826</v>
      </c>
      <c r="B144" s="312" t="s">
        <v>9744</v>
      </c>
      <c r="C144" s="313" t="s">
        <v>9798</v>
      </c>
      <c r="D144" s="314" t="s">
        <v>9827</v>
      </c>
    </row>
    <row r="145" spans="1:4" ht="15" customHeight="1">
      <c r="A145" s="310" t="s">
        <v>9828</v>
      </c>
      <c r="B145" s="312" t="s">
        <v>9744</v>
      </c>
      <c r="C145" s="313" t="s">
        <v>9829</v>
      </c>
      <c r="D145" s="314"/>
    </row>
    <row r="146" spans="1:4" ht="15" customHeight="1">
      <c r="A146" s="310" t="s">
        <v>9830</v>
      </c>
      <c r="B146" s="312" t="s">
        <v>9744</v>
      </c>
      <c r="C146" s="313" t="s">
        <v>9829</v>
      </c>
      <c r="D146" s="314" t="s">
        <v>9829</v>
      </c>
    </row>
    <row r="147" spans="1:4" ht="15" customHeight="1">
      <c r="A147" s="310" t="s">
        <v>9831</v>
      </c>
      <c r="B147" s="312" t="s">
        <v>9744</v>
      </c>
      <c r="C147" s="313" t="s">
        <v>9829</v>
      </c>
      <c r="D147" s="314" t="s">
        <v>9832</v>
      </c>
    </row>
    <row r="148" spans="1:4" ht="15" customHeight="1">
      <c r="A148" s="310" t="s">
        <v>9833</v>
      </c>
      <c r="B148" s="312" t="s">
        <v>9744</v>
      </c>
      <c r="C148" s="313" t="s">
        <v>9829</v>
      </c>
      <c r="D148" s="314" t="s">
        <v>9834</v>
      </c>
    </row>
    <row r="149" spans="1:4" ht="15" customHeight="1">
      <c r="A149" s="310" t="s">
        <v>9835</v>
      </c>
      <c r="B149" s="312" t="s">
        <v>9744</v>
      </c>
      <c r="C149" s="313" t="s">
        <v>9829</v>
      </c>
      <c r="D149" s="314" t="s">
        <v>8773</v>
      </c>
    </row>
    <row r="150" spans="1:4" ht="15" customHeight="1">
      <c r="A150" s="310" t="s">
        <v>9836</v>
      </c>
      <c r="B150" s="312" t="s">
        <v>9744</v>
      </c>
      <c r="C150" s="313" t="s">
        <v>9829</v>
      </c>
      <c r="D150" s="314" t="s">
        <v>9837</v>
      </c>
    </row>
    <row r="151" spans="1:4" ht="15" customHeight="1">
      <c r="A151" s="310" t="s">
        <v>9838</v>
      </c>
      <c r="B151" s="312" t="s">
        <v>9744</v>
      </c>
      <c r="C151" s="313" t="s">
        <v>9829</v>
      </c>
      <c r="D151" s="314" t="s">
        <v>9839</v>
      </c>
    </row>
    <row r="152" spans="1:4" ht="15" customHeight="1">
      <c r="A152" s="310" t="s">
        <v>9840</v>
      </c>
      <c r="B152" s="312" t="s">
        <v>9744</v>
      </c>
      <c r="C152" s="313" t="s">
        <v>9829</v>
      </c>
      <c r="D152" s="314" t="s">
        <v>8774</v>
      </c>
    </row>
    <row r="153" spans="1:4" ht="15" customHeight="1">
      <c r="A153" s="310" t="s">
        <v>9841</v>
      </c>
      <c r="B153" s="312" t="s">
        <v>9744</v>
      </c>
      <c r="C153" s="313" t="s">
        <v>9829</v>
      </c>
      <c r="D153" s="314" t="s">
        <v>9842</v>
      </c>
    </row>
    <row r="154" spans="1:4" ht="15" customHeight="1">
      <c r="A154" s="310" t="s">
        <v>9843</v>
      </c>
      <c r="B154" s="312" t="s">
        <v>9744</v>
      </c>
      <c r="C154" s="313" t="s">
        <v>9829</v>
      </c>
      <c r="D154" s="314" t="s">
        <v>9844</v>
      </c>
    </row>
    <row r="155" spans="1:4" ht="15" customHeight="1">
      <c r="A155" s="310" t="s">
        <v>9845</v>
      </c>
      <c r="B155" s="312" t="s">
        <v>9744</v>
      </c>
      <c r="C155" s="313" t="s">
        <v>9829</v>
      </c>
      <c r="D155" s="314" t="s">
        <v>9846</v>
      </c>
    </row>
    <row r="156" spans="1:4" ht="15" customHeight="1">
      <c r="A156" s="310" t="s">
        <v>9847</v>
      </c>
      <c r="B156" s="312" t="s">
        <v>9744</v>
      </c>
      <c r="C156" s="313" t="s">
        <v>9829</v>
      </c>
      <c r="D156" s="314" t="s">
        <v>9848</v>
      </c>
    </row>
    <row r="157" spans="1:4" ht="15" customHeight="1">
      <c r="A157" s="310" t="s">
        <v>9849</v>
      </c>
      <c r="B157" s="312" t="s">
        <v>9744</v>
      </c>
      <c r="C157" s="313" t="s">
        <v>9850</v>
      </c>
      <c r="D157" s="314"/>
    </row>
    <row r="158" spans="1:4" ht="15" customHeight="1">
      <c r="A158" s="310" t="s">
        <v>9738</v>
      </c>
      <c r="B158" s="315"/>
      <c r="C158" s="313"/>
      <c r="D158" s="314"/>
    </row>
    <row r="159" spans="1:4" ht="15" customHeight="1">
      <c r="A159" s="310" t="s">
        <v>9739</v>
      </c>
      <c r="B159" s="316" t="s">
        <v>9740</v>
      </c>
      <c r="C159" s="313" t="s">
        <v>9741</v>
      </c>
      <c r="D159" s="314" t="s">
        <v>9742</v>
      </c>
    </row>
    <row r="160" spans="1:4" ht="15" customHeight="1">
      <c r="A160" s="310" t="s">
        <v>9851</v>
      </c>
      <c r="B160" s="312" t="s">
        <v>9744</v>
      </c>
      <c r="C160" s="313" t="s">
        <v>9850</v>
      </c>
      <c r="D160" s="314" t="s">
        <v>8775</v>
      </c>
    </row>
    <row r="161" spans="1:4" ht="15" customHeight="1">
      <c r="A161" s="310" t="s">
        <v>9852</v>
      </c>
      <c r="B161" s="312" t="s">
        <v>9744</v>
      </c>
      <c r="C161" s="313" t="s">
        <v>9850</v>
      </c>
      <c r="D161" s="314" t="s">
        <v>8751</v>
      </c>
    </row>
    <row r="162" spans="1:4" ht="15" customHeight="1">
      <c r="A162" s="310" t="s">
        <v>9853</v>
      </c>
      <c r="B162" s="312" t="s">
        <v>9744</v>
      </c>
      <c r="C162" s="313" t="s">
        <v>9850</v>
      </c>
      <c r="D162" s="314" t="s">
        <v>9854</v>
      </c>
    </row>
    <row r="163" spans="1:4" ht="15" customHeight="1">
      <c r="A163" s="310" t="s">
        <v>9855</v>
      </c>
      <c r="B163" s="312" t="s">
        <v>9744</v>
      </c>
      <c r="C163" s="313" t="s">
        <v>9856</v>
      </c>
      <c r="D163" s="314"/>
    </row>
    <row r="164" spans="1:4" ht="15" customHeight="1">
      <c r="A164" s="310" t="s">
        <v>9857</v>
      </c>
      <c r="B164" s="312" t="s">
        <v>9744</v>
      </c>
      <c r="C164" s="313" t="s">
        <v>9856</v>
      </c>
      <c r="D164" s="314" t="s">
        <v>9856</v>
      </c>
    </row>
    <row r="165" spans="1:4" ht="15" customHeight="1">
      <c r="A165" s="310" t="s">
        <v>9858</v>
      </c>
      <c r="B165" s="312" t="s">
        <v>9744</v>
      </c>
      <c r="C165" s="313" t="s">
        <v>9856</v>
      </c>
      <c r="D165" s="314" t="s">
        <v>9859</v>
      </c>
    </row>
    <row r="166" spans="1:4" ht="15" customHeight="1">
      <c r="A166" s="310" t="s">
        <v>9860</v>
      </c>
      <c r="B166" s="312" t="s">
        <v>9744</v>
      </c>
      <c r="C166" s="313" t="s">
        <v>9856</v>
      </c>
      <c r="D166" s="314" t="s">
        <v>9861</v>
      </c>
    </row>
    <row r="167" spans="1:4" ht="15" customHeight="1">
      <c r="A167" s="310" t="s">
        <v>9862</v>
      </c>
      <c r="B167" s="312" t="s">
        <v>9744</v>
      </c>
      <c r="C167" s="313" t="s">
        <v>9856</v>
      </c>
      <c r="D167" s="314" t="s">
        <v>9863</v>
      </c>
    </row>
    <row r="168" spans="1:4" ht="15" customHeight="1">
      <c r="A168" s="310" t="s">
        <v>9864</v>
      </c>
      <c r="B168" s="312" t="s">
        <v>9744</v>
      </c>
      <c r="C168" s="313" t="s">
        <v>9865</v>
      </c>
      <c r="D168" s="314"/>
    </row>
    <row r="169" spans="1:4" ht="15" customHeight="1">
      <c r="A169" s="310" t="s">
        <v>9866</v>
      </c>
      <c r="B169" s="312" t="s">
        <v>9744</v>
      </c>
      <c r="C169" s="313" t="s">
        <v>9865</v>
      </c>
      <c r="D169" s="314" t="s">
        <v>9865</v>
      </c>
    </row>
    <row r="170" spans="1:4" ht="15" customHeight="1">
      <c r="A170" s="310" t="s">
        <v>9867</v>
      </c>
      <c r="B170" s="312" t="s">
        <v>9744</v>
      </c>
      <c r="C170" s="313" t="s">
        <v>9865</v>
      </c>
      <c r="D170" s="314" t="s">
        <v>8776</v>
      </c>
    </row>
    <row r="171" spans="1:4" ht="15" customHeight="1">
      <c r="A171" s="310" t="s">
        <v>9868</v>
      </c>
      <c r="B171" s="312" t="s">
        <v>9744</v>
      </c>
      <c r="C171" s="313" t="s">
        <v>9865</v>
      </c>
      <c r="D171" s="314" t="s">
        <v>9869</v>
      </c>
    </row>
    <row r="172" spans="1:4" ht="15" customHeight="1">
      <c r="A172" s="310" t="s">
        <v>9870</v>
      </c>
      <c r="B172" s="312" t="s">
        <v>9744</v>
      </c>
      <c r="C172" s="313" t="s">
        <v>9865</v>
      </c>
      <c r="D172" s="314" t="s">
        <v>9871</v>
      </c>
    </row>
    <row r="173" spans="1:4" ht="15" customHeight="1">
      <c r="A173" s="310" t="s">
        <v>9872</v>
      </c>
      <c r="B173" s="312" t="s">
        <v>9744</v>
      </c>
      <c r="C173" s="313" t="s">
        <v>9865</v>
      </c>
      <c r="D173" s="314" t="s">
        <v>9873</v>
      </c>
    </row>
    <row r="174" spans="1:4" ht="15" customHeight="1">
      <c r="A174" s="310" t="s">
        <v>9874</v>
      </c>
      <c r="B174" s="312" t="s">
        <v>9744</v>
      </c>
      <c r="C174" s="313" t="s">
        <v>9865</v>
      </c>
      <c r="D174" s="314" t="s">
        <v>9875</v>
      </c>
    </row>
    <row r="175" spans="1:4" ht="15" customHeight="1">
      <c r="A175" s="310" t="s">
        <v>9876</v>
      </c>
      <c r="B175" s="312" t="s">
        <v>9744</v>
      </c>
      <c r="C175" s="313" t="s">
        <v>9865</v>
      </c>
      <c r="D175" s="314" t="s">
        <v>9877</v>
      </c>
    </row>
    <row r="176" spans="1:4" ht="15" customHeight="1">
      <c r="A176" s="310" t="s">
        <v>9878</v>
      </c>
      <c r="B176" s="312" t="s">
        <v>9744</v>
      </c>
      <c r="C176" s="313" t="s">
        <v>9879</v>
      </c>
      <c r="D176" s="314"/>
    </row>
    <row r="177" spans="1:4" ht="15" customHeight="1">
      <c r="A177" s="310" t="s">
        <v>9880</v>
      </c>
      <c r="B177" s="312" t="s">
        <v>9744</v>
      </c>
      <c r="C177" s="313" t="s">
        <v>9879</v>
      </c>
      <c r="D177" s="314" t="s">
        <v>9879</v>
      </c>
    </row>
    <row r="178" spans="1:4" ht="15" customHeight="1">
      <c r="A178" s="310" t="s">
        <v>9881</v>
      </c>
      <c r="B178" s="312" t="s">
        <v>9744</v>
      </c>
      <c r="C178" s="313" t="s">
        <v>9879</v>
      </c>
      <c r="D178" s="314" t="s">
        <v>9882</v>
      </c>
    </row>
    <row r="179" spans="1:4" ht="15" customHeight="1">
      <c r="A179" s="310" t="s">
        <v>9883</v>
      </c>
      <c r="B179" s="312" t="s">
        <v>9744</v>
      </c>
      <c r="C179" s="313" t="s">
        <v>9879</v>
      </c>
      <c r="D179" s="314" t="s">
        <v>9884</v>
      </c>
    </row>
    <row r="180" spans="1:4" ht="15" customHeight="1">
      <c r="A180" s="310" t="s">
        <v>9885</v>
      </c>
      <c r="B180" s="312" t="s">
        <v>9744</v>
      </c>
      <c r="C180" s="313" t="s">
        <v>9879</v>
      </c>
      <c r="D180" s="314" t="s">
        <v>9886</v>
      </c>
    </row>
    <row r="181" spans="1:4" ht="15" customHeight="1">
      <c r="A181" s="310" t="s">
        <v>9887</v>
      </c>
      <c r="B181" s="312" t="s">
        <v>9744</v>
      </c>
      <c r="C181" s="313" t="s">
        <v>9879</v>
      </c>
      <c r="D181" s="314" t="s">
        <v>9888</v>
      </c>
    </row>
    <row r="182" spans="1:4" ht="15" customHeight="1">
      <c r="A182" s="310" t="s">
        <v>9889</v>
      </c>
      <c r="B182" s="312" t="s">
        <v>9744</v>
      </c>
      <c r="C182" s="313" t="s">
        <v>9879</v>
      </c>
      <c r="D182" s="314" t="s">
        <v>9890</v>
      </c>
    </row>
    <row r="183" spans="1:4" ht="15" customHeight="1">
      <c r="A183" s="310" t="s">
        <v>9891</v>
      </c>
      <c r="B183" s="312" t="s">
        <v>9744</v>
      </c>
      <c r="C183" s="313" t="s">
        <v>9879</v>
      </c>
      <c r="D183" s="314" t="s">
        <v>9892</v>
      </c>
    </row>
    <row r="184" spans="1:4" ht="15" customHeight="1">
      <c r="A184" s="310" t="s">
        <v>9893</v>
      </c>
      <c r="B184" s="312" t="s">
        <v>9744</v>
      </c>
      <c r="C184" s="313" t="s">
        <v>9879</v>
      </c>
      <c r="D184" s="314" t="s">
        <v>9894</v>
      </c>
    </row>
    <row r="185" spans="1:4" ht="15" customHeight="1">
      <c r="A185" s="310" t="s">
        <v>9895</v>
      </c>
      <c r="B185" s="312" t="s">
        <v>9744</v>
      </c>
      <c r="C185" s="313" t="s">
        <v>9879</v>
      </c>
      <c r="D185" s="314" t="s">
        <v>9896</v>
      </c>
    </row>
    <row r="186" spans="1:4" ht="15" customHeight="1">
      <c r="A186" s="310" t="s">
        <v>9897</v>
      </c>
      <c r="B186" s="312" t="s">
        <v>9744</v>
      </c>
      <c r="C186" s="313" t="s">
        <v>9879</v>
      </c>
      <c r="D186" s="314" t="s">
        <v>9898</v>
      </c>
    </row>
    <row r="187" spans="1:4" ht="15" customHeight="1">
      <c r="A187" s="310" t="s">
        <v>9899</v>
      </c>
      <c r="B187" s="312" t="s">
        <v>9744</v>
      </c>
      <c r="C187" s="313" t="s">
        <v>9879</v>
      </c>
      <c r="D187" s="314" t="s">
        <v>9900</v>
      </c>
    </row>
    <row r="188" spans="1:4" ht="15" customHeight="1">
      <c r="A188" s="310" t="s">
        <v>9901</v>
      </c>
      <c r="B188" s="312" t="s">
        <v>9744</v>
      </c>
      <c r="C188" s="313" t="s">
        <v>9879</v>
      </c>
      <c r="D188" s="314" t="s">
        <v>9902</v>
      </c>
    </row>
    <row r="189" spans="1:4" ht="15" customHeight="1">
      <c r="A189" s="310" t="s">
        <v>9903</v>
      </c>
      <c r="B189" s="312" t="s">
        <v>9744</v>
      </c>
      <c r="C189" s="313" t="s">
        <v>9879</v>
      </c>
      <c r="D189" s="314" t="s">
        <v>9904</v>
      </c>
    </row>
    <row r="190" spans="1:4" ht="15" customHeight="1">
      <c r="A190" s="310" t="s">
        <v>9905</v>
      </c>
      <c r="B190" s="312" t="s">
        <v>9744</v>
      </c>
      <c r="C190" s="313" t="s">
        <v>9879</v>
      </c>
      <c r="D190" s="314" t="s">
        <v>8777</v>
      </c>
    </row>
    <row r="191" spans="1:4" ht="15" customHeight="1">
      <c r="A191" s="310" t="s">
        <v>9906</v>
      </c>
      <c r="B191" s="312" t="s">
        <v>9744</v>
      </c>
      <c r="C191" s="313" t="s">
        <v>9879</v>
      </c>
      <c r="D191" s="314" t="s">
        <v>9907</v>
      </c>
    </row>
    <row r="192" spans="1:4" ht="15" customHeight="1">
      <c r="A192" s="310" t="s">
        <v>9908</v>
      </c>
      <c r="B192" s="312" t="s">
        <v>9744</v>
      </c>
      <c r="C192" s="313" t="s">
        <v>9879</v>
      </c>
      <c r="D192" s="314" t="s">
        <v>9909</v>
      </c>
    </row>
    <row r="193" spans="1:4" ht="15" customHeight="1">
      <c r="A193" s="310" t="s">
        <v>9910</v>
      </c>
      <c r="B193" s="312" t="s">
        <v>9744</v>
      </c>
      <c r="C193" s="313" t="s">
        <v>9911</v>
      </c>
      <c r="D193" s="314"/>
    </row>
    <row r="194" spans="1:4" ht="15" customHeight="1">
      <c r="A194" s="310" t="s">
        <v>9912</v>
      </c>
      <c r="B194" s="312" t="s">
        <v>9744</v>
      </c>
      <c r="C194" s="313" t="s">
        <v>9911</v>
      </c>
      <c r="D194" s="314" t="s">
        <v>9911</v>
      </c>
    </row>
    <row r="195" spans="1:4" ht="15" customHeight="1">
      <c r="A195" s="310" t="s">
        <v>9913</v>
      </c>
      <c r="B195" s="312" t="s">
        <v>9744</v>
      </c>
      <c r="C195" s="313" t="s">
        <v>9911</v>
      </c>
      <c r="D195" s="314" t="s">
        <v>9914</v>
      </c>
    </row>
    <row r="196" spans="1:4" ht="15" customHeight="1">
      <c r="A196" s="310" t="s">
        <v>9915</v>
      </c>
      <c r="B196" s="312" t="s">
        <v>9744</v>
      </c>
      <c r="C196" s="313" t="s">
        <v>9911</v>
      </c>
      <c r="D196" s="314" t="s">
        <v>9916</v>
      </c>
    </row>
    <row r="197" spans="1:4" ht="15" customHeight="1">
      <c r="A197" s="310" t="s">
        <v>9917</v>
      </c>
      <c r="B197" s="312" t="s">
        <v>9744</v>
      </c>
      <c r="C197" s="313" t="s">
        <v>9911</v>
      </c>
      <c r="D197" s="314" t="s">
        <v>9918</v>
      </c>
    </row>
    <row r="198" spans="1:4" ht="15" customHeight="1">
      <c r="A198" s="310" t="s">
        <v>9919</v>
      </c>
      <c r="B198" s="312" t="s">
        <v>9744</v>
      </c>
      <c r="C198" s="313" t="s">
        <v>9911</v>
      </c>
      <c r="D198" s="314" t="s">
        <v>9920</v>
      </c>
    </row>
    <row r="199" spans="1:4" ht="15" customHeight="1">
      <c r="A199" s="310" t="s">
        <v>9921</v>
      </c>
      <c r="B199" s="312" t="s">
        <v>9744</v>
      </c>
      <c r="C199" s="313" t="s">
        <v>9922</v>
      </c>
      <c r="D199" s="314"/>
    </row>
    <row r="200" spans="1:4" ht="15" customHeight="1">
      <c r="A200" s="310" t="s">
        <v>9923</v>
      </c>
      <c r="B200" s="312" t="s">
        <v>9744</v>
      </c>
      <c r="C200" s="313" t="s">
        <v>9922</v>
      </c>
      <c r="D200" s="314" t="s">
        <v>9924</v>
      </c>
    </row>
    <row r="201" spans="1:4" ht="15" customHeight="1">
      <c r="A201" s="310" t="s">
        <v>9925</v>
      </c>
      <c r="B201" s="312" t="s">
        <v>9744</v>
      </c>
      <c r="C201" s="313" t="s">
        <v>9922</v>
      </c>
      <c r="D201" s="314" t="s">
        <v>9813</v>
      </c>
    </row>
    <row r="202" spans="1:4" ht="15" customHeight="1">
      <c r="A202" s="310" t="s">
        <v>9926</v>
      </c>
      <c r="B202" s="312" t="s">
        <v>9744</v>
      </c>
      <c r="C202" s="313" t="s">
        <v>9922</v>
      </c>
      <c r="D202" s="314" t="s">
        <v>8778</v>
      </c>
    </row>
    <row r="203" spans="1:4" ht="15" customHeight="1">
      <c r="A203" s="310" t="s">
        <v>9927</v>
      </c>
      <c r="B203" s="312" t="s">
        <v>9744</v>
      </c>
      <c r="C203" s="313" t="s">
        <v>9922</v>
      </c>
      <c r="D203" s="314" t="s">
        <v>9922</v>
      </c>
    </row>
    <row r="204" spans="1:4" ht="15" customHeight="1">
      <c r="A204" s="310" t="s">
        <v>9928</v>
      </c>
      <c r="B204" s="312" t="s">
        <v>9744</v>
      </c>
      <c r="C204" s="313" t="s">
        <v>9922</v>
      </c>
      <c r="D204" s="314" t="s">
        <v>9929</v>
      </c>
    </row>
    <row r="205" spans="1:4" ht="15" customHeight="1">
      <c r="A205" s="310" t="s">
        <v>9930</v>
      </c>
      <c r="B205" s="312" t="s">
        <v>9744</v>
      </c>
      <c r="C205" s="313" t="s">
        <v>9922</v>
      </c>
      <c r="D205" s="314" t="s">
        <v>9931</v>
      </c>
    </row>
    <row r="206" spans="1:4" ht="15" customHeight="1">
      <c r="A206" s="310" t="s">
        <v>9932</v>
      </c>
      <c r="B206" s="312" t="s">
        <v>9744</v>
      </c>
      <c r="C206" s="313" t="s">
        <v>9922</v>
      </c>
      <c r="D206" s="314" t="s">
        <v>9933</v>
      </c>
    </row>
    <row r="207" spans="1:4" ht="15" customHeight="1">
      <c r="A207" s="310" t="s">
        <v>9934</v>
      </c>
      <c r="B207" s="312" t="s">
        <v>9744</v>
      </c>
      <c r="C207" s="313" t="s">
        <v>9922</v>
      </c>
      <c r="D207" s="314" t="s">
        <v>8779</v>
      </c>
    </row>
    <row r="208" spans="1:4" ht="15" customHeight="1">
      <c r="A208" s="310" t="s">
        <v>9935</v>
      </c>
      <c r="B208" s="312" t="s">
        <v>9744</v>
      </c>
      <c r="C208" s="313" t="s">
        <v>9922</v>
      </c>
      <c r="D208" s="314" t="s">
        <v>9936</v>
      </c>
    </row>
    <row r="209" spans="1:4" ht="15" customHeight="1">
      <c r="A209" s="310" t="s">
        <v>9937</v>
      </c>
      <c r="B209" s="312" t="s">
        <v>9744</v>
      </c>
      <c r="C209" s="313" t="s">
        <v>9922</v>
      </c>
      <c r="D209" s="314" t="s">
        <v>9938</v>
      </c>
    </row>
    <row r="210" spans="1:4" ht="15" customHeight="1">
      <c r="A210" s="310" t="s">
        <v>9939</v>
      </c>
      <c r="B210" s="312" t="s">
        <v>9744</v>
      </c>
      <c r="C210" s="313" t="s">
        <v>9940</v>
      </c>
      <c r="D210" s="314"/>
    </row>
    <row r="211" spans="1:4" ht="15" customHeight="1">
      <c r="A211" s="310" t="s">
        <v>9738</v>
      </c>
      <c r="B211" s="315"/>
      <c r="C211" s="313"/>
      <c r="D211" s="314"/>
    </row>
    <row r="212" spans="1:4" ht="15" customHeight="1">
      <c r="A212" s="310" t="s">
        <v>9739</v>
      </c>
      <c r="B212" s="316" t="s">
        <v>9740</v>
      </c>
      <c r="C212" s="313" t="s">
        <v>9741</v>
      </c>
      <c r="D212" s="314" t="s">
        <v>9742</v>
      </c>
    </row>
    <row r="213" spans="1:4" ht="15" customHeight="1">
      <c r="A213" s="310" t="s">
        <v>9941</v>
      </c>
      <c r="B213" s="312" t="s">
        <v>9744</v>
      </c>
      <c r="C213" s="313" t="s">
        <v>9940</v>
      </c>
      <c r="D213" s="314" t="s">
        <v>9942</v>
      </c>
    </row>
    <row r="214" spans="1:4" ht="15" customHeight="1">
      <c r="A214" s="310" t="s">
        <v>9943</v>
      </c>
      <c r="B214" s="312" t="s">
        <v>9744</v>
      </c>
      <c r="C214" s="313" t="s">
        <v>9940</v>
      </c>
      <c r="D214" s="314" t="s">
        <v>9944</v>
      </c>
    </row>
    <row r="215" spans="1:4" ht="15" customHeight="1">
      <c r="A215" s="310" t="s">
        <v>9945</v>
      </c>
      <c r="B215" s="312" t="s">
        <v>9744</v>
      </c>
      <c r="C215" s="313" t="s">
        <v>9940</v>
      </c>
      <c r="D215" s="314" t="s">
        <v>9946</v>
      </c>
    </row>
    <row r="216" spans="1:4" ht="15" customHeight="1">
      <c r="A216" s="310" t="s">
        <v>9947</v>
      </c>
      <c r="B216" s="312" t="s">
        <v>9744</v>
      </c>
      <c r="C216" s="313" t="s">
        <v>9940</v>
      </c>
      <c r="D216" s="314" t="s">
        <v>9948</v>
      </c>
    </row>
    <row r="217" spans="1:4" ht="15" customHeight="1">
      <c r="A217" s="310" t="s">
        <v>9949</v>
      </c>
      <c r="B217" s="312" t="s">
        <v>9744</v>
      </c>
      <c r="C217" s="313" t="s">
        <v>9940</v>
      </c>
      <c r="D217" s="314" t="s">
        <v>8780</v>
      </c>
    </row>
    <row r="218" spans="1:4" ht="15" customHeight="1">
      <c r="A218" s="310" t="s">
        <v>9950</v>
      </c>
      <c r="B218" s="312" t="s">
        <v>9744</v>
      </c>
      <c r="C218" s="313" t="s">
        <v>9940</v>
      </c>
      <c r="D218" s="314" t="s">
        <v>9951</v>
      </c>
    </row>
    <row r="219" spans="1:4" ht="15" customHeight="1">
      <c r="A219" s="310" t="s">
        <v>9952</v>
      </c>
      <c r="B219" s="312" t="s">
        <v>9744</v>
      </c>
      <c r="C219" s="313" t="s">
        <v>9940</v>
      </c>
      <c r="D219" s="314" t="s">
        <v>9953</v>
      </c>
    </row>
    <row r="220" spans="1:4" ht="15" customHeight="1">
      <c r="A220" s="310" t="s">
        <v>9954</v>
      </c>
      <c r="B220" s="312" t="s">
        <v>9744</v>
      </c>
      <c r="C220" s="313" t="s">
        <v>9940</v>
      </c>
      <c r="D220" s="314" t="s">
        <v>9955</v>
      </c>
    </row>
    <row r="221" spans="1:4" ht="15" customHeight="1">
      <c r="A221" s="310" t="s">
        <v>9956</v>
      </c>
      <c r="B221" s="312" t="s">
        <v>9744</v>
      </c>
      <c r="C221" s="313" t="s">
        <v>9957</v>
      </c>
      <c r="D221" s="314"/>
    </row>
    <row r="222" spans="1:4" ht="15" customHeight="1">
      <c r="A222" s="310" t="s">
        <v>9958</v>
      </c>
      <c r="B222" s="312" t="s">
        <v>9744</v>
      </c>
      <c r="C222" s="313" t="s">
        <v>9957</v>
      </c>
      <c r="D222" s="314" t="s">
        <v>9957</v>
      </c>
    </row>
    <row r="223" spans="1:4" ht="15" customHeight="1">
      <c r="A223" s="310" t="s">
        <v>9959</v>
      </c>
      <c r="B223" s="312" t="s">
        <v>9744</v>
      </c>
      <c r="C223" s="313" t="s">
        <v>9957</v>
      </c>
      <c r="D223" s="314" t="s">
        <v>9960</v>
      </c>
    </row>
    <row r="224" spans="1:4" ht="15" customHeight="1">
      <c r="A224" s="310" t="s">
        <v>9961</v>
      </c>
      <c r="B224" s="312" t="s">
        <v>9744</v>
      </c>
      <c r="C224" s="313" t="s">
        <v>9957</v>
      </c>
      <c r="D224" s="314" t="s">
        <v>9962</v>
      </c>
    </row>
    <row r="225" spans="1:4" ht="15" customHeight="1">
      <c r="A225" s="310" t="s">
        <v>9963</v>
      </c>
      <c r="B225" s="312" t="s">
        <v>9744</v>
      </c>
      <c r="C225" s="313" t="s">
        <v>9957</v>
      </c>
      <c r="D225" s="314" t="s">
        <v>9964</v>
      </c>
    </row>
    <row r="226" spans="1:4" ht="15" customHeight="1">
      <c r="A226" s="310" t="s">
        <v>9965</v>
      </c>
      <c r="B226" s="312" t="s">
        <v>9744</v>
      </c>
      <c r="C226" s="313" t="s">
        <v>9957</v>
      </c>
      <c r="D226" s="314" t="s">
        <v>8781</v>
      </c>
    </row>
    <row r="227" spans="1:4" ht="15" customHeight="1">
      <c r="A227" s="310" t="s">
        <v>9966</v>
      </c>
      <c r="B227" s="312" t="s">
        <v>9744</v>
      </c>
      <c r="C227" s="313" t="s">
        <v>9957</v>
      </c>
      <c r="D227" s="314" t="s">
        <v>9967</v>
      </c>
    </row>
    <row r="228" spans="1:4" ht="15" customHeight="1">
      <c r="A228" s="310" t="s">
        <v>9968</v>
      </c>
      <c r="B228" s="312" t="s">
        <v>9744</v>
      </c>
      <c r="C228" s="313" t="s">
        <v>9957</v>
      </c>
      <c r="D228" s="314" t="s">
        <v>9969</v>
      </c>
    </row>
    <row r="229" spans="1:4" ht="15" customHeight="1">
      <c r="A229" s="310" t="s">
        <v>9970</v>
      </c>
      <c r="B229" s="312" t="s">
        <v>9744</v>
      </c>
      <c r="C229" s="313" t="s">
        <v>9957</v>
      </c>
      <c r="D229" s="314" t="s">
        <v>9971</v>
      </c>
    </row>
    <row r="230" spans="1:4" ht="15" customHeight="1">
      <c r="A230" s="310" t="s">
        <v>9972</v>
      </c>
      <c r="B230" s="312" t="s">
        <v>9744</v>
      </c>
      <c r="C230" s="313" t="s">
        <v>9957</v>
      </c>
      <c r="D230" s="314" t="s">
        <v>8782</v>
      </c>
    </row>
    <row r="231" spans="1:4" ht="15" customHeight="1">
      <c r="A231" s="310" t="s">
        <v>9973</v>
      </c>
      <c r="B231" s="312" t="s">
        <v>9744</v>
      </c>
      <c r="C231" s="313" t="s">
        <v>9957</v>
      </c>
      <c r="D231" s="314" t="s">
        <v>9974</v>
      </c>
    </row>
    <row r="232" spans="1:4" ht="15" customHeight="1">
      <c r="A232" s="310" t="s">
        <v>9975</v>
      </c>
      <c r="B232" s="312" t="s">
        <v>9744</v>
      </c>
      <c r="C232" s="313" t="s">
        <v>9976</v>
      </c>
      <c r="D232" s="314"/>
    </row>
    <row r="233" spans="1:4" ht="15" customHeight="1">
      <c r="A233" s="310" t="s">
        <v>9977</v>
      </c>
      <c r="B233" s="312" t="s">
        <v>9744</v>
      </c>
      <c r="C233" s="313" t="s">
        <v>9976</v>
      </c>
      <c r="D233" s="314" t="s">
        <v>8783</v>
      </c>
    </row>
    <row r="234" spans="1:4" ht="15" customHeight="1">
      <c r="A234" s="310" t="s">
        <v>9978</v>
      </c>
      <c r="B234" s="312" t="s">
        <v>9744</v>
      </c>
      <c r="C234" s="313" t="s">
        <v>9976</v>
      </c>
      <c r="D234" s="314" t="s">
        <v>9798</v>
      </c>
    </row>
    <row r="235" spans="1:4" ht="15" customHeight="1">
      <c r="A235" s="310" t="s">
        <v>9979</v>
      </c>
      <c r="B235" s="312" t="s">
        <v>9744</v>
      </c>
      <c r="C235" s="313" t="s">
        <v>9976</v>
      </c>
      <c r="D235" s="314" t="s">
        <v>9980</v>
      </c>
    </row>
    <row r="236" spans="1:4" ht="15" customHeight="1">
      <c r="A236" s="310" t="s">
        <v>9981</v>
      </c>
      <c r="B236" s="312" t="s">
        <v>9744</v>
      </c>
      <c r="C236" s="313" t="s">
        <v>9976</v>
      </c>
      <c r="D236" s="314" t="s">
        <v>9982</v>
      </c>
    </row>
    <row r="237" spans="1:4" ht="15" customHeight="1">
      <c r="A237" s="310" t="s">
        <v>9983</v>
      </c>
      <c r="B237" s="312" t="s">
        <v>9744</v>
      </c>
      <c r="C237" s="313" t="s">
        <v>9976</v>
      </c>
      <c r="D237" s="314" t="s">
        <v>9984</v>
      </c>
    </row>
    <row r="238" spans="1:4" ht="15" customHeight="1">
      <c r="A238" s="310" t="s">
        <v>9985</v>
      </c>
      <c r="B238" s="312" t="s">
        <v>9744</v>
      </c>
      <c r="C238" s="313" t="s">
        <v>9976</v>
      </c>
      <c r="D238" s="314" t="s">
        <v>9986</v>
      </c>
    </row>
    <row r="239" spans="1:4" ht="15" customHeight="1">
      <c r="A239" s="310" t="s">
        <v>9987</v>
      </c>
      <c r="B239" s="312" t="s">
        <v>9744</v>
      </c>
      <c r="C239" s="313" t="s">
        <v>9976</v>
      </c>
      <c r="D239" s="314" t="s">
        <v>9988</v>
      </c>
    </row>
    <row r="240" spans="1:4" ht="15" customHeight="1">
      <c r="A240" s="310" t="s">
        <v>9989</v>
      </c>
      <c r="B240" s="312" t="s">
        <v>9744</v>
      </c>
      <c r="C240" s="313" t="s">
        <v>9976</v>
      </c>
      <c r="D240" s="314" t="s">
        <v>9976</v>
      </c>
    </row>
    <row r="241" spans="1:4" ht="15" customHeight="1">
      <c r="A241" s="310" t="s">
        <v>9990</v>
      </c>
      <c r="B241" s="312" t="s">
        <v>9744</v>
      </c>
      <c r="C241" s="313" t="s">
        <v>9976</v>
      </c>
      <c r="D241" s="314" t="s">
        <v>9991</v>
      </c>
    </row>
    <row r="242" spans="1:4" ht="15" customHeight="1">
      <c r="A242" s="310" t="s">
        <v>9992</v>
      </c>
      <c r="B242" s="312" t="s">
        <v>9744</v>
      </c>
      <c r="C242" s="313" t="s">
        <v>9976</v>
      </c>
      <c r="D242" s="314" t="s">
        <v>8760</v>
      </c>
    </row>
    <row r="243" spans="1:4" ht="15" customHeight="1">
      <c r="A243" s="310" t="s">
        <v>9993</v>
      </c>
      <c r="B243" s="312" t="s">
        <v>9744</v>
      </c>
      <c r="C243" s="313" t="s">
        <v>9976</v>
      </c>
      <c r="D243" s="314" t="s">
        <v>9994</v>
      </c>
    </row>
    <row r="244" spans="1:4" ht="15" customHeight="1">
      <c r="A244" s="310" t="s">
        <v>9995</v>
      </c>
      <c r="B244" s="312" t="s">
        <v>9744</v>
      </c>
      <c r="C244" s="313" t="s">
        <v>9996</v>
      </c>
      <c r="D244" s="314"/>
    </row>
    <row r="245" spans="1:4" ht="15" customHeight="1">
      <c r="A245" s="310" t="s">
        <v>9997</v>
      </c>
      <c r="B245" s="312" t="s">
        <v>9744</v>
      </c>
      <c r="C245" s="313" t="s">
        <v>9996</v>
      </c>
      <c r="D245" s="314" t="s">
        <v>9996</v>
      </c>
    </row>
    <row r="246" spans="1:4" ht="15" customHeight="1">
      <c r="A246" s="310" t="s">
        <v>9998</v>
      </c>
      <c r="B246" s="312" t="s">
        <v>9744</v>
      </c>
      <c r="C246" s="313" t="s">
        <v>9996</v>
      </c>
      <c r="D246" s="314" t="s">
        <v>9999</v>
      </c>
    </row>
    <row r="247" spans="1:4" ht="15" customHeight="1">
      <c r="A247" s="310" t="s">
        <v>10000</v>
      </c>
      <c r="B247" s="312" t="s">
        <v>9744</v>
      </c>
      <c r="C247" s="313" t="s">
        <v>9996</v>
      </c>
      <c r="D247" s="314" t="s">
        <v>10001</v>
      </c>
    </row>
    <row r="248" spans="1:4" ht="15" customHeight="1">
      <c r="A248" s="310" t="s">
        <v>10002</v>
      </c>
      <c r="B248" s="312" t="s">
        <v>9744</v>
      </c>
      <c r="C248" s="313" t="s">
        <v>9996</v>
      </c>
      <c r="D248" s="314" t="s">
        <v>10003</v>
      </c>
    </row>
    <row r="249" spans="1:4" ht="15" customHeight="1">
      <c r="A249" s="310" t="s">
        <v>10004</v>
      </c>
      <c r="B249" s="312" t="s">
        <v>9744</v>
      </c>
      <c r="C249" s="313" t="s">
        <v>10005</v>
      </c>
      <c r="D249" s="314"/>
    </row>
    <row r="250" spans="1:4" ht="15" customHeight="1">
      <c r="A250" s="310" t="s">
        <v>10006</v>
      </c>
      <c r="B250" s="312" t="s">
        <v>9744</v>
      </c>
      <c r="C250" s="313" t="s">
        <v>10005</v>
      </c>
      <c r="D250" s="314" t="s">
        <v>10005</v>
      </c>
    </row>
    <row r="251" spans="1:4" ht="15" customHeight="1">
      <c r="A251" s="310" t="s">
        <v>10007</v>
      </c>
      <c r="B251" s="312" t="s">
        <v>9744</v>
      </c>
      <c r="C251" s="313" t="s">
        <v>10005</v>
      </c>
      <c r="D251" s="314" t="s">
        <v>10008</v>
      </c>
    </row>
    <row r="252" spans="1:4" ht="15" customHeight="1">
      <c r="A252" s="310" t="s">
        <v>10009</v>
      </c>
      <c r="B252" s="312" t="s">
        <v>9744</v>
      </c>
      <c r="C252" s="313" t="s">
        <v>10005</v>
      </c>
      <c r="D252" s="314" t="s">
        <v>10010</v>
      </c>
    </row>
    <row r="253" spans="1:4" ht="15" customHeight="1">
      <c r="A253" s="310" t="s">
        <v>10011</v>
      </c>
      <c r="B253" s="312" t="s">
        <v>9744</v>
      </c>
      <c r="C253" s="313" t="s">
        <v>10005</v>
      </c>
      <c r="D253" s="314" t="s">
        <v>10012</v>
      </c>
    </row>
    <row r="254" spans="1:4" ht="15" customHeight="1">
      <c r="A254" s="310" t="s">
        <v>10013</v>
      </c>
      <c r="B254" s="312" t="s">
        <v>9744</v>
      </c>
      <c r="C254" s="313" t="s">
        <v>10005</v>
      </c>
      <c r="D254" s="314" t="s">
        <v>10014</v>
      </c>
    </row>
    <row r="255" spans="1:4" ht="15" customHeight="1">
      <c r="A255" s="310" t="s">
        <v>10015</v>
      </c>
      <c r="B255" s="312" t="s">
        <v>9744</v>
      </c>
      <c r="C255" s="313" t="s">
        <v>10005</v>
      </c>
      <c r="D255" s="314" t="s">
        <v>10016</v>
      </c>
    </row>
    <row r="256" spans="1:4" ht="15" customHeight="1">
      <c r="A256" s="310" t="s">
        <v>10017</v>
      </c>
      <c r="B256" s="312" t="s">
        <v>9744</v>
      </c>
      <c r="C256" s="313" t="s">
        <v>10005</v>
      </c>
      <c r="D256" s="314" t="s">
        <v>10018</v>
      </c>
    </row>
    <row r="257" spans="1:4" ht="15" customHeight="1">
      <c r="A257" s="310" t="s">
        <v>10019</v>
      </c>
      <c r="B257" s="312" t="s">
        <v>9744</v>
      </c>
      <c r="C257" s="313" t="s">
        <v>10005</v>
      </c>
      <c r="D257" s="314" t="s">
        <v>10020</v>
      </c>
    </row>
    <row r="258" spans="1:4" ht="15" customHeight="1">
      <c r="A258" s="310" t="s">
        <v>10021</v>
      </c>
      <c r="B258" s="312" t="s">
        <v>9744</v>
      </c>
      <c r="C258" s="313" t="s">
        <v>10005</v>
      </c>
      <c r="D258" s="314" t="s">
        <v>10022</v>
      </c>
    </row>
    <row r="259" spans="1:4" ht="15" customHeight="1">
      <c r="A259" s="310" t="s">
        <v>10023</v>
      </c>
      <c r="B259" s="312" t="s">
        <v>9744</v>
      </c>
      <c r="C259" s="313" t="s">
        <v>10005</v>
      </c>
      <c r="D259" s="314" t="s">
        <v>10024</v>
      </c>
    </row>
    <row r="260" spans="1:4" ht="15" customHeight="1">
      <c r="A260" s="310" t="s">
        <v>10025</v>
      </c>
      <c r="B260" s="312" t="s">
        <v>9744</v>
      </c>
      <c r="C260" s="313" t="s">
        <v>10026</v>
      </c>
      <c r="D260" s="314"/>
    </row>
    <row r="261" spans="1:4" ht="15" customHeight="1">
      <c r="A261" s="310" t="s">
        <v>10027</v>
      </c>
      <c r="B261" s="312" t="s">
        <v>9744</v>
      </c>
      <c r="C261" s="313" t="s">
        <v>10026</v>
      </c>
      <c r="D261" s="314" t="s">
        <v>10028</v>
      </c>
    </row>
    <row r="262" spans="1:4" ht="15" customHeight="1">
      <c r="A262" s="310" t="s">
        <v>10029</v>
      </c>
      <c r="B262" s="312" t="s">
        <v>9744</v>
      </c>
      <c r="C262" s="313" t="s">
        <v>10026</v>
      </c>
      <c r="D262" s="314" t="s">
        <v>10030</v>
      </c>
    </row>
    <row r="263" spans="1:4" ht="15" customHeight="1">
      <c r="A263" s="310" t="s">
        <v>10031</v>
      </c>
      <c r="B263" s="312" t="s">
        <v>9744</v>
      </c>
      <c r="C263" s="313" t="s">
        <v>10026</v>
      </c>
      <c r="D263" s="314" t="s">
        <v>10032</v>
      </c>
    </row>
    <row r="264" spans="1:4" ht="15" customHeight="1">
      <c r="A264" s="310" t="s">
        <v>9738</v>
      </c>
      <c r="B264" s="315"/>
      <c r="C264" s="313"/>
      <c r="D264" s="314"/>
    </row>
    <row r="265" spans="1:4" ht="15" customHeight="1">
      <c r="A265" s="310" t="s">
        <v>9739</v>
      </c>
      <c r="B265" s="316" t="s">
        <v>9740</v>
      </c>
      <c r="C265" s="313" t="s">
        <v>9741</v>
      </c>
      <c r="D265" s="314" t="s">
        <v>9742</v>
      </c>
    </row>
    <row r="266" spans="1:4" ht="15" customHeight="1">
      <c r="A266" s="310" t="s">
        <v>10033</v>
      </c>
      <c r="B266" s="312" t="s">
        <v>9744</v>
      </c>
      <c r="C266" s="313" t="s">
        <v>10026</v>
      </c>
      <c r="D266" s="314" t="s">
        <v>10034</v>
      </c>
    </row>
    <row r="267" spans="1:4" ht="15" customHeight="1">
      <c r="A267" s="310" t="s">
        <v>10035</v>
      </c>
      <c r="B267" s="312" t="s">
        <v>9744</v>
      </c>
      <c r="C267" s="313" t="s">
        <v>10026</v>
      </c>
      <c r="D267" s="314" t="s">
        <v>10036</v>
      </c>
    </row>
    <row r="268" spans="1:4" ht="15" customHeight="1">
      <c r="A268" s="310" t="s">
        <v>10037</v>
      </c>
      <c r="B268" s="312" t="s">
        <v>9744</v>
      </c>
      <c r="C268" s="313" t="s">
        <v>10026</v>
      </c>
      <c r="D268" s="314" t="s">
        <v>10038</v>
      </c>
    </row>
    <row r="269" spans="1:4" ht="15" customHeight="1">
      <c r="A269" s="310" t="s">
        <v>10039</v>
      </c>
      <c r="B269" s="312" t="s">
        <v>9744</v>
      </c>
      <c r="C269" s="313" t="s">
        <v>10026</v>
      </c>
      <c r="D269" s="314" t="s">
        <v>10040</v>
      </c>
    </row>
    <row r="270" spans="1:4" ht="15" customHeight="1">
      <c r="A270" s="310" t="s">
        <v>10041</v>
      </c>
      <c r="B270" s="312" t="s">
        <v>9744</v>
      </c>
      <c r="C270" s="313" t="s">
        <v>10026</v>
      </c>
      <c r="D270" s="314" t="s">
        <v>10026</v>
      </c>
    </row>
    <row r="271" spans="1:4" ht="15" customHeight="1">
      <c r="A271" s="310" t="s">
        <v>10042</v>
      </c>
      <c r="B271" s="312" t="s">
        <v>9744</v>
      </c>
      <c r="C271" s="313" t="s">
        <v>10026</v>
      </c>
      <c r="D271" s="314" t="s">
        <v>10043</v>
      </c>
    </row>
    <row r="272" spans="1:4" ht="15" customHeight="1">
      <c r="A272" s="310" t="s">
        <v>10044</v>
      </c>
      <c r="B272" s="312" t="s">
        <v>9744</v>
      </c>
      <c r="C272" s="313" t="s">
        <v>10045</v>
      </c>
      <c r="D272" s="314"/>
    </row>
    <row r="273" spans="1:4" ht="15" customHeight="1">
      <c r="A273" s="310" t="s">
        <v>10046</v>
      </c>
      <c r="B273" s="312" t="s">
        <v>9744</v>
      </c>
      <c r="C273" s="313" t="s">
        <v>10045</v>
      </c>
      <c r="D273" s="314" t="s">
        <v>10045</v>
      </c>
    </row>
    <row r="274" spans="1:4" ht="15" customHeight="1">
      <c r="A274" s="310" t="s">
        <v>10047</v>
      </c>
      <c r="B274" s="312" t="s">
        <v>9744</v>
      </c>
      <c r="C274" s="313" t="s">
        <v>10045</v>
      </c>
      <c r="D274" s="314" t="s">
        <v>8784</v>
      </c>
    </row>
    <row r="275" spans="1:4" ht="15" customHeight="1">
      <c r="A275" s="310" t="s">
        <v>10048</v>
      </c>
      <c r="B275" s="312" t="s">
        <v>9744</v>
      </c>
      <c r="C275" s="313" t="s">
        <v>10045</v>
      </c>
      <c r="D275" s="314" t="s">
        <v>10049</v>
      </c>
    </row>
    <row r="276" spans="1:4" ht="15" customHeight="1">
      <c r="A276" s="310" t="s">
        <v>10050</v>
      </c>
      <c r="B276" s="312" t="s">
        <v>9744</v>
      </c>
      <c r="C276" s="313" t="s">
        <v>10045</v>
      </c>
      <c r="D276" s="314" t="s">
        <v>10051</v>
      </c>
    </row>
    <row r="277" spans="1:4" ht="15" customHeight="1">
      <c r="A277" s="310" t="s">
        <v>10052</v>
      </c>
      <c r="B277" s="312" t="s">
        <v>9744</v>
      </c>
      <c r="C277" s="313" t="s">
        <v>10045</v>
      </c>
      <c r="D277" s="314" t="s">
        <v>10053</v>
      </c>
    </row>
    <row r="278" spans="1:4" ht="15" customHeight="1">
      <c r="A278" s="310" t="s">
        <v>10054</v>
      </c>
      <c r="B278" s="312" t="s">
        <v>9744</v>
      </c>
      <c r="C278" s="313" t="s">
        <v>10045</v>
      </c>
      <c r="D278" s="314" t="s">
        <v>8785</v>
      </c>
    </row>
    <row r="279" spans="1:4" ht="15" customHeight="1">
      <c r="A279" s="310" t="s">
        <v>10055</v>
      </c>
      <c r="B279" s="312" t="s">
        <v>9744</v>
      </c>
      <c r="C279" s="313" t="s">
        <v>10045</v>
      </c>
      <c r="D279" s="314" t="s">
        <v>10056</v>
      </c>
    </row>
    <row r="280" spans="1:4" ht="15" customHeight="1">
      <c r="A280" s="310" t="s">
        <v>10057</v>
      </c>
      <c r="B280" s="312" t="s">
        <v>9744</v>
      </c>
      <c r="C280" s="313" t="s">
        <v>10045</v>
      </c>
      <c r="D280" s="314" t="s">
        <v>10058</v>
      </c>
    </row>
    <row r="281" spans="1:4" ht="15" customHeight="1">
      <c r="A281" s="310" t="s">
        <v>10059</v>
      </c>
      <c r="B281" s="312" t="s">
        <v>9744</v>
      </c>
      <c r="C281" s="313" t="s">
        <v>10045</v>
      </c>
      <c r="D281" s="314" t="s">
        <v>8786</v>
      </c>
    </row>
    <row r="282" spans="1:4" ht="15" customHeight="1">
      <c r="A282" s="310" t="s">
        <v>10060</v>
      </c>
      <c r="B282" s="312" t="s">
        <v>9744</v>
      </c>
      <c r="C282" s="313" t="s">
        <v>10045</v>
      </c>
      <c r="D282" s="314" t="s">
        <v>10061</v>
      </c>
    </row>
    <row r="283" spans="1:4" ht="15" customHeight="1">
      <c r="A283" s="310" t="s">
        <v>10062</v>
      </c>
      <c r="B283" s="312" t="s">
        <v>9744</v>
      </c>
      <c r="C283" s="313" t="s">
        <v>10063</v>
      </c>
      <c r="D283" s="314"/>
    </row>
    <row r="284" spans="1:4" ht="15" customHeight="1">
      <c r="A284" s="310" t="s">
        <v>10064</v>
      </c>
      <c r="B284" s="312" t="s">
        <v>9744</v>
      </c>
      <c r="C284" s="313" t="s">
        <v>10063</v>
      </c>
      <c r="D284" s="314" t="s">
        <v>10063</v>
      </c>
    </row>
    <row r="285" spans="1:4" ht="15" customHeight="1">
      <c r="A285" s="310" t="s">
        <v>10065</v>
      </c>
      <c r="B285" s="312" t="s">
        <v>9744</v>
      </c>
      <c r="C285" s="313" t="s">
        <v>10063</v>
      </c>
      <c r="D285" s="314" t="s">
        <v>10066</v>
      </c>
    </row>
    <row r="286" spans="1:4" ht="15" customHeight="1">
      <c r="A286" s="310" t="s">
        <v>10067</v>
      </c>
      <c r="B286" s="312" t="s">
        <v>9744</v>
      </c>
      <c r="C286" s="313" t="s">
        <v>10063</v>
      </c>
      <c r="D286" s="314" t="s">
        <v>10068</v>
      </c>
    </row>
    <row r="287" spans="1:4" ht="15" customHeight="1">
      <c r="A287" s="310" t="s">
        <v>10069</v>
      </c>
      <c r="B287" s="312" t="s">
        <v>9744</v>
      </c>
      <c r="C287" s="313" t="s">
        <v>10063</v>
      </c>
      <c r="D287" s="314" t="s">
        <v>10070</v>
      </c>
    </row>
    <row r="288" spans="1:4" ht="15" customHeight="1">
      <c r="A288" s="310" t="s">
        <v>10071</v>
      </c>
      <c r="B288" s="312" t="s">
        <v>9744</v>
      </c>
      <c r="C288" s="313" t="s">
        <v>10063</v>
      </c>
      <c r="D288" s="314" t="s">
        <v>10072</v>
      </c>
    </row>
    <row r="289" spans="1:4" ht="15" customHeight="1">
      <c r="A289" s="310" t="s">
        <v>10073</v>
      </c>
      <c r="B289" s="312" t="s">
        <v>9744</v>
      </c>
      <c r="C289" s="313" t="s">
        <v>10063</v>
      </c>
      <c r="D289" s="314" t="s">
        <v>10074</v>
      </c>
    </row>
    <row r="290" spans="1:4" ht="15" customHeight="1">
      <c r="A290" s="310" t="s">
        <v>10075</v>
      </c>
      <c r="B290" s="312" t="s">
        <v>9744</v>
      </c>
      <c r="C290" s="313" t="s">
        <v>10063</v>
      </c>
      <c r="D290" s="314" t="s">
        <v>10076</v>
      </c>
    </row>
    <row r="291" spans="1:4" ht="15" customHeight="1">
      <c r="A291" s="310" t="s">
        <v>10077</v>
      </c>
      <c r="B291" s="312" t="s">
        <v>9744</v>
      </c>
      <c r="C291" s="313" t="s">
        <v>10063</v>
      </c>
      <c r="D291" s="314" t="s">
        <v>10078</v>
      </c>
    </row>
    <row r="292" spans="1:4" ht="15" customHeight="1">
      <c r="A292" s="310" t="s">
        <v>10079</v>
      </c>
      <c r="B292" s="312" t="s">
        <v>10080</v>
      </c>
      <c r="C292" s="313"/>
      <c r="D292" s="314"/>
    </row>
    <row r="293" spans="1:4" ht="15" customHeight="1">
      <c r="A293" s="310" t="s">
        <v>10081</v>
      </c>
      <c r="B293" s="312" t="s">
        <v>10080</v>
      </c>
      <c r="C293" s="313" t="s">
        <v>10082</v>
      </c>
      <c r="D293" s="314"/>
    </row>
    <row r="294" spans="1:4" ht="15" customHeight="1">
      <c r="A294" s="310" t="s">
        <v>9724</v>
      </c>
      <c r="B294" s="312" t="s">
        <v>10080</v>
      </c>
      <c r="C294" s="313" t="s">
        <v>10082</v>
      </c>
      <c r="D294" s="314" t="s">
        <v>10082</v>
      </c>
    </row>
    <row r="295" spans="1:4" ht="15" customHeight="1">
      <c r="A295" s="310" t="s">
        <v>9723</v>
      </c>
      <c r="B295" s="312" t="s">
        <v>10080</v>
      </c>
      <c r="C295" s="313" t="s">
        <v>10082</v>
      </c>
      <c r="D295" s="314" t="s">
        <v>10083</v>
      </c>
    </row>
    <row r="296" spans="1:4" ht="15" customHeight="1">
      <c r="A296" s="310" t="s">
        <v>10084</v>
      </c>
      <c r="B296" s="312" t="s">
        <v>10080</v>
      </c>
      <c r="C296" s="313" t="s">
        <v>10082</v>
      </c>
      <c r="D296" s="314" t="s">
        <v>10085</v>
      </c>
    </row>
    <row r="297" spans="1:4" ht="15" customHeight="1">
      <c r="A297" s="310" t="s">
        <v>10086</v>
      </c>
      <c r="B297" s="312" t="s">
        <v>10080</v>
      </c>
      <c r="C297" s="313" t="s">
        <v>10082</v>
      </c>
      <c r="D297" s="314" t="s">
        <v>10087</v>
      </c>
    </row>
    <row r="298" spans="1:4" ht="15" customHeight="1">
      <c r="A298" s="310" t="s">
        <v>10088</v>
      </c>
      <c r="B298" s="312" t="s">
        <v>10080</v>
      </c>
      <c r="C298" s="313" t="s">
        <v>10082</v>
      </c>
      <c r="D298" s="314" t="s">
        <v>10089</v>
      </c>
    </row>
    <row r="299" spans="1:4" ht="15" customHeight="1">
      <c r="A299" s="310" t="s">
        <v>10090</v>
      </c>
      <c r="B299" s="312" t="s">
        <v>10080</v>
      </c>
      <c r="C299" s="313" t="s">
        <v>10082</v>
      </c>
      <c r="D299" s="314" t="s">
        <v>10091</v>
      </c>
    </row>
    <row r="300" spans="1:4" ht="15" customHeight="1">
      <c r="A300" s="310" t="s">
        <v>10092</v>
      </c>
      <c r="B300" s="312" t="s">
        <v>10080</v>
      </c>
      <c r="C300" s="313" t="s">
        <v>10082</v>
      </c>
      <c r="D300" s="314" t="s">
        <v>10093</v>
      </c>
    </row>
    <row r="301" spans="1:4" ht="15" customHeight="1">
      <c r="A301" s="310" t="s">
        <v>10094</v>
      </c>
      <c r="B301" s="312" t="s">
        <v>10080</v>
      </c>
      <c r="C301" s="313" t="s">
        <v>10082</v>
      </c>
      <c r="D301" s="314" t="s">
        <v>10095</v>
      </c>
    </row>
    <row r="302" spans="1:4" ht="15" customHeight="1">
      <c r="A302" s="310" t="s">
        <v>10096</v>
      </c>
      <c r="B302" s="312" t="s">
        <v>10080</v>
      </c>
      <c r="C302" s="313" t="s">
        <v>10082</v>
      </c>
      <c r="D302" s="314" t="s">
        <v>10097</v>
      </c>
    </row>
    <row r="303" spans="1:4" ht="15" customHeight="1">
      <c r="A303" s="310" t="s">
        <v>10098</v>
      </c>
      <c r="B303" s="312" t="s">
        <v>10080</v>
      </c>
      <c r="C303" s="313" t="s">
        <v>10099</v>
      </c>
      <c r="D303" s="314"/>
    </row>
    <row r="304" spans="1:4" ht="15" customHeight="1">
      <c r="A304" s="310">
        <v>30201</v>
      </c>
      <c r="B304" s="312" t="s">
        <v>10080</v>
      </c>
      <c r="C304" s="313" t="s">
        <v>10099</v>
      </c>
      <c r="D304" s="314" t="s">
        <v>10099</v>
      </c>
    </row>
    <row r="305" spans="1:4" ht="15" customHeight="1">
      <c r="A305" s="310" t="s">
        <v>10101</v>
      </c>
      <c r="B305" s="312" t="s">
        <v>10080</v>
      </c>
      <c r="C305" s="313" t="s">
        <v>10099</v>
      </c>
      <c r="D305" s="314" t="s">
        <v>10102</v>
      </c>
    </row>
    <row r="306" spans="1:4" ht="15" customHeight="1">
      <c r="A306" s="310" t="s">
        <v>10103</v>
      </c>
      <c r="B306" s="312" t="s">
        <v>10080</v>
      </c>
      <c r="C306" s="313" t="s">
        <v>10099</v>
      </c>
      <c r="D306" s="314" t="s">
        <v>10104</v>
      </c>
    </row>
    <row r="307" spans="1:4" ht="15" customHeight="1">
      <c r="A307" s="310" t="s">
        <v>10105</v>
      </c>
      <c r="B307" s="312" t="s">
        <v>10080</v>
      </c>
      <c r="C307" s="313" t="s">
        <v>10099</v>
      </c>
      <c r="D307" s="314" t="s">
        <v>10106</v>
      </c>
    </row>
    <row r="308" spans="1:4" ht="15" customHeight="1">
      <c r="A308" s="310" t="s">
        <v>10107</v>
      </c>
      <c r="B308" s="312" t="s">
        <v>10080</v>
      </c>
      <c r="C308" s="313" t="s">
        <v>10099</v>
      </c>
      <c r="D308" s="314" t="s">
        <v>10108</v>
      </c>
    </row>
    <row r="309" spans="1:4" ht="15" customHeight="1">
      <c r="A309" s="310" t="s">
        <v>10109</v>
      </c>
      <c r="B309" s="312" t="s">
        <v>10080</v>
      </c>
      <c r="C309" s="313" t="s">
        <v>10099</v>
      </c>
      <c r="D309" s="314" t="s">
        <v>10110</v>
      </c>
    </row>
    <row r="310" spans="1:4" ht="15" customHeight="1">
      <c r="A310" s="310" t="s">
        <v>10111</v>
      </c>
      <c r="B310" s="312" t="s">
        <v>10080</v>
      </c>
      <c r="C310" s="313" t="s">
        <v>10099</v>
      </c>
      <c r="D310" s="314" t="s">
        <v>10112</v>
      </c>
    </row>
    <row r="311" spans="1:4" ht="15" customHeight="1">
      <c r="A311" s="310" t="s">
        <v>10113</v>
      </c>
      <c r="B311" s="312" t="s">
        <v>10080</v>
      </c>
      <c r="C311" s="313" t="s">
        <v>10099</v>
      </c>
      <c r="D311" s="314" t="s">
        <v>10114</v>
      </c>
    </row>
    <row r="312" spans="1:4" ht="15" customHeight="1">
      <c r="A312" s="310" t="s">
        <v>10115</v>
      </c>
      <c r="B312" s="312" t="s">
        <v>10080</v>
      </c>
      <c r="C312" s="313" t="s">
        <v>10099</v>
      </c>
      <c r="D312" s="314" t="s">
        <v>10116</v>
      </c>
    </row>
    <row r="313" spans="1:4" ht="15" customHeight="1">
      <c r="A313" s="310" t="s">
        <v>10117</v>
      </c>
      <c r="B313" s="312" t="s">
        <v>10080</v>
      </c>
      <c r="C313" s="313" t="s">
        <v>10099</v>
      </c>
      <c r="D313" s="314" t="s">
        <v>10118</v>
      </c>
    </row>
    <row r="314" spans="1:4" ht="15" customHeight="1">
      <c r="A314" s="310" t="s">
        <v>10119</v>
      </c>
      <c r="B314" s="312" t="s">
        <v>10080</v>
      </c>
      <c r="C314" s="313" t="s">
        <v>10099</v>
      </c>
      <c r="D314" s="314" t="s">
        <v>10120</v>
      </c>
    </row>
    <row r="315" spans="1:4" ht="15" customHeight="1">
      <c r="A315" s="310" t="s">
        <v>10121</v>
      </c>
      <c r="B315" s="312" t="s">
        <v>10080</v>
      </c>
      <c r="C315" s="313" t="s">
        <v>10099</v>
      </c>
      <c r="D315" s="314" t="s">
        <v>10122</v>
      </c>
    </row>
    <row r="316" spans="1:4" ht="15" customHeight="1">
      <c r="A316" s="310" t="s">
        <v>10123</v>
      </c>
      <c r="B316" s="312" t="s">
        <v>10080</v>
      </c>
      <c r="C316" s="313" t="s">
        <v>10099</v>
      </c>
      <c r="D316" s="314" t="s">
        <v>8743</v>
      </c>
    </row>
    <row r="317" spans="1:4" ht="15" customHeight="1">
      <c r="A317" s="310" t="s">
        <v>9738</v>
      </c>
      <c r="B317" s="315"/>
      <c r="C317" s="313"/>
      <c r="D317" s="314"/>
    </row>
    <row r="318" spans="1:4" ht="15" customHeight="1">
      <c r="A318" s="310" t="s">
        <v>9739</v>
      </c>
      <c r="B318" s="316" t="s">
        <v>9740</v>
      </c>
      <c r="C318" s="313" t="s">
        <v>9741</v>
      </c>
      <c r="D318" s="314" t="s">
        <v>9742</v>
      </c>
    </row>
    <row r="319" spans="1:4" ht="15" customHeight="1">
      <c r="A319" s="310" t="s">
        <v>10124</v>
      </c>
      <c r="B319" s="312" t="s">
        <v>10080</v>
      </c>
      <c r="C319" s="313" t="s">
        <v>10099</v>
      </c>
      <c r="D319" s="314" t="s">
        <v>10125</v>
      </c>
    </row>
    <row r="320" spans="1:4" ht="15" customHeight="1">
      <c r="A320" s="310" t="s">
        <v>10126</v>
      </c>
      <c r="B320" s="312" t="s">
        <v>10080</v>
      </c>
      <c r="C320" s="313" t="s">
        <v>10099</v>
      </c>
      <c r="D320" s="314" t="s">
        <v>10127</v>
      </c>
    </row>
    <row r="321" spans="1:4" ht="15" customHeight="1">
      <c r="A321" s="310" t="s">
        <v>10128</v>
      </c>
      <c r="B321" s="312" t="s">
        <v>10080</v>
      </c>
      <c r="C321" s="313" t="s">
        <v>10099</v>
      </c>
      <c r="D321" s="314" t="s">
        <v>10129</v>
      </c>
    </row>
    <row r="322" spans="1:4" ht="15" customHeight="1">
      <c r="A322" s="310" t="s">
        <v>10130</v>
      </c>
      <c r="B322" s="312" t="s">
        <v>10080</v>
      </c>
      <c r="C322" s="313" t="s">
        <v>10099</v>
      </c>
      <c r="D322" s="314" t="s">
        <v>10131</v>
      </c>
    </row>
    <row r="323" spans="1:4" ht="15" customHeight="1">
      <c r="A323" s="310" t="s">
        <v>10132</v>
      </c>
      <c r="B323" s="312" t="s">
        <v>10080</v>
      </c>
      <c r="C323" s="313" t="s">
        <v>10099</v>
      </c>
      <c r="D323" s="314" t="s">
        <v>10133</v>
      </c>
    </row>
    <row r="324" spans="1:4" ht="15" customHeight="1">
      <c r="A324" s="310" t="s">
        <v>10134</v>
      </c>
      <c r="B324" s="312" t="s">
        <v>10080</v>
      </c>
      <c r="C324" s="313" t="s">
        <v>10099</v>
      </c>
      <c r="D324" s="314" t="s">
        <v>10135</v>
      </c>
    </row>
    <row r="325" spans="1:4" ht="15" customHeight="1">
      <c r="A325" s="310" t="s">
        <v>10136</v>
      </c>
      <c r="B325" s="312" t="s">
        <v>10080</v>
      </c>
      <c r="C325" s="313" t="s">
        <v>10099</v>
      </c>
      <c r="D325" s="314" t="s">
        <v>10137</v>
      </c>
    </row>
    <row r="326" spans="1:4" ht="15" customHeight="1">
      <c r="A326" s="310" t="s">
        <v>10138</v>
      </c>
      <c r="B326" s="312" t="s">
        <v>10080</v>
      </c>
      <c r="C326" s="313" t="s">
        <v>10139</v>
      </c>
      <c r="D326" s="314"/>
    </row>
    <row r="327" spans="1:4" ht="15" customHeight="1">
      <c r="A327" s="310" t="s">
        <v>10140</v>
      </c>
      <c r="B327" s="312" t="s">
        <v>10080</v>
      </c>
      <c r="C327" s="313" t="s">
        <v>10139</v>
      </c>
      <c r="D327" s="314" t="s">
        <v>10139</v>
      </c>
    </row>
    <row r="328" spans="1:4" ht="15" customHeight="1">
      <c r="A328" s="310" t="s">
        <v>10141</v>
      </c>
      <c r="B328" s="312" t="s">
        <v>10080</v>
      </c>
      <c r="C328" s="313" t="s">
        <v>10139</v>
      </c>
      <c r="D328" s="314" t="s">
        <v>10142</v>
      </c>
    </row>
    <row r="329" spans="1:4" ht="15" customHeight="1">
      <c r="A329" s="310" t="s">
        <v>10143</v>
      </c>
      <c r="B329" s="312" t="s">
        <v>10080</v>
      </c>
      <c r="C329" s="313" t="s">
        <v>10139</v>
      </c>
      <c r="D329" s="314" t="s">
        <v>10144</v>
      </c>
    </row>
    <row r="330" spans="1:4" ht="15" customHeight="1">
      <c r="A330" s="310" t="s">
        <v>10145</v>
      </c>
      <c r="B330" s="312" t="s">
        <v>10080</v>
      </c>
      <c r="C330" s="313" t="s">
        <v>10139</v>
      </c>
      <c r="D330" s="314" t="s">
        <v>10146</v>
      </c>
    </row>
    <row r="331" spans="1:4" ht="15" customHeight="1">
      <c r="A331" s="310" t="s">
        <v>10147</v>
      </c>
      <c r="B331" s="312" t="s">
        <v>10080</v>
      </c>
      <c r="C331" s="313" t="s">
        <v>10139</v>
      </c>
      <c r="D331" s="314" t="s">
        <v>8787</v>
      </c>
    </row>
    <row r="332" spans="1:4" ht="15" customHeight="1">
      <c r="A332" s="310" t="s">
        <v>10148</v>
      </c>
      <c r="B332" s="312" t="s">
        <v>10080</v>
      </c>
      <c r="C332" s="313" t="s">
        <v>10139</v>
      </c>
      <c r="D332" s="314" t="s">
        <v>10149</v>
      </c>
    </row>
    <row r="333" spans="1:4" ht="15" customHeight="1">
      <c r="A333" s="310" t="s">
        <v>10150</v>
      </c>
      <c r="B333" s="312" t="s">
        <v>10080</v>
      </c>
      <c r="C333" s="313" t="s">
        <v>10139</v>
      </c>
      <c r="D333" s="314" t="s">
        <v>10151</v>
      </c>
    </row>
    <row r="334" spans="1:4" ht="15" customHeight="1">
      <c r="A334" s="310" t="s">
        <v>10152</v>
      </c>
      <c r="B334" s="312" t="s">
        <v>10080</v>
      </c>
      <c r="C334" s="313" t="s">
        <v>10153</v>
      </c>
      <c r="D334" s="314"/>
    </row>
    <row r="335" spans="1:4" ht="15" customHeight="1">
      <c r="A335" s="310" t="s">
        <v>10154</v>
      </c>
      <c r="B335" s="312" t="s">
        <v>10080</v>
      </c>
      <c r="C335" s="313" t="s">
        <v>10153</v>
      </c>
      <c r="D335" s="314" t="s">
        <v>10155</v>
      </c>
    </row>
    <row r="336" spans="1:4" ht="15" customHeight="1">
      <c r="A336" s="310" t="s">
        <v>10156</v>
      </c>
      <c r="B336" s="312" t="s">
        <v>10080</v>
      </c>
      <c r="C336" s="313" t="s">
        <v>10153</v>
      </c>
      <c r="D336" s="314" t="s">
        <v>10157</v>
      </c>
    </row>
    <row r="337" spans="1:4" ht="15" customHeight="1">
      <c r="A337" s="310" t="s">
        <v>10158</v>
      </c>
      <c r="B337" s="312" t="s">
        <v>10080</v>
      </c>
      <c r="C337" s="313" t="s">
        <v>10153</v>
      </c>
      <c r="D337" s="314" t="s">
        <v>10159</v>
      </c>
    </row>
    <row r="338" spans="1:4" ht="15" customHeight="1">
      <c r="A338" s="310" t="s">
        <v>10160</v>
      </c>
      <c r="B338" s="312" t="s">
        <v>10080</v>
      </c>
      <c r="C338" s="313" t="s">
        <v>10153</v>
      </c>
      <c r="D338" s="314" t="s">
        <v>10161</v>
      </c>
    </row>
    <row r="339" spans="1:4" ht="15" customHeight="1">
      <c r="A339" s="310" t="s">
        <v>10162</v>
      </c>
      <c r="B339" s="312" t="s">
        <v>10080</v>
      </c>
      <c r="C339" s="313" t="s">
        <v>10153</v>
      </c>
      <c r="D339" s="314" t="s">
        <v>9749</v>
      </c>
    </row>
    <row r="340" spans="1:4" ht="15" customHeight="1">
      <c r="A340" s="310" t="s">
        <v>10163</v>
      </c>
      <c r="B340" s="312" t="s">
        <v>10080</v>
      </c>
      <c r="C340" s="313" t="s">
        <v>10153</v>
      </c>
      <c r="D340" s="314" t="s">
        <v>10164</v>
      </c>
    </row>
    <row r="341" spans="1:4" ht="15" customHeight="1">
      <c r="A341" s="310" t="s">
        <v>10165</v>
      </c>
      <c r="B341" s="312" t="s">
        <v>10080</v>
      </c>
      <c r="C341" s="313" t="s">
        <v>10153</v>
      </c>
      <c r="D341" s="314" t="s">
        <v>10166</v>
      </c>
    </row>
    <row r="342" spans="1:4" ht="15" customHeight="1">
      <c r="A342" s="310" t="s">
        <v>10167</v>
      </c>
      <c r="B342" s="312" t="s">
        <v>10080</v>
      </c>
      <c r="C342" s="313" t="s">
        <v>10153</v>
      </c>
      <c r="D342" s="314" t="s">
        <v>10168</v>
      </c>
    </row>
    <row r="343" spans="1:4" ht="15" customHeight="1">
      <c r="A343" s="310" t="s">
        <v>10169</v>
      </c>
      <c r="B343" s="312" t="s">
        <v>10080</v>
      </c>
      <c r="C343" s="313" t="s">
        <v>10153</v>
      </c>
      <c r="D343" s="314" t="s">
        <v>8788</v>
      </c>
    </row>
    <row r="344" spans="1:4" ht="15" customHeight="1">
      <c r="A344" s="310" t="s">
        <v>10170</v>
      </c>
      <c r="B344" s="312" t="s">
        <v>10080</v>
      </c>
      <c r="C344" s="313" t="s">
        <v>10153</v>
      </c>
      <c r="D344" s="314" t="s">
        <v>10171</v>
      </c>
    </row>
    <row r="345" spans="1:4" ht="15" customHeight="1">
      <c r="A345" s="310" t="s">
        <v>10172</v>
      </c>
      <c r="B345" s="312" t="s">
        <v>10080</v>
      </c>
      <c r="C345" s="313" t="s">
        <v>10153</v>
      </c>
      <c r="D345" s="314" t="s">
        <v>10173</v>
      </c>
    </row>
    <row r="346" spans="1:4" ht="15" customHeight="1">
      <c r="A346" s="310" t="s">
        <v>10174</v>
      </c>
      <c r="B346" s="312" t="s">
        <v>10080</v>
      </c>
      <c r="C346" s="313" t="s">
        <v>10153</v>
      </c>
      <c r="D346" s="314" t="s">
        <v>10175</v>
      </c>
    </row>
    <row r="347" spans="1:4" ht="15" customHeight="1">
      <c r="A347" s="310" t="s">
        <v>10176</v>
      </c>
      <c r="B347" s="312" t="s">
        <v>10080</v>
      </c>
      <c r="C347" s="313" t="s">
        <v>10153</v>
      </c>
      <c r="D347" s="314" t="s">
        <v>10177</v>
      </c>
    </row>
    <row r="348" spans="1:4" ht="15" customHeight="1">
      <c r="A348" s="310" t="s">
        <v>10178</v>
      </c>
      <c r="B348" s="312" t="s">
        <v>10080</v>
      </c>
      <c r="C348" s="313" t="s">
        <v>10153</v>
      </c>
      <c r="D348" s="314" t="s">
        <v>10179</v>
      </c>
    </row>
    <row r="349" spans="1:4" ht="15" customHeight="1">
      <c r="A349" s="310" t="s">
        <v>10180</v>
      </c>
      <c r="B349" s="312" t="s">
        <v>10080</v>
      </c>
      <c r="C349" s="313" t="s">
        <v>10153</v>
      </c>
      <c r="D349" s="314" t="s">
        <v>10181</v>
      </c>
    </row>
    <row r="350" spans="1:4" ht="15" customHeight="1">
      <c r="A350" s="310" t="s">
        <v>10182</v>
      </c>
      <c r="B350" s="312" t="s">
        <v>10080</v>
      </c>
      <c r="C350" s="313" t="s">
        <v>10153</v>
      </c>
      <c r="D350" s="314" t="s">
        <v>10183</v>
      </c>
    </row>
    <row r="351" spans="1:4" ht="15" customHeight="1">
      <c r="A351" s="310" t="s">
        <v>10184</v>
      </c>
      <c r="B351" s="312" t="s">
        <v>10080</v>
      </c>
      <c r="C351" s="313" t="s">
        <v>10153</v>
      </c>
      <c r="D351" s="314" t="s">
        <v>10185</v>
      </c>
    </row>
    <row r="352" spans="1:4" ht="15" customHeight="1">
      <c r="A352" s="310" t="s">
        <v>10186</v>
      </c>
      <c r="B352" s="312" t="s">
        <v>10080</v>
      </c>
      <c r="C352" s="313" t="s">
        <v>10187</v>
      </c>
      <c r="D352" s="314"/>
    </row>
    <row r="353" spans="1:4" ht="15" customHeight="1">
      <c r="A353" s="310" t="s">
        <v>10188</v>
      </c>
      <c r="B353" s="312" t="s">
        <v>10080</v>
      </c>
      <c r="C353" s="313" t="s">
        <v>10187</v>
      </c>
      <c r="D353" s="314" t="s">
        <v>10189</v>
      </c>
    </row>
    <row r="354" spans="1:4" ht="15" customHeight="1">
      <c r="A354" s="310" t="s">
        <v>10190</v>
      </c>
      <c r="B354" s="312" t="s">
        <v>10080</v>
      </c>
      <c r="C354" s="313" t="s">
        <v>10187</v>
      </c>
      <c r="D354" s="314" t="s">
        <v>10187</v>
      </c>
    </row>
    <row r="355" spans="1:4" ht="15" customHeight="1">
      <c r="A355" s="310" t="s">
        <v>10191</v>
      </c>
      <c r="B355" s="312" t="s">
        <v>10080</v>
      </c>
      <c r="C355" s="313" t="s">
        <v>10187</v>
      </c>
      <c r="D355" s="314" t="s">
        <v>10192</v>
      </c>
    </row>
    <row r="356" spans="1:4" ht="15" customHeight="1">
      <c r="A356" s="310" t="s">
        <v>10193</v>
      </c>
      <c r="B356" s="312" t="s">
        <v>10080</v>
      </c>
      <c r="C356" s="313" t="s">
        <v>10187</v>
      </c>
      <c r="D356" s="314" t="s">
        <v>10194</v>
      </c>
    </row>
    <row r="357" spans="1:4" ht="15" customHeight="1">
      <c r="A357" s="310" t="s">
        <v>10195</v>
      </c>
      <c r="B357" s="312" t="s">
        <v>10080</v>
      </c>
      <c r="C357" s="313" t="s">
        <v>10187</v>
      </c>
      <c r="D357" s="314" t="s">
        <v>10196</v>
      </c>
    </row>
    <row r="358" spans="1:4" ht="15" customHeight="1">
      <c r="A358" s="310" t="s">
        <v>10197</v>
      </c>
      <c r="B358" s="312" t="s">
        <v>10080</v>
      </c>
      <c r="C358" s="313" t="s">
        <v>10187</v>
      </c>
      <c r="D358" s="314" t="s">
        <v>10198</v>
      </c>
    </row>
    <row r="359" spans="1:4" ht="15" customHeight="1">
      <c r="A359" s="310" t="s">
        <v>10199</v>
      </c>
      <c r="B359" s="312" t="s">
        <v>10080</v>
      </c>
      <c r="C359" s="313" t="s">
        <v>10200</v>
      </c>
      <c r="D359" s="314"/>
    </row>
    <row r="360" spans="1:4" ht="15" customHeight="1">
      <c r="A360" s="310" t="s">
        <v>10201</v>
      </c>
      <c r="B360" s="312" t="s">
        <v>10080</v>
      </c>
      <c r="C360" s="313" t="s">
        <v>10200</v>
      </c>
      <c r="D360" s="314" t="s">
        <v>10200</v>
      </c>
    </row>
    <row r="361" spans="1:4" ht="15" customHeight="1">
      <c r="A361" s="310" t="s">
        <v>10202</v>
      </c>
      <c r="B361" s="312" t="s">
        <v>10080</v>
      </c>
      <c r="C361" s="313" t="s">
        <v>10200</v>
      </c>
      <c r="D361" s="314" t="s">
        <v>10203</v>
      </c>
    </row>
    <row r="362" spans="1:4" ht="15" customHeight="1">
      <c r="A362" s="310" t="s">
        <v>10204</v>
      </c>
      <c r="B362" s="312" t="s">
        <v>10080</v>
      </c>
      <c r="C362" s="313" t="s">
        <v>10200</v>
      </c>
      <c r="D362" s="314" t="s">
        <v>10205</v>
      </c>
    </row>
    <row r="363" spans="1:4" ht="15" customHeight="1">
      <c r="A363" s="310" t="s">
        <v>10206</v>
      </c>
      <c r="B363" s="312" t="s">
        <v>10080</v>
      </c>
      <c r="C363" s="313" t="s">
        <v>10200</v>
      </c>
      <c r="D363" s="314" t="s">
        <v>10207</v>
      </c>
    </row>
    <row r="364" spans="1:4" ht="15" customHeight="1">
      <c r="A364" s="310" t="s">
        <v>10208</v>
      </c>
      <c r="B364" s="312" t="s">
        <v>10080</v>
      </c>
      <c r="C364" s="313" t="s">
        <v>10200</v>
      </c>
      <c r="D364" s="314" t="s">
        <v>8789</v>
      </c>
    </row>
    <row r="365" spans="1:4" ht="15" customHeight="1">
      <c r="A365" s="310" t="s">
        <v>10209</v>
      </c>
      <c r="B365" s="312" t="s">
        <v>10080</v>
      </c>
      <c r="C365" s="313" t="s">
        <v>10200</v>
      </c>
      <c r="D365" s="314" t="s">
        <v>10210</v>
      </c>
    </row>
    <row r="366" spans="1:4" ht="15" customHeight="1">
      <c r="A366" s="310" t="s">
        <v>10211</v>
      </c>
      <c r="B366" s="312" t="s">
        <v>10080</v>
      </c>
      <c r="C366" s="313" t="s">
        <v>10200</v>
      </c>
      <c r="D366" s="314" t="s">
        <v>10212</v>
      </c>
    </row>
    <row r="367" spans="1:4" ht="15" customHeight="1">
      <c r="A367" s="310" t="s">
        <v>10213</v>
      </c>
      <c r="B367" s="312" t="s">
        <v>10080</v>
      </c>
      <c r="C367" s="313" t="s">
        <v>10200</v>
      </c>
      <c r="D367" s="314" t="s">
        <v>10214</v>
      </c>
    </row>
    <row r="368" spans="1:4" ht="15" customHeight="1">
      <c r="A368" s="310" t="s">
        <v>10215</v>
      </c>
      <c r="B368" s="312" t="s">
        <v>10080</v>
      </c>
      <c r="C368" s="313" t="s">
        <v>10200</v>
      </c>
      <c r="D368" s="314" t="s">
        <v>10216</v>
      </c>
    </row>
    <row r="369" spans="1:4" ht="15" customHeight="1">
      <c r="A369" s="310" t="s">
        <v>10217</v>
      </c>
      <c r="B369" s="312" t="s">
        <v>10080</v>
      </c>
      <c r="C369" s="313" t="s">
        <v>10200</v>
      </c>
      <c r="D369" s="314" t="s">
        <v>8790</v>
      </c>
    </row>
    <row r="370" spans="1:4" ht="15" customHeight="1">
      <c r="A370" s="310" t="s">
        <v>9738</v>
      </c>
      <c r="B370" s="315"/>
      <c r="C370" s="313"/>
      <c r="D370" s="314"/>
    </row>
    <row r="371" spans="1:4" ht="15" customHeight="1">
      <c r="A371" s="310" t="s">
        <v>9739</v>
      </c>
      <c r="B371" s="316" t="s">
        <v>9740</v>
      </c>
      <c r="C371" s="313" t="s">
        <v>9741</v>
      </c>
      <c r="D371" s="314" t="s">
        <v>9742</v>
      </c>
    </row>
    <row r="372" spans="1:4" ht="15" customHeight="1">
      <c r="A372" s="310" t="s">
        <v>10218</v>
      </c>
      <c r="B372" s="312" t="s">
        <v>10080</v>
      </c>
      <c r="C372" s="313" t="s">
        <v>10219</v>
      </c>
      <c r="D372" s="314"/>
    </row>
    <row r="373" spans="1:4" ht="15" customHeight="1">
      <c r="A373" s="310" t="s">
        <v>10220</v>
      </c>
      <c r="B373" s="312" t="s">
        <v>10080</v>
      </c>
      <c r="C373" s="313" t="s">
        <v>10219</v>
      </c>
      <c r="D373" s="314" t="s">
        <v>10221</v>
      </c>
    </row>
    <row r="374" spans="1:4" ht="15" customHeight="1">
      <c r="A374" s="310" t="s">
        <v>10222</v>
      </c>
      <c r="B374" s="312" t="s">
        <v>10080</v>
      </c>
      <c r="C374" s="313" t="s">
        <v>10219</v>
      </c>
      <c r="D374" s="314" t="s">
        <v>10223</v>
      </c>
    </row>
    <row r="375" spans="1:4" ht="15" customHeight="1">
      <c r="A375" s="310" t="s">
        <v>10224</v>
      </c>
      <c r="B375" s="312" t="s">
        <v>10080</v>
      </c>
      <c r="C375" s="313" t="s">
        <v>10219</v>
      </c>
      <c r="D375" s="314" t="s">
        <v>10225</v>
      </c>
    </row>
    <row r="376" spans="1:4" ht="15" customHeight="1">
      <c r="A376" s="310" t="s">
        <v>10226</v>
      </c>
      <c r="B376" s="312" t="s">
        <v>10080</v>
      </c>
      <c r="C376" s="313" t="s">
        <v>10219</v>
      </c>
      <c r="D376" s="314" t="s">
        <v>10227</v>
      </c>
    </row>
    <row r="377" spans="1:4" ht="15" customHeight="1">
      <c r="A377" s="310" t="s">
        <v>10228</v>
      </c>
      <c r="B377" s="312" t="s">
        <v>10080</v>
      </c>
      <c r="C377" s="313" t="s">
        <v>10219</v>
      </c>
      <c r="D377" s="314" t="s">
        <v>10229</v>
      </c>
    </row>
    <row r="378" spans="1:4" ht="15" customHeight="1">
      <c r="A378" s="310" t="s">
        <v>10230</v>
      </c>
      <c r="B378" s="312" t="s">
        <v>10080</v>
      </c>
      <c r="C378" s="313" t="s">
        <v>10219</v>
      </c>
      <c r="D378" s="314" t="s">
        <v>10231</v>
      </c>
    </row>
    <row r="379" spans="1:4" ht="15" customHeight="1">
      <c r="A379" s="310" t="s">
        <v>10232</v>
      </c>
      <c r="B379" s="312" t="s">
        <v>10080</v>
      </c>
      <c r="C379" s="313" t="s">
        <v>10219</v>
      </c>
      <c r="D379" s="314" t="s">
        <v>10233</v>
      </c>
    </row>
    <row r="380" spans="1:4" ht="15" customHeight="1">
      <c r="A380" s="310" t="s">
        <v>10234</v>
      </c>
      <c r="B380" s="312" t="s">
        <v>10080</v>
      </c>
      <c r="C380" s="313" t="s">
        <v>10219</v>
      </c>
      <c r="D380" s="314" t="s">
        <v>10235</v>
      </c>
    </row>
    <row r="381" spans="1:4" ht="15" customHeight="1">
      <c r="A381" s="310" t="s">
        <v>10236</v>
      </c>
      <c r="B381" s="312" t="s">
        <v>10080</v>
      </c>
      <c r="C381" s="313" t="s">
        <v>10219</v>
      </c>
      <c r="D381" s="314" t="s">
        <v>8791</v>
      </c>
    </row>
    <row r="382" spans="1:4" ht="15" customHeight="1">
      <c r="A382" s="310" t="s">
        <v>10237</v>
      </c>
      <c r="B382" s="312" t="s">
        <v>10080</v>
      </c>
      <c r="C382" s="313" t="s">
        <v>10219</v>
      </c>
      <c r="D382" s="314" t="s">
        <v>8760</v>
      </c>
    </row>
    <row r="383" spans="1:4" ht="15" customHeight="1">
      <c r="A383" s="310" t="s">
        <v>10238</v>
      </c>
      <c r="B383" s="312" t="s">
        <v>10080</v>
      </c>
      <c r="C383" s="313" t="s">
        <v>10219</v>
      </c>
      <c r="D383" s="314" t="s">
        <v>10239</v>
      </c>
    </row>
    <row r="384" spans="1:4" ht="15" customHeight="1">
      <c r="A384" s="310" t="s">
        <v>10240</v>
      </c>
      <c r="B384" s="312" t="s">
        <v>10080</v>
      </c>
      <c r="C384" s="313" t="s">
        <v>10219</v>
      </c>
      <c r="D384" s="314" t="s">
        <v>8792</v>
      </c>
    </row>
    <row r="385" spans="1:4" ht="15" customHeight="1">
      <c r="A385" s="310" t="s">
        <v>10241</v>
      </c>
      <c r="B385" s="312" t="s">
        <v>10080</v>
      </c>
      <c r="C385" s="313" t="s">
        <v>10219</v>
      </c>
      <c r="D385" s="314" t="s">
        <v>10242</v>
      </c>
    </row>
    <row r="386" spans="1:4" ht="15" customHeight="1">
      <c r="A386" s="310" t="s">
        <v>10243</v>
      </c>
      <c r="B386" s="312" t="s">
        <v>10080</v>
      </c>
      <c r="C386" s="313" t="s">
        <v>10219</v>
      </c>
      <c r="D386" s="314" t="s">
        <v>10244</v>
      </c>
    </row>
    <row r="387" spans="1:4" ht="15" customHeight="1">
      <c r="A387" s="310" t="s">
        <v>10245</v>
      </c>
      <c r="B387" s="312" t="s">
        <v>10246</v>
      </c>
      <c r="C387" s="313"/>
      <c r="D387" s="314"/>
    </row>
    <row r="388" spans="1:4" ht="15" customHeight="1">
      <c r="A388" s="310" t="s">
        <v>10247</v>
      </c>
      <c r="B388" s="312" t="s">
        <v>10246</v>
      </c>
      <c r="C388" s="313" t="s">
        <v>10246</v>
      </c>
      <c r="D388" s="314"/>
    </row>
    <row r="389" spans="1:4" ht="15" customHeight="1">
      <c r="A389" s="310" t="s">
        <v>9726</v>
      </c>
      <c r="B389" s="312" t="s">
        <v>10246</v>
      </c>
      <c r="C389" s="313" t="s">
        <v>10246</v>
      </c>
      <c r="D389" s="314" t="s">
        <v>10246</v>
      </c>
    </row>
    <row r="390" spans="1:4" ht="15" customHeight="1">
      <c r="A390" s="310" t="s">
        <v>10248</v>
      </c>
      <c r="B390" s="312" t="s">
        <v>10246</v>
      </c>
      <c r="C390" s="313" t="s">
        <v>10246</v>
      </c>
      <c r="D390" s="314" t="s">
        <v>10249</v>
      </c>
    </row>
    <row r="391" spans="1:4" ht="15" customHeight="1">
      <c r="A391" s="310" t="s">
        <v>10250</v>
      </c>
      <c r="B391" s="312" t="s">
        <v>10246</v>
      </c>
      <c r="C391" s="313" t="s">
        <v>10246</v>
      </c>
      <c r="D391" s="314" t="s">
        <v>10251</v>
      </c>
    </row>
    <row r="392" spans="1:4" ht="15" customHeight="1">
      <c r="A392" s="310" t="s">
        <v>10252</v>
      </c>
      <c r="B392" s="312" t="s">
        <v>10246</v>
      </c>
      <c r="C392" s="313" t="s">
        <v>10246</v>
      </c>
      <c r="D392" s="314" t="s">
        <v>10253</v>
      </c>
    </row>
    <row r="393" spans="1:4" ht="15" customHeight="1">
      <c r="A393" s="310" t="s">
        <v>10254</v>
      </c>
      <c r="B393" s="312" t="s">
        <v>10246</v>
      </c>
      <c r="C393" s="313" t="s">
        <v>10246</v>
      </c>
      <c r="D393" s="314" t="s">
        <v>10255</v>
      </c>
    </row>
    <row r="394" spans="1:4" ht="15" customHeight="1">
      <c r="A394" s="310" t="s">
        <v>10256</v>
      </c>
      <c r="B394" s="312" t="s">
        <v>10246</v>
      </c>
      <c r="C394" s="313" t="s">
        <v>10246</v>
      </c>
      <c r="D394" s="314" t="s">
        <v>10257</v>
      </c>
    </row>
    <row r="395" spans="1:4" ht="15" customHeight="1">
      <c r="A395" s="310" t="s">
        <v>10258</v>
      </c>
      <c r="B395" s="312" t="s">
        <v>10246</v>
      </c>
      <c r="C395" s="313" t="s">
        <v>10246</v>
      </c>
      <c r="D395" s="314" t="s">
        <v>10259</v>
      </c>
    </row>
    <row r="396" spans="1:4" ht="15" customHeight="1">
      <c r="A396" s="310" t="s">
        <v>10260</v>
      </c>
      <c r="B396" s="312" t="s">
        <v>10246</v>
      </c>
      <c r="C396" s="313" t="s">
        <v>10246</v>
      </c>
      <c r="D396" s="314" t="s">
        <v>10261</v>
      </c>
    </row>
    <row r="397" spans="1:4" ht="15" customHeight="1">
      <c r="A397" s="310" t="s">
        <v>10262</v>
      </c>
      <c r="B397" s="312" t="s">
        <v>10246</v>
      </c>
      <c r="C397" s="313" t="s">
        <v>10246</v>
      </c>
      <c r="D397" s="314" t="s">
        <v>10263</v>
      </c>
    </row>
    <row r="398" spans="1:4" ht="15" customHeight="1">
      <c r="A398" s="310" t="s">
        <v>10264</v>
      </c>
      <c r="B398" s="312" t="s">
        <v>10246</v>
      </c>
      <c r="C398" s="313" t="s">
        <v>10246</v>
      </c>
      <c r="D398" s="314" t="s">
        <v>8793</v>
      </c>
    </row>
    <row r="399" spans="1:4" ht="15" customHeight="1">
      <c r="A399" s="310" t="s">
        <v>10265</v>
      </c>
      <c r="B399" s="312" t="s">
        <v>10246</v>
      </c>
      <c r="C399" s="313" t="s">
        <v>10246</v>
      </c>
      <c r="D399" s="314" t="s">
        <v>10266</v>
      </c>
    </row>
    <row r="400" spans="1:4" ht="15" customHeight="1">
      <c r="A400" s="310" t="s">
        <v>10267</v>
      </c>
      <c r="B400" s="312" t="s">
        <v>10246</v>
      </c>
      <c r="C400" s="313" t="s">
        <v>10246</v>
      </c>
      <c r="D400" s="314" t="s">
        <v>10268</v>
      </c>
    </row>
    <row r="401" spans="1:4" ht="15" customHeight="1">
      <c r="A401" s="310" t="s">
        <v>10269</v>
      </c>
      <c r="B401" s="312" t="s">
        <v>10246</v>
      </c>
      <c r="C401" s="313" t="s">
        <v>10246</v>
      </c>
      <c r="D401" s="314" t="s">
        <v>10270</v>
      </c>
    </row>
    <row r="402" spans="1:4" ht="15" customHeight="1">
      <c r="A402" s="310" t="s">
        <v>10271</v>
      </c>
      <c r="B402" s="312" t="s">
        <v>10246</v>
      </c>
      <c r="C402" s="313" t="s">
        <v>10246</v>
      </c>
      <c r="D402" s="314" t="s">
        <v>10272</v>
      </c>
    </row>
    <row r="403" spans="1:4" ht="15" customHeight="1">
      <c r="A403" s="310" t="s">
        <v>10273</v>
      </c>
      <c r="B403" s="312" t="s">
        <v>10246</v>
      </c>
      <c r="C403" s="313" t="s">
        <v>10246</v>
      </c>
      <c r="D403" s="314" t="s">
        <v>10274</v>
      </c>
    </row>
    <row r="404" spans="1:4" ht="15" customHeight="1">
      <c r="A404" s="310" t="s">
        <v>10275</v>
      </c>
      <c r="B404" s="312" t="s">
        <v>10246</v>
      </c>
      <c r="C404" s="313" t="s">
        <v>10246</v>
      </c>
      <c r="D404" s="314" t="s">
        <v>10276</v>
      </c>
    </row>
    <row r="405" spans="1:4" ht="15" customHeight="1">
      <c r="A405" s="310" t="s">
        <v>10277</v>
      </c>
      <c r="B405" s="312" t="s">
        <v>10246</v>
      </c>
      <c r="C405" s="313" t="s">
        <v>10246</v>
      </c>
      <c r="D405" s="314" t="s">
        <v>10278</v>
      </c>
    </row>
    <row r="406" spans="1:4" ht="15" customHeight="1">
      <c r="A406" s="310" t="s">
        <v>10279</v>
      </c>
      <c r="B406" s="312" t="s">
        <v>10246</v>
      </c>
      <c r="C406" s="313" t="s">
        <v>10246</v>
      </c>
      <c r="D406" s="314" t="s">
        <v>10280</v>
      </c>
    </row>
    <row r="407" spans="1:4" ht="15" customHeight="1">
      <c r="A407" s="310" t="s">
        <v>10281</v>
      </c>
      <c r="B407" s="312" t="s">
        <v>10246</v>
      </c>
      <c r="C407" s="313" t="s">
        <v>10246</v>
      </c>
      <c r="D407" s="314" t="s">
        <v>10282</v>
      </c>
    </row>
    <row r="408" spans="1:4" ht="15" customHeight="1">
      <c r="A408" s="310" t="s">
        <v>10283</v>
      </c>
      <c r="B408" s="312" t="s">
        <v>10246</v>
      </c>
      <c r="C408" s="313" t="s">
        <v>10246</v>
      </c>
      <c r="D408" s="314" t="s">
        <v>10284</v>
      </c>
    </row>
    <row r="409" spans="1:4" ht="15" customHeight="1">
      <c r="A409" s="310" t="s">
        <v>10285</v>
      </c>
      <c r="B409" s="312" t="s">
        <v>10246</v>
      </c>
      <c r="C409" s="313" t="s">
        <v>10246</v>
      </c>
      <c r="D409" s="314" t="s">
        <v>10286</v>
      </c>
    </row>
    <row r="410" spans="1:4" ht="15" customHeight="1">
      <c r="A410" s="310" t="s">
        <v>10287</v>
      </c>
      <c r="B410" s="312" t="s">
        <v>10246</v>
      </c>
      <c r="C410" s="313" t="s">
        <v>10246</v>
      </c>
      <c r="D410" s="314" t="s">
        <v>10288</v>
      </c>
    </row>
    <row r="411" spans="1:4" ht="15" customHeight="1">
      <c r="A411" s="310" t="s">
        <v>10289</v>
      </c>
      <c r="B411" s="312" t="s">
        <v>10246</v>
      </c>
      <c r="C411" s="313" t="s">
        <v>10246</v>
      </c>
      <c r="D411" s="314" t="s">
        <v>10290</v>
      </c>
    </row>
    <row r="412" spans="1:4" ht="15" customHeight="1">
      <c r="A412" s="310" t="s">
        <v>10291</v>
      </c>
      <c r="B412" s="312" t="s">
        <v>10246</v>
      </c>
      <c r="C412" s="313" t="s">
        <v>10246</v>
      </c>
      <c r="D412" s="314" t="s">
        <v>10292</v>
      </c>
    </row>
    <row r="413" spans="1:4" ht="15" customHeight="1">
      <c r="A413" s="310" t="s">
        <v>10293</v>
      </c>
      <c r="B413" s="312" t="s">
        <v>10246</v>
      </c>
      <c r="C413" s="313" t="s">
        <v>10246</v>
      </c>
      <c r="D413" s="314" t="s">
        <v>10294</v>
      </c>
    </row>
    <row r="414" spans="1:4" ht="15" customHeight="1">
      <c r="A414" s="310" t="s">
        <v>10295</v>
      </c>
      <c r="B414" s="312" t="s">
        <v>10246</v>
      </c>
      <c r="C414" s="313" t="s">
        <v>10246</v>
      </c>
      <c r="D414" s="314" t="s">
        <v>10296</v>
      </c>
    </row>
    <row r="415" spans="1:4" ht="15" customHeight="1">
      <c r="A415" s="310" t="s">
        <v>10297</v>
      </c>
      <c r="B415" s="312" t="s">
        <v>10246</v>
      </c>
      <c r="C415" s="313" t="s">
        <v>10246</v>
      </c>
      <c r="D415" s="314" t="s">
        <v>10298</v>
      </c>
    </row>
    <row r="416" spans="1:4" ht="15" customHeight="1">
      <c r="A416" s="310" t="s">
        <v>10299</v>
      </c>
      <c r="B416" s="312" t="s">
        <v>10246</v>
      </c>
      <c r="C416" s="313" t="s">
        <v>10246</v>
      </c>
      <c r="D416" s="314" t="s">
        <v>10300</v>
      </c>
    </row>
    <row r="417" spans="1:4" ht="15" customHeight="1">
      <c r="A417" s="310" t="s">
        <v>10301</v>
      </c>
      <c r="B417" s="312" t="s">
        <v>10246</v>
      </c>
      <c r="C417" s="313" t="s">
        <v>10246</v>
      </c>
      <c r="D417" s="314" t="s">
        <v>10302</v>
      </c>
    </row>
    <row r="418" spans="1:4" ht="15" customHeight="1">
      <c r="A418" s="310" t="s">
        <v>10303</v>
      </c>
      <c r="B418" s="312" t="s">
        <v>10246</v>
      </c>
      <c r="C418" s="313" t="s">
        <v>10304</v>
      </c>
      <c r="D418" s="314"/>
    </row>
    <row r="419" spans="1:4" ht="15" customHeight="1">
      <c r="A419" s="310" t="s">
        <v>10305</v>
      </c>
      <c r="B419" s="312" t="s">
        <v>10246</v>
      </c>
      <c r="C419" s="313" t="s">
        <v>10304</v>
      </c>
      <c r="D419" s="314" t="s">
        <v>10304</v>
      </c>
    </row>
    <row r="420" spans="1:4" ht="15" customHeight="1">
      <c r="A420" s="310" t="s">
        <v>10306</v>
      </c>
      <c r="B420" s="312" t="s">
        <v>10246</v>
      </c>
      <c r="C420" s="313" t="s">
        <v>10304</v>
      </c>
      <c r="D420" s="314" t="s">
        <v>10307</v>
      </c>
    </row>
    <row r="421" spans="1:4" ht="15" customHeight="1">
      <c r="A421" s="310" t="s">
        <v>10308</v>
      </c>
      <c r="B421" s="312" t="s">
        <v>10246</v>
      </c>
      <c r="C421" s="313" t="s">
        <v>10304</v>
      </c>
      <c r="D421" s="314" t="s">
        <v>10309</v>
      </c>
    </row>
    <row r="422" spans="1:4" ht="15" customHeight="1">
      <c r="A422" s="310" t="s">
        <v>10310</v>
      </c>
      <c r="B422" s="312" t="s">
        <v>10246</v>
      </c>
      <c r="C422" s="313" t="s">
        <v>10304</v>
      </c>
      <c r="D422" s="314" t="s">
        <v>8794</v>
      </c>
    </row>
    <row r="423" spans="1:4" ht="15" customHeight="1">
      <c r="A423" s="310" t="s">
        <v>9738</v>
      </c>
      <c r="B423" s="315"/>
      <c r="C423" s="313"/>
      <c r="D423" s="314"/>
    </row>
    <row r="424" spans="1:4" ht="15" customHeight="1">
      <c r="A424" s="310" t="s">
        <v>9739</v>
      </c>
      <c r="B424" s="316" t="s">
        <v>9740</v>
      </c>
      <c r="C424" s="313" t="s">
        <v>9741</v>
      </c>
      <c r="D424" s="314" t="s">
        <v>9742</v>
      </c>
    </row>
    <row r="425" spans="1:4" ht="15" customHeight="1">
      <c r="A425" s="310" t="s">
        <v>10311</v>
      </c>
      <c r="B425" s="312" t="s">
        <v>10246</v>
      </c>
      <c r="C425" s="313" t="s">
        <v>10304</v>
      </c>
      <c r="D425" s="314" t="s">
        <v>10312</v>
      </c>
    </row>
    <row r="426" spans="1:4" ht="15" customHeight="1">
      <c r="A426" s="310" t="s">
        <v>10313</v>
      </c>
      <c r="B426" s="312" t="s">
        <v>10246</v>
      </c>
      <c r="C426" s="313" t="s">
        <v>10304</v>
      </c>
      <c r="D426" s="314" t="s">
        <v>10314</v>
      </c>
    </row>
    <row r="427" spans="1:4" ht="15" customHeight="1">
      <c r="A427" s="310" t="s">
        <v>10315</v>
      </c>
      <c r="B427" s="312" t="s">
        <v>10246</v>
      </c>
      <c r="C427" s="313" t="s">
        <v>10304</v>
      </c>
      <c r="D427" s="314" t="s">
        <v>10316</v>
      </c>
    </row>
    <row r="428" spans="1:4" ht="15" customHeight="1">
      <c r="A428" s="310" t="s">
        <v>10317</v>
      </c>
      <c r="B428" s="312" t="s">
        <v>10246</v>
      </c>
      <c r="C428" s="313" t="s">
        <v>10304</v>
      </c>
      <c r="D428" s="314" t="s">
        <v>10318</v>
      </c>
    </row>
    <row r="429" spans="1:4" ht="15" customHeight="1">
      <c r="A429" s="310" t="s">
        <v>10319</v>
      </c>
      <c r="B429" s="312" t="s">
        <v>10246</v>
      </c>
      <c r="C429" s="313" t="s">
        <v>10320</v>
      </c>
      <c r="D429" s="314"/>
    </row>
    <row r="430" spans="1:4" ht="15" customHeight="1">
      <c r="A430" s="310" t="s">
        <v>10321</v>
      </c>
      <c r="B430" s="312" t="s">
        <v>10246</v>
      </c>
      <c r="C430" s="313" t="s">
        <v>10320</v>
      </c>
      <c r="D430" s="314" t="s">
        <v>10320</v>
      </c>
    </row>
    <row r="431" spans="1:4" ht="15" customHeight="1">
      <c r="A431" s="310" t="s">
        <v>10322</v>
      </c>
      <c r="B431" s="312" t="s">
        <v>10246</v>
      </c>
      <c r="C431" s="313" t="s">
        <v>10320</v>
      </c>
      <c r="D431" s="314" t="s">
        <v>10323</v>
      </c>
    </row>
    <row r="432" spans="1:4" ht="15" customHeight="1">
      <c r="A432" s="310" t="s">
        <v>10324</v>
      </c>
      <c r="B432" s="312" t="s">
        <v>10246</v>
      </c>
      <c r="C432" s="313" t="s">
        <v>10320</v>
      </c>
      <c r="D432" s="314" t="s">
        <v>10325</v>
      </c>
    </row>
    <row r="433" spans="1:4" ht="15" customHeight="1">
      <c r="A433" s="310" t="s">
        <v>10326</v>
      </c>
      <c r="B433" s="312" t="s">
        <v>10246</v>
      </c>
      <c r="C433" s="313" t="s">
        <v>10320</v>
      </c>
      <c r="D433" s="314" t="s">
        <v>10327</v>
      </c>
    </row>
    <row r="434" spans="1:4" ht="15" customHeight="1">
      <c r="A434" s="310" t="s">
        <v>10328</v>
      </c>
      <c r="B434" s="312" t="s">
        <v>10246</v>
      </c>
      <c r="C434" s="313" t="s">
        <v>10320</v>
      </c>
      <c r="D434" s="314" t="s">
        <v>10329</v>
      </c>
    </row>
    <row r="435" spans="1:4" ht="15" customHeight="1">
      <c r="A435" s="310" t="s">
        <v>10330</v>
      </c>
      <c r="B435" s="312" t="s">
        <v>10246</v>
      </c>
      <c r="C435" s="313" t="s">
        <v>10320</v>
      </c>
      <c r="D435" s="314" t="s">
        <v>10331</v>
      </c>
    </row>
    <row r="436" spans="1:4" ht="15" customHeight="1">
      <c r="A436" s="310" t="s">
        <v>10332</v>
      </c>
      <c r="B436" s="312" t="s">
        <v>10246</v>
      </c>
      <c r="C436" s="313" t="s">
        <v>10320</v>
      </c>
      <c r="D436" s="314" t="s">
        <v>10333</v>
      </c>
    </row>
    <row r="437" spans="1:4" ht="15" customHeight="1">
      <c r="A437" s="310" t="s">
        <v>10334</v>
      </c>
      <c r="B437" s="312" t="s">
        <v>10246</v>
      </c>
      <c r="C437" s="313" t="s">
        <v>10320</v>
      </c>
      <c r="D437" s="314" t="s">
        <v>10335</v>
      </c>
    </row>
    <row r="438" spans="1:4" ht="15" customHeight="1">
      <c r="A438" s="310" t="s">
        <v>10336</v>
      </c>
      <c r="B438" s="312" t="s">
        <v>10246</v>
      </c>
      <c r="C438" s="313" t="s">
        <v>10320</v>
      </c>
      <c r="D438" s="314" t="s">
        <v>10337</v>
      </c>
    </row>
    <row r="439" spans="1:4" ht="15" customHeight="1">
      <c r="A439" s="310" t="s">
        <v>10338</v>
      </c>
      <c r="B439" s="312" t="s">
        <v>10246</v>
      </c>
      <c r="C439" s="313" t="s">
        <v>10320</v>
      </c>
      <c r="D439" s="314" t="s">
        <v>10339</v>
      </c>
    </row>
    <row r="440" spans="1:4" ht="15" customHeight="1">
      <c r="A440" s="310" t="s">
        <v>10340</v>
      </c>
      <c r="B440" s="312" t="s">
        <v>10246</v>
      </c>
      <c r="C440" s="313" t="s">
        <v>10320</v>
      </c>
      <c r="D440" s="314" t="s">
        <v>10341</v>
      </c>
    </row>
    <row r="441" spans="1:4" ht="15" customHeight="1">
      <c r="A441" s="310" t="s">
        <v>10342</v>
      </c>
      <c r="B441" s="312" t="s">
        <v>10246</v>
      </c>
      <c r="C441" s="313" t="s">
        <v>10320</v>
      </c>
      <c r="D441" s="314" t="s">
        <v>10343</v>
      </c>
    </row>
    <row r="442" spans="1:4" ht="15" customHeight="1">
      <c r="A442" s="310" t="s">
        <v>10344</v>
      </c>
      <c r="B442" s="312" t="s">
        <v>10246</v>
      </c>
      <c r="C442" s="313" t="s">
        <v>10320</v>
      </c>
      <c r="D442" s="314" t="s">
        <v>10345</v>
      </c>
    </row>
    <row r="443" spans="1:4" ht="15" customHeight="1">
      <c r="A443" s="310" t="s">
        <v>10346</v>
      </c>
      <c r="B443" s="312" t="s">
        <v>10246</v>
      </c>
      <c r="C443" s="313" t="s">
        <v>10347</v>
      </c>
      <c r="D443" s="314"/>
    </row>
    <row r="444" spans="1:4" ht="15" customHeight="1">
      <c r="A444" s="310" t="s">
        <v>10348</v>
      </c>
      <c r="B444" s="312" t="s">
        <v>10246</v>
      </c>
      <c r="C444" s="313" t="s">
        <v>10347</v>
      </c>
      <c r="D444" s="314" t="s">
        <v>10349</v>
      </c>
    </row>
    <row r="445" spans="1:4" ht="15" customHeight="1">
      <c r="A445" s="310" t="s">
        <v>10350</v>
      </c>
      <c r="B445" s="312" t="s">
        <v>10246</v>
      </c>
      <c r="C445" s="313" t="s">
        <v>10347</v>
      </c>
      <c r="D445" s="314" t="s">
        <v>10351</v>
      </c>
    </row>
    <row r="446" spans="1:4" ht="15" customHeight="1">
      <c r="A446" s="310" t="s">
        <v>10352</v>
      </c>
      <c r="B446" s="312" t="s">
        <v>10246</v>
      </c>
      <c r="C446" s="313" t="s">
        <v>10347</v>
      </c>
      <c r="D446" s="314" t="s">
        <v>10353</v>
      </c>
    </row>
    <row r="447" spans="1:4" ht="15" customHeight="1">
      <c r="A447" s="310" t="s">
        <v>10354</v>
      </c>
      <c r="B447" s="312" t="s">
        <v>10246</v>
      </c>
      <c r="C447" s="313" t="s">
        <v>10347</v>
      </c>
      <c r="D447" s="314" t="s">
        <v>10355</v>
      </c>
    </row>
    <row r="448" spans="1:4" ht="15" customHeight="1">
      <c r="A448" s="310" t="s">
        <v>10356</v>
      </c>
      <c r="B448" s="312" t="s">
        <v>10246</v>
      </c>
      <c r="C448" s="313" t="s">
        <v>10347</v>
      </c>
      <c r="D448" s="314" t="s">
        <v>10357</v>
      </c>
    </row>
    <row r="449" spans="1:4" ht="15" customHeight="1">
      <c r="A449" s="310" t="s">
        <v>10358</v>
      </c>
      <c r="B449" s="312" t="s">
        <v>10246</v>
      </c>
      <c r="C449" s="313" t="s">
        <v>10347</v>
      </c>
      <c r="D449" s="314" t="s">
        <v>10359</v>
      </c>
    </row>
    <row r="450" spans="1:4" ht="15" customHeight="1">
      <c r="A450" s="310" t="s">
        <v>10360</v>
      </c>
      <c r="B450" s="312" t="s">
        <v>10246</v>
      </c>
      <c r="C450" s="313" t="s">
        <v>10347</v>
      </c>
      <c r="D450" s="314" t="s">
        <v>10361</v>
      </c>
    </row>
    <row r="451" spans="1:4" ht="15" customHeight="1">
      <c r="A451" s="310" t="s">
        <v>10362</v>
      </c>
      <c r="B451" s="312" t="s">
        <v>10246</v>
      </c>
      <c r="C451" s="313" t="s">
        <v>10347</v>
      </c>
      <c r="D451" s="314" t="s">
        <v>10363</v>
      </c>
    </row>
    <row r="452" spans="1:4" ht="15" customHeight="1">
      <c r="A452" s="310" t="s">
        <v>10364</v>
      </c>
      <c r="B452" s="312" t="s">
        <v>10246</v>
      </c>
      <c r="C452" s="313" t="s">
        <v>10347</v>
      </c>
      <c r="D452" s="314" t="s">
        <v>10365</v>
      </c>
    </row>
    <row r="453" spans="1:4" ht="15" customHeight="1">
      <c r="A453" s="310" t="s">
        <v>10366</v>
      </c>
      <c r="B453" s="312" t="s">
        <v>10246</v>
      </c>
      <c r="C453" s="313" t="s">
        <v>10347</v>
      </c>
      <c r="D453" s="314" t="s">
        <v>10367</v>
      </c>
    </row>
    <row r="454" spans="1:4" ht="15" customHeight="1">
      <c r="A454" s="310" t="s">
        <v>10368</v>
      </c>
      <c r="B454" s="312" t="s">
        <v>10246</v>
      </c>
      <c r="C454" s="313" t="s">
        <v>10347</v>
      </c>
      <c r="D454" s="314" t="s">
        <v>10369</v>
      </c>
    </row>
    <row r="455" spans="1:4" ht="15" customHeight="1">
      <c r="A455" s="310" t="s">
        <v>10370</v>
      </c>
      <c r="B455" s="312" t="s">
        <v>10246</v>
      </c>
      <c r="C455" s="313" t="s">
        <v>10347</v>
      </c>
      <c r="D455" s="314" t="s">
        <v>10371</v>
      </c>
    </row>
    <row r="456" spans="1:4" ht="15" customHeight="1">
      <c r="A456" s="310" t="s">
        <v>10372</v>
      </c>
      <c r="B456" s="312" t="s">
        <v>10246</v>
      </c>
      <c r="C456" s="313" t="s">
        <v>10347</v>
      </c>
      <c r="D456" s="314" t="s">
        <v>10373</v>
      </c>
    </row>
    <row r="457" spans="1:4" ht="15" customHeight="1">
      <c r="A457" s="310" t="s">
        <v>10374</v>
      </c>
      <c r="B457" s="312" t="s">
        <v>10246</v>
      </c>
      <c r="C457" s="313" t="s">
        <v>10347</v>
      </c>
      <c r="D457" s="314" t="s">
        <v>10375</v>
      </c>
    </row>
    <row r="458" spans="1:4" ht="15" customHeight="1">
      <c r="A458" s="310" t="s">
        <v>10376</v>
      </c>
      <c r="B458" s="312" t="s">
        <v>10246</v>
      </c>
      <c r="C458" s="313" t="s">
        <v>10377</v>
      </c>
      <c r="D458" s="314"/>
    </row>
    <row r="459" spans="1:4" ht="15" customHeight="1">
      <c r="A459" s="310" t="s">
        <v>10378</v>
      </c>
      <c r="B459" s="312" t="s">
        <v>10246</v>
      </c>
      <c r="C459" s="313" t="s">
        <v>10377</v>
      </c>
      <c r="D459" s="314" t="s">
        <v>10379</v>
      </c>
    </row>
    <row r="460" spans="1:4" ht="15" customHeight="1">
      <c r="A460" s="310" t="s">
        <v>10380</v>
      </c>
      <c r="B460" s="312" t="s">
        <v>10246</v>
      </c>
      <c r="C460" s="313" t="s">
        <v>10377</v>
      </c>
      <c r="D460" s="314" t="s">
        <v>10381</v>
      </c>
    </row>
    <row r="461" spans="1:4" ht="15" customHeight="1">
      <c r="A461" s="310" t="s">
        <v>10382</v>
      </c>
      <c r="B461" s="312" t="s">
        <v>10246</v>
      </c>
      <c r="C461" s="313" t="s">
        <v>10377</v>
      </c>
      <c r="D461" s="314" t="s">
        <v>10383</v>
      </c>
    </row>
    <row r="462" spans="1:4" ht="15" customHeight="1">
      <c r="A462" s="310" t="s">
        <v>10384</v>
      </c>
      <c r="B462" s="312" t="s">
        <v>10246</v>
      </c>
      <c r="C462" s="313" t="s">
        <v>10377</v>
      </c>
      <c r="D462" s="314" t="s">
        <v>10385</v>
      </c>
    </row>
    <row r="463" spans="1:4" ht="15" customHeight="1">
      <c r="A463" s="310" t="s">
        <v>10386</v>
      </c>
      <c r="B463" s="312" t="s">
        <v>10246</v>
      </c>
      <c r="C463" s="313" t="s">
        <v>10377</v>
      </c>
      <c r="D463" s="314" t="s">
        <v>10377</v>
      </c>
    </row>
    <row r="464" spans="1:4" ht="15" customHeight="1">
      <c r="A464" s="310" t="s">
        <v>10387</v>
      </c>
      <c r="B464" s="312" t="s">
        <v>10246</v>
      </c>
      <c r="C464" s="313" t="s">
        <v>10377</v>
      </c>
      <c r="D464" s="314" t="s">
        <v>8795</v>
      </c>
    </row>
    <row r="465" spans="1:4" ht="15" customHeight="1">
      <c r="A465" s="310" t="s">
        <v>10388</v>
      </c>
      <c r="B465" s="312" t="s">
        <v>10246</v>
      </c>
      <c r="C465" s="313" t="s">
        <v>10377</v>
      </c>
      <c r="D465" s="314" t="s">
        <v>8754</v>
      </c>
    </row>
    <row r="466" spans="1:4" ht="15" customHeight="1">
      <c r="A466" s="310" t="s">
        <v>10389</v>
      </c>
      <c r="B466" s="312" t="s">
        <v>10246</v>
      </c>
      <c r="C466" s="313" t="s">
        <v>10377</v>
      </c>
      <c r="D466" s="314" t="s">
        <v>10390</v>
      </c>
    </row>
    <row r="467" spans="1:4" ht="15" customHeight="1">
      <c r="A467" s="310" t="s">
        <v>10391</v>
      </c>
      <c r="B467" s="312" t="s">
        <v>10246</v>
      </c>
      <c r="C467" s="313" t="s">
        <v>10377</v>
      </c>
      <c r="D467" s="314" t="s">
        <v>10392</v>
      </c>
    </row>
    <row r="468" spans="1:4" ht="15" customHeight="1">
      <c r="A468" s="310" t="s">
        <v>10393</v>
      </c>
      <c r="B468" s="312" t="s">
        <v>10246</v>
      </c>
      <c r="C468" s="313" t="s">
        <v>10377</v>
      </c>
      <c r="D468" s="314" t="s">
        <v>10394</v>
      </c>
    </row>
    <row r="469" spans="1:4" ht="15" customHeight="1">
      <c r="A469" s="310" t="s">
        <v>10395</v>
      </c>
      <c r="B469" s="312" t="s">
        <v>10246</v>
      </c>
      <c r="C469" s="313" t="s">
        <v>10377</v>
      </c>
      <c r="D469" s="314" t="s">
        <v>10396</v>
      </c>
    </row>
    <row r="470" spans="1:4" ht="15" customHeight="1">
      <c r="A470" s="310" t="s">
        <v>10397</v>
      </c>
      <c r="B470" s="312" t="s">
        <v>10246</v>
      </c>
      <c r="C470" s="313" t="s">
        <v>10377</v>
      </c>
      <c r="D470" s="314" t="s">
        <v>10398</v>
      </c>
    </row>
    <row r="471" spans="1:4" ht="15" customHeight="1">
      <c r="A471" s="310" t="s">
        <v>10399</v>
      </c>
      <c r="B471" s="312" t="s">
        <v>10246</v>
      </c>
      <c r="C471" s="313" t="s">
        <v>10377</v>
      </c>
      <c r="D471" s="314" t="s">
        <v>10400</v>
      </c>
    </row>
    <row r="472" spans="1:4" ht="15" customHeight="1">
      <c r="A472" s="310" t="s">
        <v>10401</v>
      </c>
      <c r="B472" s="312" t="s">
        <v>10246</v>
      </c>
      <c r="C472" s="313" t="s">
        <v>10377</v>
      </c>
      <c r="D472" s="314" t="s">
        <v>10402</v>
      </c>
    </row>
    <row r="473" spans="1:4" ht="15" customHeight="1">
      <c r="A473" s="310" t="s">
        <v>10403</v>
      </c>
      <c r="B473" s="312" t="s">
        <v>10246</v>
      </c>
      <c r="C473" s="313" t="s">
        <v>10377</v>
      </c>
      <c r="D473" s="314" t="s">
        <v>10404</v>
      </c>
    </row>
    <row r="474" spans="1:4" ht="15" customHeight="1">
      <c r="A474" s="310" t="s">
        <v>10405</v>
      </c>
      <c r="B474" s="312" t="s">
        <v>10246</v>
      </c>
      <c r="C474" s="313" t="s">
        <v>10377</v>
      </c>
      <c r="D474" s="314" t="s">
        <v>10406</v>
      </c>
    </row>
    <row r="475" spans="1:4" ht="15" customHeight="1">
      <c r="A475" s="310" t="s">
        <v>10407</v>
      </c>
      <c r="B475" s="312" t="s">
        <v>10246</v>
      </c>
      <c r="C475" s="313" t="s">
        <v>10377</v>
      </c>
      <c r="D475" s="314" t="s">
        <v>10408</v>
      </c>
    </row>
    <row r="476" spans="1:4" ht="15" customHeight="1">
      <c r="A476" s="310" t="s">
        <v>9738</v>
      </c>
      <c r="B476" s="315"/>
      <c r="C476" s="313"/>
      <c r="D476" s="314"/>
    </row>
    <row r="477" spans="1:4" ht="15" customHeight="1">
      <c r="A477" s="310" t="s">
        <v>9739</v>
      </c>
      <c r="B477" s="316" t="s">
        <v>9740</v>
      </c>
      <c r="C477" s="313" t="s">
        <v>9741</v>
      </c>
      <c r="D477" s="314" t="s">
        <v>9742</v>
      </c>
    </row>
    <row r="478" spans="1:4" ht="15" customHeight="1">
      <c r="A478" s="310" t="s">
        <v>10409</v>
      </c>
      <c r="B478" s="312" t="s">
        <v>10246</v>
      </c>
      <c r="C478" s="313" t="s">
        <v>10377</v>
      </c>
      <c r="D478" s="314" t="s">
        <v>10410</v>
      </c>
    </row>
    <row r="479" spans="1:4" ht="15" customHeight="1">
      <c r="A479" s="310" t="s">
        <v>10411</v>
      </c>
      <c r="B479" s="312" t="s">
        <v>10246</v>
      </c>
      <c r="C479" s="313" t="s">
        <v>10377</v>
      </c>
      <c r="D479" s="314" t="s">
        <v>10412</v>
      </c>
    </row>
    <row r="480" spans="1:4" ht="15" customHeight="1">
      <c r="A480" s="310" t="s">
        <v>10413</v>
      </c>
      <c r="B480" s="312" t="s">
        <v>10246</v>
      </c>
      <c r="C480" s="313" t="s">
        <v>10377</v>
      </c>
      <c r="D480" s="314" t="s">
        <v>10414</v>
      </c>
    </row>
    <row r="481" spans="1:4" ht="15" customHeight="1">
      <c r="A481" s="310" t="s">
        <v>10415</v>
      </c>
      <c r="B481" s="312" t="s">
        <v>10246</v>
      </c>
      <c r="C481" s="313" t="s">
        <v>10416</v>
      </c>
      <c r="D481" s="314"/>
    </row>
    <row r="482" spans="1:4" ht="15" customHeight="1">
      <c r="A482" s="310" t="s">
        <v>10417</v>
      </c>
      <c r="B482" s="312" t="s">
        <v>10246</v>
      </c>
      <c r="C482" s="313" t="s">
        <v>10416</v>
      </c>
      <c r="D482" s="314" t="s">
        <v>8684</v>
      </c>
    </row>
    <row r="483" spans="1:4" ht="15" customHeight="1">
      <c r="A483" s="310" t="s">
        <v>10418</v>
      </c>
      <c r="B483" s="312" t="s">
        <v>10246</v>
      </c>
      <c r="C483" s="313" t="s">
        <v>10416</v>
      </c>
      <c r="D483" s="314" t="s">
        <v>10419</v>
      </c>
    </row>
    <row r="484" spans="1:4" ht="15" customHeight="1">
      <c r="A484" s="310" t="s">
        <v>10420</v>
      </c>
      <c r="B484" s="312" t="s">
        <v>10246</v>
      </c>
      <c r="C484" s="313" t="s">
        <v>10416</v>
      </c>
      <c r="D484" s="314" t="s">
        <v>10421</v>
      </c>
    </row>
    <row r="485" spans="1:4" ht="15" customHeight="1">
      <c r="A485" s="310" t="s">
        <v>10422</v>
      </c>
      <c r="B485" s="312" t="s">
        <v>10246</v>
      </c>
      <c r="C485" s="313" t="s">
        <v>10416</v>
      </c>
      <c r="D485" s="314" t="s">
        <v>10423</v>
      </c>
    </row>
    <row r="486" spans="1:4" ht="15" customHeight="1">
      <c r="A486" s="310" t="s">
        <v>10424</v>
      </c>
      <c r="B486" s="312" t="s">
        <v>10246</v>
      </c>
      <c r="C486" s="313" t="s">
        <v>10416</v>
      </c>
      <c r="D486" s="314" t="s">
        <v>10425</v>
      </c>
    </row>
    <row r="487" spans="1:4" ht="15" customHeight="1">
      <c r="A487" s="310" t="s">
        <v>10426</v>
      </c>
      <c r="B487" s="312" t="s">
        <v>10246</v>
      </c>
      <c r="C487" s="313" t="s">
        <v>10416</v>
      </c>
      <c r="D487" s="314" t="s">
        <v>10427</v>
      </c>
    </row>
    <row r="488" spans="1:4" ht="15" customHeight="1">
      <c r="A488" s="310" t="s">
        <v>10428</v>
      </c>
      <c r="B488" s="312" t="s">
        <v>10246</v>
      </c>
      <c r="C488" s="313" t="s">
        <v>10416</v>
      </c>
      <c r="D488" s="314" t="s">
        <v>10429</v>
      </c>
    </row>
    <row r="489" spans="1:4" ht="15" customHeight="1">
      <c r="A489" s="310" t="s">
        <v>10430</v>
      </c>
      <c r="B489" s="312" t="s">
        <v>10246</v>
      </c>
      <c r="C489" s="313" t="s">
        <v>10416</v>
      </c>
      <c r="D489" s="314" t="s">
        <v>10431</v>
      </c>
    </row>
    <row r="490" spans="1:4" ht="15" customHeight="1">
      <c r="A490" s="310" t="s">
        <v>10432</v>
      </c>
      <c r="B490" s="312" t="s">
        <v>10246</v>
      </c>
      <c r="C490" s="313" t="s">
        <v>10433</v>
      </c>
      <c r="D490" s="314"/>
    </row>
    <row r="491" spans="1:4" ht="15" customHeight="1">
      <c r="A491" s="310" t="s">
        <v>10434</v>
      </c>
      <c r="B491" s="312" t="s">
        <v>10246</v>
      </c>
      <c r="C491" s="313" t="s">
        <v>10433</v>
      </c>
      <c r="D491" s="314" t="s">
        <v>10435</v>
      </c>
    </row>
    <row r="492" spans="1:4" ht="15" customHeight="1">
      <c r="A492" s="310" t="s">
        <v>10436</v>
      </c>
      <c r="B492" s="312" t="s">
        <v>10246</v>
      </c>
      <c r="C492" s="313" t="s">
        <v>10433</v>
      </c>
      <c r="D492" s="314" t="s">
        <v>10437</v>
      </c>
    </row>
    <row r="493" spans="1:4" ht="15" customHeight="1">
      <c r="A493" s="310" t="s">
        <v>10438</v>
      </c>
      <c r="B493" s="312" t="s">
        <v>10246</v>
      </c>
      <c r="C493" s="313" t="s">
        <v>10433</v>
      </c>
      <c r="D493" s="314" t="s">
        <v>10439</v>
      </c>
    </row>
    <row r="494" spans="1:4" ht="15" customHeight="1">
      <c r="A494" s="310" t="s">
        <v>10440</v>
      </c>
      <c r="B494" s="312" t="s">
        <v>10246</v>
      </c>
      <c r="C494" s="313" t="s">
        <v>10433</v>
      </c>
      <c r="D494" s="314" t="s">
        <v>10433</v>
      </c>
    </row>
    <row r="495" spans="1:4" ht="15" customHeight="1">
      <c r="A495" s="310" t="s">
        <v>10441</v>
      </c>
      <c r="B495" s="312" t="s">
        <v>10246</v>
      </c>
      <c r="C495" s="313" t="s">
        <v>10433</v>
      </c>
      <c r="D495" s="314" t="s">
        <v>10442</v>
      </c>
    </row>
    <row r="496" spans="1:4" ht="15" customHeight="1">
      <c r="A496" s="310" t="s">
        <v>10443</v>
      </c>
      <c r="B496" s="312" t="s">
        <v>10246</v>
      </c>
      <c r="C496" s="313" t="s">
        <v>10433</v>
      </c>
      <c r="D496" s="314" t="s">
        <v>10444</v>
      </c>
    </row>
    <row r="497" spans="1:4" ht="15" customHeight="1">
      <c r="A497" s="310" t="s">
        <v>10445</v>
      </c>
      <c r="B497" s="312" t="s">
        <v>10246</v>
      </c>
      <c r="C497" s="313" t="s">
        <v>10446</v>
      </c>
      <c r="D497" s="314"/>
    </row>
    <row r="498" spans="1:4" ht="15" customHeight="1">
      <c r="A498" s="310" t="s">
        <v>10447</v>
      </c>
      <c r="B498" s="312" t="s">
        <v>10246</v>
      </c>
      <c r="C498" s="313" t="s">
        <v>10446</v>
      </c>
      <c r="D498" s="314" t="s">
        <v>10448</v>
      </c>
    </row>
    <row r="499" spans="1:4" ht="15" customHeight="1">
      <c r="A499" s="310" t="s">
        <v>10449</v>
      </c>
      <c r="B499" s="312" t="s">
        <v>10246</v>
      </c>
      <c r="C499" s="313" t="s">
        <v>10446</v>
      </c>
      <c r="D499" s="314" t="s">
        <v>10450</v>
      </c>
    </row>
    <row r="500" spans="1:4" ht="15" customHeight="1">
      <c r="A500" s="310" t="s">
        <v>10451</v>
      </c>
      <c r="B500" s="312" t="s">
        <v>10246</v>
      </c>
      <c r="C500" s="313" t="s">
        <v>10446</v>
      </c>
      <c r="D500" s="314" t="s">
        <v>10452</v>
      </c>
    </row>
    <row r="501" spans="1:4" ht="15" customHeight="1">
      <c r="A501" s="310" t="s">
        <v>10453</v>
      </c>
      <c r="B501" s="312" t="s">
        <v>10246</v>
      </c>
      <c r="C501" s="313" t="s">
        <v>10446</v>
      </c>
      <c r="D501" s="314" t="s">
        <v>10454</v>
      </c>
    </row>
    <row r="502" spans="1:4" ht="15" customHeight="1">
      <c r="A502" s="310" t="s">
        <v>10455</v>
      </c>
      <c r="B502" s="312" t="s">
        <v>10246</v>
      </c>
      <c r="C502" s="313" t="s">
        <v>10446</v>
      </c>
      <c r="D502" s="314" t="s">
        <v>8796</v>
      </c>
    </row>
    <row r="503" spans="1:4" ht="15" customHeight="1">
      <c r="A503" s="310" t="s">
        <v>10456</v>
      </c>
      <c r="B503" s="312" t="s">
        <v>10246</v>
      </c>
      <c r="C503" s="313" t="s">
        <v>10446</v>
      </c>
      <c r="D503" s="314" t="s">
        <v>10457</v>
      </c>
    </row>
    <row r="504" spans="1:4" ht="15" customHeight="1">
      <c r="A504" s="310" t="s">
        <v>10458</v>
      </c>
      <c r="B504" s="312" t="s">
        <v>10246</v>
      </c>
      <c r="C504" s="313" t="s">
        <v>10446</v>
      </c>
      <c r="D504" s="314" t="s">
        <v>10459</v>
      </c>
    </row>
    <row r="505" spans="1:4" ht="15" customHeight="1">
      <c r="A505" s="310" t="s">
        <v>10460</v>
      </c>
      <c r="B505" s="312" t="s">
        <v>10246</v>
      </c>
      <c r="C505" s="313" t="s">
        <v>10446</v>
      </c>
      <c r="D505" s="314" t="s">
        <v>10461</v>
      </c>
    </row>
    <row r="506" spans="1:4" ht="15" customHeight="1">
      <c r="A506" s="310" t="s">
        <v>10462</v>
      </c>
      <c r="B506" s="312" t="s">
        <v>10246</v>
      </c>
      <c r="C506" s="313" t="s">
        <v>10446</v>
      </c>
      <c r="D506" s="314" t="s">
        <v>10463</v>
      </c>
    </row>
    <row r="507" spans="1:4" ht="15" customHeight="1">
      <c r="A507" s="310" t="s">
        <v>10464</v>
      </c>
      <c r="B507" s="312" t="s">
        <v>10246</v>
      </c>
      <c r="C507" s="313" t="s">
        <v>10446</v>
      </c>
      <c r="D507" s="314" t="s">
        <v>10465</v>
      </c>
    </row>
    <row r="508" spans="1:4" ht="15" customHeight="1">
      <c r="A508" s="310" t="s">
        <v>10466</v>
      </c>
      <c r="B508" s="312" t="s">
        <v>10246</v>
      </c>
      <c r="C508" s="313" t="s">
        <v>10446</v>
      </c>
      <c r="D508" s="314" t="s">
        <v>10467</v>
      </c>
    </row>
    <row r="509" spans="1:4" ht="15" customHeight="1">
      <c r="A509" s="310" t="s">
        <v>10468</v>
      </c>
      <c r="B509" s="312" t="s">
        <v>10469</v>
      </c>
      <c r="C509" s="313"/>
      <c r="D509" s="314"/>
    </row>
    <row r="510" spans="1:4" ht="15" customHeight="1">
      <c r="A510" s="310" t="s">
        <v>10470</v>
      </c>
      <c r="B510" s="312" t="s">
        <v>10469</v>
      </c>
      <c r="C510" s="313" t="s">
        <v>10471</v>
      </c>
      <c r="D510" s="314"/>
    </row>
    <row r="511" spans="1:4" ht="15" customHeight="1">
      <c r="A511" s="310" t="s">
        <v>9725</v>
      </c>
      <c r="B511" s="312" t="s">
        <v>10469</v>
      </c>
      <c r="C511" s="313" t="s">
        <v>10471</v>
      </c>
      <c r="D511" s="314" t="s">
        <v>10469</v>
      </c>
    </row>
    <row r="512" spans="1:4" ht="15" customHeight="1">
      <c r="A512" s="310" t="s">
        <v>10472</v>
      </c>
      <c r="B512" s="312" t="s">
        <v>10469</v>
      </c>
      <c r="C512" s="313" t="s">
        <v>10471</v>
      </c>
      <c r="D512" s="314" t="s">
        <v>10473</v>
      </c>
    </row>
    <row r="513" spans="1:4" ht="15" customHeight="1">
      <c r="A513" s="310" t="s">
        <v>10474</v>
      </c>
      <c r="B513" s="312" t="s">
        <v>10469</v>
      </c>
      <c r="C513" s="313" t="s">
        <v>10471</v>
      </c>
      <c r="D513" s="314" t="s">
        <v>10475</v>
      </c>
    </row>
    <row r="514" spans="1:4" ht="15" customHeight="1">
      <c r="A514" s="310" t="s">
        <v>10476</v>
      </c>
      <c r="B514" s="312" t="s">
        <v>10469</v>
      </c>
      <c r="C514" s="313" t="s">
        <v>10471</v>
      </c>
      <c r="D514" s="314" t="s">
        <v>10477</v>
      </c>
    </row>
    <row r="515" spans="1:4" ht="15" customHeight="1">
      <c r="A515" s="310" t="s">
        <v>10478</v>
      </c>
      <c r="B515" s="312" t="s">
        <v>10469</v>
      </c>
      <c r="C515" s="313" t="s">
        <v>10471</v>
      </c>
      <c r="D515" s="314" t="s">
        <v>10104</v>
      </c>
    </row>
    <row r="516" spans="1:4" ht="15" customHeight="1">
      <c r="A516" s="310" t="s">
        <v>10479</v>
      </c>
      <c r="B516" s="312" t="s">
        <v>10469</v>
      </c>
      <c r="C516" s="313" t="s">
        <v>10471</v>
      </c>
      <c r="D516" s="314" t="s">
        <v>9957</v>
      </c>
    </row>
    <row r="517" spans="1:4" ht="15" customHeight="1">
      <c r="A517" s="310" t="s">
        <v>10480</v>
      </c>
      <c r="B517" s="312" t="s">
        <v>10469</v>
      </c>
      <c r="C517" s="313" t="s">
        <v>10471</v>
      </c>
      <c r="D517" s="314" t="s">
        <v>10481</v>
      </c>
    </row>
    <row r="518" spans="1:4" ht="15" customHeight="1">
      <c r="A518" s="310" t="s">
        <v>10482</v>
      </c>
      <c r="B518" s="312" t="s">
        <v>10469</v>
      </c>
      <c r="C518" s="313" t="s">
        <v>10471</v>
      </c>
      <c r="D518" s="314" t="s">
        <v>10483</v>
      </c>
    </row>
    <row r="519" spans="1:4" ht="15" customHeight="1">
      <c r="A519" s="310" t="s">
        <v>10484</v>
      </c>
      <c r="B519" s="312" t="s">
        <v>10469</v>
      </c>
      <c r="C519" s="313" t="s">
        <v>10471</v>
      </c>
      <c r="D519" s="314" t="s">
        <v>10485</v>
      </c>
    </row>
    <row r="520" spans="1:4" ht="15" customHeight="1">
      <c r="A520" s="310" t="s">
        <v>10486</v>
      </c>
      <c r="B520" s="312" t="s">
        <v>10469</v>
      </c>
      <c r="C520" s="313" t="s">
        <v>10471</v>
      </c>
      <c r="D520" s="314" t="s">
        <v>8797</v>
      </c>
    </row>
    <row r="521" spans="1:4" ht="15" customHeight="1">
      <c r="A521" s="310" t="s">
        <v>10487</v>
      </c>
      <c r="B521" s="312" t="s">
        <v>10469</v>
      </c>
      <c r="C521" s="313" t="s">
        <v>10471</v>
      </c>
      <c r="D521" s="314" t="s">
        <v>10488</v>
      </c>
    </row>
    <row r="522" spans="1:4" ht="15" customHeight="1">
      <c r="A522" s="310" t="s">
        <v>10489</v>
      </c>
      <c r="B522" s="312" t="s">
        <v>10469</v>
      </c>
      <c r="C522" s="313" t="s">
        <v>10471</v>
      </c>
      <c r="D522" s="314" t="s">
        <v>10490</v>
      </c>
    </row>
    <row r="523" spans="1:4" ht="15" customHeight="1">
      <c r="A523" s="310" t="s">
        <v>10491</v>
      </c>
      <c r="B523" s="312" t="s">
        <v>10469</v>
      </c>
      <c r="C523" s="313" t="s">
        <v>10471</v>
      </c>
      <c r="D523" s="314" t="s">
        <v>10492</v>
      </c>
    </row>
    <row r="524" spans="1:4" ht="15" customHeight="1">
      <c r="A524" s="310" t="s">
        <v>10493</v>
      </c>
      <c r="B524" s="312" t="s">
        <v>10469</v>
      </c>
      <c r="C524" s="313" t="s">
        <v>10471</v>
      </c>
      <c r="D524" s="314" t="s">
        <v>10494</v>
      </c>
    </row>
    <row r="525" spans="1:4" ht="15" customHeight="1">
      <c r="A525" s="310" t="s">
        <v>10495</v>
      </c>
      <c r="B525" s="312" t="s">
        <v>10469</v>
      </c>
      <c r="C525" s="313" t="s">
        <v>10471</v>
      </c>
      <c r="D525" s="314" t="s">
        <v>10496</v>
      </c>
    </row>
    <row r="526" spans="1:4" ht="15" customHeight="1">
      <c r="A526" s="310" t="s">
        <v>10497</v>
      </c>
      <c r="B526" s="312" t="s">
        <v>10469</v>
      </c>
      <c r="C526" s="313" t="s">
        <v>10471</v>
      </c>
      <c r="D526" s="314" t="s">
        <v>10498</v>
      </c>
    </row>
    <row r="527" spans="1:4" ht="15" customHeight="1">
      <c r="A527" s="310" t="s">
        <v>10499</v>
      </c>
      <c r="B527" s="312" t="s">
        <v>10469</v>
      </c>
      <c r="C527" s="313" t="s">
        <v>10500</v>
      </c>
      <c r="D527" s="314"/>
    </row>
    <row r="528" spans="1:4" ht="15" customHeight="1">
      <c r="A528" s="310" t="s">
        <v>10501</v>
      </c>
      <c r="B528" s="312" t="s">
        <v>10469</v>
      </c>
      <c r="C528" s="313" t="s">
        <v>10500</v>
      </c>
      <c r="D528" s="314" t="s">
        <v>10500</v>
      </c>
    </row>
    <row r="529" spans="1:4" ht="15" customHeight="1">
      <c r="A529" s="310" t="s">
        <v>9738</v>
      </c>
      <c r="B529" s="315"/>
      <c r="C529" s="313"/>
      <c r="D529" s="314"/>
    </row>
    <row r="530" spans="1:4" ht="15" customHeight="1">
      <c r="A530" s="310" t="s">
        <v>9739</v>
      </c>
      <c r="B530" s="316" t="s">
        <v>9740</v>
      </c>
      <c r="C530" s="313" t="s">
        <v>9741</v>
      </c>
      <c r="D530" s="314" t="s">
        <v>9742</v>
      </c>
    </row>
    <row r="531" spans="1:4" ht="15" customHeight="1">
      <c r="A531" s="310" t="s">
        <v>10502</v>
      </c>
      <c r="B531" s="312" t="s">
        <v>10469</v>
      </c>
      <c r="C531" s="313" t="s">
        <v>10500</v>
      </c>
      <c r="D531" s="314" t="s">
        <v>10503</v>
      </c>
    </row>
    <row r="532" spans="1:4" ht="15" customHeight="1">
      <c r="A532" s="310" t="s">
        <v>10504</v>
      </c>
      <c r="B532" s="312" t="s">
        <v>10469</v>
      </c>
      <c r="C532" s="313" t="s">
        <v>10500</v>
      </c>
      <c r="D532" s="314" t="s">
        <v>10505</v>
      </c>
    </row>
    <row r="533" spans="1:4" ht="15" customHeight="1">
      <c r="A533" s="310" t="s">
        <v>10506</v>
      </c>
      <c r="B533" s="312" t="s">
        <v>10469</v>
      </c>
      <c r="C533" s="313" t="s">
        <v>10500</v>
      </c>
      <c r="D533" s="314" t="s">
        <v>10507</v>
      </c>
    </row>
    <row r="534" spans="1:4" ht="15" customHeight="1">
      <c r="A534" s="310" t="s">
        <v>10508</v>
      </c>
      <c r="B534" s="312" t="s">
        <v>10469</v>
      </c>
      <c r="C534" s="313" t="s">
        <v>10500</v>
      </c>
      <c r="D534" s="314" t="s">
        <v>10509</v>
      </c>
    </row>
    <row r="535" spans="1:4" ht="15" customHeight="1">
      <c r="A535" s="310" t="s">
        <v>10510</v>
      </c>
      <c r="B535" s="312" t="s">
        <v>10469</v>
      </c>
      <c r="C535" s="313" t="s">
        <v>10500</v>
      </c>
      <c r="D535" s="314" t="s">
        <v>10511</v>
      </c>
    </row>
    <row r="536" spans="1:4" ht="15" customHeight="1">
      <c r="A536" s="310" t="s">
        <v>10512</v>
      </c>
      <c r="B536" s="312" t="s">
        <v>10469</v>
      </c>
      <c r="C536" s="313" t="s">
        <v>10513</v>
      </c>
      <c r="D536" s="314"/>
    </row>
    <row r="537" spans="1:4" ht="15" customHeight="1">
      <c r="A537" s="310" t="s">
        <v>10514</v>
      </c>
      <c r="B537" s="312" t="s">
        <v>10469</v>
      </c>
      <c r="C537" s="313" t="s">
        <v>10513</v>
      </c>
      <c r="D537" s="314" t="s">
        <v>10515</v>
      </c>
    </row>
    <row r="538" spans="1:4" ht="15" customHeight="1">
      <c r="A538" s="310" t="s">
        <v>10516</v>
      </c>
      <c r="B538" s="312" t="s">
        <v>10469</v>
      </c>
      <c r="C538" s="313" t="s">
        <v>10513</v>
      </c>
      <c r="D538" s="314" t="s">
        <v>10517</v>
      </c>
    </row>
    <row r="539" spans="1:4" ht="15" customHeight="1">
      <c r="A539" s="310" t="s">
        <v>10518</v>
      </c>
      <c r="B539" s="312" t="s">
        <v>10469</v>
      </c>
      <c r="C539" s="313" t="s">
        <v>10513</v>
      </c>
      <c r="D539" s="314" t="s">
        <v>10519</v>
      </c>
    </row>
    <row r="540" spans="1:4" ht="15" customHeight="1">
      <c r="A540" s="310" t="s">
        <v>10520</v>
      </c>
      <c r="B540" s="312" t="s">
        <v>10469</v>
      </c>
      <c r="C540" s="313" t="s">
        <v>10513</v>
      </c>
      <c r="D540" s="314" t="s">
        <v>10521</v>
      </c>
    </row>
    <row r="541" spans="1:4" ht="15" customHeight="1">
      <c r="A541" s="310" t="s">
        <v>10522</v>
      </c>
      <c r="B541" s="312" t="s">
        <v>10469</v>
      </c>
      <c r="C541" s="313" t="s">
        <v>10523</v>
      </c>
      <c r="D541" s="314"/>
    </row>
    <row r="542" spans="1:4" ht="15" customHeight="1">
      <c r="A542" s="310" t="s">
        <v>10524</v>
      </c>
      <c r="B542" s="312" t="s">
        <v>10469</v>
      </c>
      <c r="C542" s="313" t="s">
        <v>10523</v>
      </c>
      <c r="D542" s="314" t="s">
        <v>10523</v>
      </c>
    </row>
    <row r="543" spans="1:4" ht="15" customHeight="1">
      <c r="A543" s="310" t="s">
        <v>10525</v>
      </c>
      <c r="B543" s="312" t="s">
        <v>10469</v>
      </c>
      <c r="C543" s="313" t="s">
        <v>10523</v>
      </c>
      <c r="D543" s="314" t="s">
        <v>10526</v>
      </c>
    </row>
    <row r="544" spans="1:4" ht="15" customHeight="1">
      <c r="A544" s="310" t="s">
        <v>10527</v>
      </c>
      <c r="B544" s="312" t="s">
        <v>10469</v>
      </c>
      <c r="C544" s="313" t="s">
        <v>10523</v>
      </c>
      <c r="D544" s="314" t="s">
        <v>10528</v>
      </c>
    </row>
    <row r="545" spans="1:4" ht="15" customHeight="1">
      <c r="A545" s="310" t="s">
        <v>10529</v>
      </c>
      <c r="B545" s="312" t="s">
        <v>10469</v>
      </c>
      <c r="C545" s="313" t="s">
        <v>10523</v>
      </c>
      <c r="D545" s="314" t="s">
        <v>10530</v>
      </c>
    </row>
    <row r="546" spans="1:4" ht="15" customHeight="1">
      <c r="A546" s="310" t="s">
        <v>10531</v>
      </c>
      <c r="B546" s="312" t="s">
        <v>10469</v>
      </c>
      <c r="C546" s="313" t="s">
        <v>10523</v>
      </c>
      <c r="D546" s="314" t="s">
        <v>10532</v>
      </c>
    </row>
    <row r="547" spans="1:4" ht="15" customHeight="1">
      <c r="A547" s="310" t="s">
        <v>10533</v>
      </c>
      <c r="B547" s="312" t="s">
        <v>10469</v>
      </c>
      <c r="C547" s="313" t="s">
        <v>10523</v>
      </c>
      <c r="D547" s="314" t="s">
        <v>10534</v>
      </c>
    </row>
    <row r="548" spans="1:4" ht="15" customHeight="1">
      <c r="A548" s="310" t="s">
        <v>10535</v>
      </c>
      <c r="B548" s="312" t="s">
        <v>10469</v>
      </c>
      <c r="C548" s="313" t="s">
        <v>10523</v>
      </c>
      <c r="D548" s="314" t="s">
        <v>10536</v>
      </c>
    </row>
    <row r="549" spans="1:4" ht="15" customHeight="1">
      <c r="A549" s="310" t="s">
        <v>10537</v>
      </c>
      <c r="B549" s="312" t="s">
        <v>10469</v>
      </c>
      <c r="C549" s="313" t="s">
        <v>10523</v>
      </c>
      <c r="D549" s="314" t="s">
        <v>10538</v>
      </c>
    </row>
    <row r="550" spans="1:4" ht="15" customHeight="1">
      <c r="A550" s="310" t="s">
        <v>10539</v>
      </c>
      <c r="B550" s="312" t="s">
        <v>10469</v>
      </c>
      <c r="C550" s="313" t="s">
        <v>10523</v>
      </c>
      <c r="D550" s="314" t="s">
        <v>10540</v>
      </c>
    </row>
    <row r="551" spans="1:4" ht="15" customHeight="1">
      <c r="A551" s="310" t="s">
        <v>10541</v>
      </c>
      <c r="B551" s="312" t="s">
        <v>10469</v>
      </c>
      <c r="C551" s="313" t="s">
        <v>10523</v>
      </c>
      <c r="D551" s="314" t="s">
        <v>10542</v>
      </c>
    </row>
    <row r="552" spans="1:4" ht="15" customHeight="1">
      <c r="A552" s="310" t="s">
        <v>10543</v>
      </c>
      <c r="B552" s="312" t="s">
        <v>10469</v>
      </c>
      <c r="C552" s="313" t="s">
        <v>10523</v>
      </c>
      <c r="D552" s="314" t="s">
        <v>10544</v>
      </c>
    </row>
    <row r="553" spans="1:4" ht="15" customHeight="1">
      <c r="A553" s="310" t="s">
        <v>10545</v>
      </c>
      <c r="B553" s="312" t="s">
        <v>10469</v>
      </c>
      <c r="C553" s="313" t="s">
        <v>10523</v>
      </c>
      <c r="D553" s="314" t="s">
        <v>10546</v>
      </c>
    </row>
    <row r="554" spans="1:4" ht="15" customHeight="1">
      <c r="A554" s="310" t="s">
        <v>10547</v>
      </c>
      <c r="B554" s="312" t="s">
        <v>10469</v>
      </c>
      <c r="C554" s="313" t="s">
        <v>10548</v>
      </c>
      <c r="D554" s="314"/>
    </row>
    <row r="555" spans="1:4" ht="15" customHeight="1">
      <c r="A555" s="310" t="s">
        <v>10549</v>
      </c>
      <c r="B555" s="312" t="s">
        <v>10469</v>
      </c>
      <c r="C555" s="313" t="s">
        <v>10548</v>
      </c>
      <c r="D555" s="314" t="s">
        <v>8798</v>
      </c>
    </row>
    <row r="556" spans="1:4" ht="15" customHeight="1">
      <c r="A556" s="310" t="s">
        <v>10550</v>
      </c>
      <c r="B556" s="312" t="s">
        <v>10469</v>
      </c>
      <c r="C556" s="313" t="s">
        <v>10548</v>
      </c>
      <c r="D556" s="314" t="s">
        <v>10551</v>
      </c>
    </row>
    <row r="557" spans="1:4" ht="15" customHeight="1">
      <c r="A557" s="310" t="s">
        <v>10552</v>
      </c>
      <c r="B557" s="312" t="s">
        <v>10469</v>
      </c>
      <c r="C557" s="313" t="s">
        <v>10548</v>
      </c>
      <c r="D557" s="314" t="s">
        <v>10553</v>
      </c>
    </row>
    <row r="558" spans="1:4" ht="15" customHeight="1">
      <c r="A558" s="310" t="s">
        <v>10554</v>
      </c>
      <c r="B558" s="312" t="s">
        <v>10469</v>
      </c>
      <c r="C558" s="313" t="s">
        <v>10548</v>
      </c>
      <c r="D558" s="314" t="s">
        <v>10555</v>
      </c>
    </row>
    <row r="559" spans="1:4" ht="15" customHeight="1">
      <c r="A559" s="310" t="s">
        <v>10556</v>
      </c>
      <c r="B559" s="312" t="s">
        <v>10469</v>
      </c>
      <c r="C559" s="313" t="s">
        <v>10548</v>
      </c>
      <c r="D559" s="314" t="s">
        <v>10557</v>
      </c>
    </row>
    <row r="560" spans="1:4" ht="15" customHeight="1">
      <c r="A560" s="310" t="s">
        <v>10558</v>
      </c>
      <c r="B560" s="312" t="s">
        <v>10469</v>
      </c>
      <c r="C560" s="313" t="s">
        <v>10548</v>
      </c>
      <c r="D560" s="314" t="s">
        <v>10559</v>
      </c>
    </row>
    <row r="561" spans="1:4" ht="15" customHeight="1">
      <c r="A561" s="310" t="s">
        <v>10560</v>
      </c>
      <c r="B561" s="312" t="s">
        <v>10469</v>
      </c>
      <c r="C561" s="313" t="s">
        <v>10548</v>
      </c>
      <c r="D561" s="314" t="s">
        <v>8760</v>
      </c>
    </row>
    <row r="562" spans="1:4" ht="15" customHeight="1">
      <c r="A562" s="310" t="s">
        <v>10561</v>
      </c>
      <c r="B562" s="312" t="s">
        <v>10469</v>
      </c>
      <c r="C562" s="313" t="s">
        <v>10548</v>
      </c>
      <c r="D562" s="314" t="s">
        <v>10562</v>
      </c>
    </row>
    <row r="563" spans="1:4" ht="15" customHeight="1">
      <c r="A563" s="310" t="s">
        <v>10563</v>
      </c>
      <c r="B563" s="312" t="s">
        <v>10469</v>
      </c>
      <c r="C563" s="313" t="s">
        <v>10548</v>
      </c>
      <c r="D563" s="314" t="s">
        <v>10564</v>
      </c>
    </row>
    <row r="564" spans="1:4" ht="15" customHeight="1">
      <c r="A564" s="310" t="s">
        <v>10565</v>
      </c>
      <c r="B564" s="312" t="s">
        <v>10469</v>
      </c>
      <c r="C564" s="313" t="s">
        <v>10548</v>
      </c>
      <c r="D564" s="314" t="s">
        <v>10566</v>
      </c>
    </row>
    <row r="565" spans="1:4" ht="15" customHeight="1">
      <c r="A565" s="310" t="s">
        <v>10567</v>
      </c>
      <c r="B565" s="312" t="s">
        <v>10469</v>
      </c>
      <c r="C565" s="313" t="s">
        <v>10568</v>
      </c>
      <c r="D565" s="314"/>
    </row>
    <row r="566" spans="1:4" ht="15" customHeight="1">
      <c r="A566" s="310" t="s">
        <v>10569</v>
      </c>
      <c r="B566" s="312" t="s">
        <v>10469</v>
      </c>
      <c r="C566" s="313" t="s">
        <v>10568</v>
      </c>
      <c r="D566" s="314" t="s">
        <v>10570</v>
      </c>
    </row>
    <row r="567" spans="1:4" ht="15" customHeight="1">
      <c r="A567" s="310" t="s">
        <v>10571</v>
      </c>
      <c r="B567" s="312" t="s">
        <v>10469</v>
      </c>
      <c r="C567" s="313" t="s">
        <v>10568</v>
      </c>
      <c r="D567" s="314" t="s">
        <v>10572</v>
      </c>
    </row>
    <row r="568" spans="1:4" ht="15" customHeight="1">
      <c r="A568" s="310" t="s">
        <v>10573</v>
      </c>
      <c r="B568" s="312" t="s">
        <v>10469</v>
      </c>
      <c r="C568" s="313" t="s">
        <v>10568</v>
      </c>
      <c r="D568" s="314" t="s">
        <v>8783</v>
      </c>
    </row>
    <row r="569" spans="1:4" ht="15" customHeight="1">
      <c r="A569" s="310" t="s">
        <v>10574</v>
      </c>
      <c r="B569" s="312" t="s">
        <v>10469</v>
      </c>
      <c r="C569" s="313" t="s">
        <v>10568</v>
      </c>
      <c r="D569" s="314" t="s">
        <v>10575</v>
      </c>
    </row>
    <row r="570" spans="1:4" ht="15" customHeight="1">
      <c r="A570" s="310" t="s">
        <v>10576</v>
      </c>
      <c r="B570" s="312" t="s">
        <v>10469</v>
      </c>
      <c r="C570" s="313" t="s">
        <v>10568</v>
      </c>
      <c r="D570" s="314" t="s">
        <v>10577</v>
      </c>
    </row>
    <row r="571" spans="1:4" ht="15" customHeight="1">
      <c r="A571" s="310" t="s">
        <v>10578</v>
      </c>
      <c r="B571" s="312" t="s">
        <v>10469</v>
      </c>
      <c r="C571" s="313" t="s">
        <v>10568</v>
      </c>
      <c r="D571" s="314" t="s">
        <v>10579</v>
      </c>
    </row>
    <row r="572" spans="1:4" ht="15" customHeight="1">
      <c r="A572" s="310" t="s">
        <v>10580</v>
      </c>
      <c r="B572" s="312" t="s">
        <v>10469</v>
      </c>
      <c r="C572" s="313" t="s">
        <v>10568</v>
      </c>
      <c r="D572" s="314" t="s">
        <v>10581</v>
      </c>
    </row>
    <row r="573" spans="1:4" ht="15" customHeight="1">
      <c r="A573" s="310" t="s">
        <v>10582</v>
      </c>
      <c r="B573" s="312" t="s">
        <v>10469</v>
      </c>
      <c r="C573" s="313" t="s">
        <v>10568</v>
      </c>
      <c r="D573" s="314" t="s">
        <v>10583</v>
      </c>
    </row>
    <row r="574" spans="1:4" ht="15" customHeight="1">
      <c r="A574" s="310" t="s">
        <v>10584</v>
      </c>
      <c r="B574" s="312" t="s">
        <v>10469</v>
      </c>
      <c r="C574" s="313" t="s">
        <v>10568</v>
      </c>
      <c r="D574" s="314" t="s">
        <v>8799</v>
      </c>
    </row>
    <row r="575" spans="1:4" ht="15" customHeight="1">
      <c r="A575" s="310" t="s">
        <v>10585</v>
      </c>
      <c r="B575" s="312" t="s">
        <v>10469</v>
      </c>
      <c r="C575" s="313" t="s">
        <v>10568</v>
      </c>
      <c r="D575" s="314" t="s">
        <v>10586</v>
      </c>
    </row>
    <row r="576" spans="1:4" ht="15" customHeight="1">
      <c r="A576" s="310" t="s">
        <v>10587</v>
      </c>
      <c r="B576" s="312" t="s">
        <v>10469</v>
      </c>
      <c r="C576" s="313" t="s">
        <v>10568</v>
      </c>
      <c r="D576" s="314" t="s">
        <v>10568</v>
      </c>
    </row>
    <row r="577" spans="1:4" ht="15" customHeight="1">
      <c r="A577" s="310" t="s">
        <v>10588</v>
      </c>
      <c r="B577" s="312" t="s">
        <v>10469</v>
      </c>
      <c r="C577" s="313" t="s">
        <v>10568</v>
      </c>
      <c r="D577" s="314" t="s">
        <v>10589</v>
      </c>
    </row>
    <row r="578" spans="1:4" ht="15" customHeight="1">
      <c r="A578" s="310" t="s">
        <v>10590</v>
      </c>
      <c r="B578" s="312" t="s">
        <v>10469</v>
      </c>
      <c r="C578" s="313" t="s">
        <v>10568</v>
      </c>
      <c r="D578" s="314" t="s">
        <v>10591</v>
      </c>
    </row>
    <row r="579" spans="1:4" ht="15" customHeight="1">
      <c r="A579" s="310" t="s">
        <v>10592</v>
      </c>
      <c r="B579" s="312" t="s">
        <v>10469</v>
      </c>
      <c r="C579" s="313" t="s">
        <v>10568</v>
      </c>
      <c r="D579" s="314" t="s">
        <v>10593</v>
      </c>
    </row>
    <row r="580" spans="1:4" ht="15" customHeight="1">
      <c r="A580" s="310" t="s">
        <v>10594</v>
      </c>
      <c r="B580" s="312" t="s">
        <v>10469</v>
      </c>
      <c r="C580" s="313" t="s">
        <v>10568</v>
      </c>
      <c r="D580" s="314" t="s">
        <v>8741</v>
      </c>
    </row>
    <row r="581" spans="1:4" ht="15" customHeight="1">
      <c r="A581" s="310" t="s">
        <v>10595</v>
      </c>
      <c r="B581" s="312" t="s">
        <v>10469</v>
      </c>
      <c r="C581" s="313" t="s">
        <v>10568</v>
      </c>
      <c r="D581" s="314" t="s">
        <v>8786</v>
      </c>
    </row>
    <row r="582" spans="1:4" ht="15" customHeight="1">
      <c r="A582" s="310" t="s">
        <v>9738</v>
      </c>
      <c r="B582" s="315"/>
      <c r="C582" s="313"/>
      <c r="D582" s="314"/>
    </row>
    <row r="583" spans="1:4" ht="15" customHeight="1">
      <c r="A583" s="310" t="s">
        <v>9739</v>
      </c>
      <c r="B583" s="316" t="s">
        <v>9740</v>
      </c>
      <c r="C583" s="313" t="s">
        <v>9741</v>
      </c>
      <c r="D583" s="314" t="s">
        <v>9742</v>
      </c>
    </row>
    <row r="584" spans="1:4" ht="15" customHeight="1">
      <c r="A584" s="310" t="s">
        <v>10596</v>
      </c>
      <c r="B584" s="312" t="s">
        <v>10469</v>
      </c>
      <c r="C584" s="313" t="s">
        <v>10568</v>
      </c>
      <c r="D584" s="314" t="s">
        <v>8782</v>
      </c>
    </row>
    <row r="585" spans="1:4" ht="15" customHeight="1">
      <c r="A585" s="310" t="s">
        <v>10597</v>
      </c>
      <c r="B585" s="312" t="s">
        <v>10469</v>
      </c>
      <c r="C585" s="313" t="s">
        <v>10568</v>
      </c>
      <c r="D585" s="314" t="s">
        <v>10598</v>
      </c>
    </row>
    <row r="586" spans="1:4" ht="15" customHeight="1">
      <c r="A586" s="310" t="s">
        <v>10599</v>
      </c>
      <c r="B586" s="312" t="s">
        <v>10469</v>
      </c>
      <c r="C586" s="313" t="s">
        <v>10568</v>
      </c>
      <c r="D586" s="314" t="s">
        <v>10515</v>
      </c>
    </row>
    <row r="587" spans="1:4" ht="15" customHeight="1">
      <c r="A587" s="310" t="s">
        <v>10600</v>
      </c>
      <c r="B587" s="312" t="s">
        <v>10469</v>
      </c>
      <c r="C587" s="313" t="s">
        <v>10568</v>
      </c>
      <c r="D587" s="314" t="s">
        <v>10601</v>
      </c>
    </row>
    <row r="588" spans="1:4" ht="15" customHeight="1">
      <c r="A588" s="310" t="s">
        <v>10602</v>
      </c>
      <c r="B588" s="312" t="s">
        <v>10469</v>
      </c>
      <c r="C588" s="313" t="s">
        <v>10568</v>
      </c>
      <c r="D588" s="314" t="s">
        <v>8800</v>
      </c>
    </row>
    <row r="589" spans="1:4" ht="15" customHeight="1">
      <c r="A589" s="310" t="s">
        <v>10603</v>
      </c>
      <c r="B589" s="312" t="s">
        <v>10469</v>
      </c>
      <c r="C589" s="313" t="s">
        <v>10604</v>
      </c>
      <c r="D589" s="314"/>
    </row>
    <row r="590" spans="1:4" ht="15" customHeight="1">
      <c r="A590" s="310" t="s">
        <v>10605</v>
      </c>
      <c r="B590" s="312" t="s">
        <v>10469</v>
      </c>
      <c r="C590" s="313" t="s">
        <v>10604</v>
      </c>
      <c r="D590" s="314" t="s">
        <v>10606</v>
      </c>
    </row>
    <row r="591" spans="1:4" ht="15" customHeight="1">
      <c r="A591" s="310" t="s">
        <v>10607</v>
      </c>
      <c r="B591" s="312" t="s">
        <v>10469</v>
      </c>
      <c r="C591" s="313" t="s">
        <v>10604</v>
      </c>
      <c r="D591" s="314" t="s">
        <v>10608</v>
      </c>
    </row>
    <row r="592" spans="1:4" ht="15" customHeight="1">
      <c r="A592" s="310" t="s">
        <v>10609</v>
      </c>
      <c r="B592" s="312" t="s">
        <v>10469</v>
      </c>
      <c r="C592" s="313" t="s">
        <v>10604</v>
      </c>
      <c r="D592" s="314" t="s">
        <v>10610</v>
      </c>
    </row>
    <row r="593" spans="1:4" ht="15" customHeight="1">
      <c r="A593" s="310" t="s">
        <v>10611</v>
      </c>
      <c r="B593" s="312" t="s">
        <v>10469</v>
      </c>
      <c r="C593" s="313" t="s">
        <v>10604</v>
      </c>
      <c r="D593" s="314" t="s">
        <v>10612</v>
      </c>
    </row>
    <row r="594" spans="1:4" ht="15" customHeight="1">
      <c r="A594" s="310" t="s">
        <v>10613</v>
      </c>
      <c r="B594" s="312" t="s">
        <v>10469</v>
      </c>
      <c r="C594" s="313" t="s">
        <v>10604</v>
      </c>
      <c r="D594" s="314" t="s">
        <v>10614</v>
      </c>
    </row>
    <row r="595" spans="1:4" ht="15" customHeight="1">
      <c r="A595" s="310" t="s">
        <v>10615</v>
      </c>
      <c r="B595" s="312" t="s">
        <v>10469</v>
      </c>
      <c r="C595" s="313" t="s">
        <v>10604</v>
      </c>
      <c r="D595" s="314" t="s">
        <v>10616</v>
      </c>
    </row>
    <row r="596" spans="1:4" ht="15" customHeight="1">
      <c r="A596" s="310" t="s">
        <v>10617</v>
      </c>
      <c r="B596" s="312" t="s">
        <v>10469</v>
      </c>
      <c r="C596" s="313" t="s">
        <v>10604</v>
      </c>
      <c r="D596" s="314" t="s">
        <v>10618</v>
      </c>
    </row>
    <row r="597" spans="1:4" ht="15" customHeight="1">
      <c r="A597" s="310" t="s">
        <v>10619</v>
      </c>
      <c r="B597" s="312" t="s">
        <v>10469</v>
      </c>
      <c r="C597" s="313" t="s">
        <v>10604</v>
      </c>
      <c r="D597" s="314" t="s">
        <v>10620</v>
      </c>
    </row>
    <row r="598" spans="1:4" ht="15" customHeight="1">
      <c r="A598" s="310" t="s">
        <v>10621</v>
      </c>
      <c r="B598" s="312" t="s">
        <v>10469</v>
      </c>
      <c r="C598" s="313" t="s">
        <v>10622</v>
      </c>
      <c r="D598" s="314"/>
    </row>
    <row r="599" spans="1:4" ht="15" customHeight="1">
      <c r="A599" s="310" t="s">
        <v>10623</v>
      </c>
      <c r="B599" s="312" t="s">
        <v>10469</v>
      </c>
      <c r="C599" s="313" t="s">
        <v>10622</v>
      </c>
      <c r="D599" s="314" t="s">
        <v>10624</v>
      </c>
    </row>
    <row r="600" spans="1:4" ht="15" customHeight="1">
      <c r="A600" s="310" t="s">
        <v>10625</v>
      </c>
      <c r="B600" s="312" t="s">
        <v>10469</v>
      </c>
      <c r="C600" s="313" t="s">
        <v>10622</v>
      </c>
      <c r="D600" s="314" t="s">
        <v>10626</v>
      </c>
    </row>
    <row r="601" spans="1:4" ht="15" customHeight="1">
      <c r="A601" s="310" t="s">
        <v>10627</v>
      </c>
      <c r="B601" s="312" t="s">
        <v>10469</v>
      </c>
      <c r="C601" s="313" t="s">
        <v>10622</v>
      </c>
      <c r="D601" s="314" t="s">
        <v>10628</v>
      </c>
    </row>
    <row r="602" spans="1:4" ht="15" customHeight="1">
      <c r="A602" s="310" t="s">
        <v>10629</v>
      </c>
      <c r="B602" s="312" t="s">
        <v>10469</v>
      </c>
      <c r="C602" s="313" t="s">
        <v>10622</v>
      </c>
      <c r="D602" s="314" t="s">
        <v>8801</v>
      </c>
    </row>
    <row r="603" spans="1:4" ht="15" customHeight="1">
      <c r="A603" s="310" t="s">
        <v>10630</v>
      </c>
      <c r="B603" s="312" t="s">
        <v>10469</v>
      </c>
      <c r="C603" s="313" t="s">
        <v>10622</v>
      </c>
      <c r="D603" s="314" t="s">
        <v>10631</v>
      </c>
    </row>
    <row r="604" spans="1:4" ht="15" customHeight="1">
      <c r="A604" s="310" t="s">
        <v>10632</v>
      </c>
      <c r="B604" s="312" t="s">
        <v>10469</v>
      </c>
      <c r="C604" s="313" t="s">
        <v>10622</v>
      </c>
      <c r="D604" s="314" t="s">
        <v>10633</v>
      </c>
    </row>
    <row r="605" spans="1:4" ht="15" customHeight="1">
      <c r="A605" s="310" t="s">
        <v>10634</v>
      </c>
      <c r="B605" s="312" t="s">
        <v>10469</v>
      </c>
      <c r="C605" s="313" t="s">
        <v>10622</v>
      </c>
      <c r="D605" s="314" t="s">
        <v>10635</v>
      </c>
    </row>
    <row r="606" spans="1:4" ht="15" customHeight="1">
      <c r="A606" s="310" t="s">
        <v>10636</v>
      </c>
      <c r="B606" s="312" t="s">
        <v>10469</v>
      </c>
      <c r="C606" s="313" t="s">
        <v>10622</v>
      </c>
      <c r="D606" s="314" t="s">
        <v>10637</v>
      </c>
    </row>
    <row r="607" spans="1:4" ht="15" customHeight="1">
      <c r="A607" s="310" t="s">
        <v>10638</v>
      </c>
      <c r="B607" s="312" t="s">
        <v>10469</v>
      </c>
      <c r="C607" s="313" t="s">
        <v>10622</v>
      </c>
      <c r="D607" s="314" t="s">
        <v>10639</v>
      </c>
    </row>
    <row r="608" spans="1:4" ht="15" customHeight="1">
      <c r="A608" s="310" t="s">
        <v>10640</v>
      </c>
      <c r="B608" s="312" t="s">
        <v>10469</v>
      </c>
      <c r="C608" s="313" t="s">
        <v>10622</v>
      </c>
      <c r="D608" s="314" t="s">
        <v>10641</v>
      </c>
    </row>
    <row r="609" spans="1:4" ht="15" customHeight="1">
      <c r="A609" s="310" t="s">
        <v>10642</v>
      </c>
      <c r="B609" s="312" t="s">
        <v>10469</v>
      </c>
      <c r="C609" s="313" t="s">
        <v>8802</v>
      </c>
      <c r="D609" s="314"/>
    </row>
    <row r="610" spans="1:4" ht="15" customHeight="1">
      <c r="A610" s="310" t="s">
        <v>10643</v>
      </c>
      <c r="B610" s="312" t="s">
        <v>10469</v>
      </c>
      <c r="C610" s="313" t="s">
        <v>8802</v>
      </c>
      <c r="D610" s="314" t="s">
        <v>10644</v>
      </c>
    </row>
    <row r="611" spans="1:4" ht="15" customHeight="1">
      <c r="A611" s="310" t="s">
        <v>10645</v>
      </c>
      <c r="B611" s="312" t="s">
        <v>10469</v>
      </c>
      <c r="C611" s="313" t="s">
        <v>8802</v>
      </c>
      <c r="D611" s="314" t="s">
        <v>8803</v>
      </c>
    </row>
    <row r="612" spans="1:4" ht="15" customHeight="1">
      <c r="A612" s="310" t="s">
        <v>10646</v>
      </c>
      <c r="B612" s="312" t="s">
        <v>10469</v>
      </c>
      <c r="C612" s="313" t="s">
        <v>8802</v>
      </c>
      <c r="D612" s="314" t="s">
        <v>10647</v>
      </c>
    </row>
    <row r="613" spans="1:4" ht="15" customHeight="1">
      <c r="A613" s="310" t="s">
        <v>10648</v>
      </c>
      <c r="B613" s="312" t="s">
        <v>10469</v>
      </c>
      <c r="C613" s="313" t="s">
        <v>8802</v>
      </c>
      <c r="D613" s="314" t="s">
        <v>10649</v>
      </c>
    </row>
    <row r="614" spans="1:4" ht="15" customHeight="1">
      <c r="A614" s="310" t="s">
        <v>10650</v>
      </c>
      <c r="B614" s="312" t="s">
        <v>10469</v>
      </c>
      <c r="C614" s="313" t="s">
        <v>8802</v>
      </c>
      <c r="D614" s="314" t="s">
        <v>10651</v>
      </c>
    </row>
    <row r="615" spans="1:4" ht="15" customHeight="1">
      <c r="A615" s="310" t="s">
        <v>10652</v>
      </c>
      <c r="B615" s="312" t="s">
        <v>10469</v>
      </c>
      <c r="C615" s="313" t="s">
        <v>8802</v>
      </c>
      <c r="D615" s="314" t="s">
        <v>10653</v>
      </c>
    </row>
    <row r="616" spans="1:4" ht="15" customHeight="1">
      <c r="A616" s="310" t="s">
        <v>10654</v>
      </c>
      <c r="B616" s="312" t="s">
        <v>10469</v>
      </c>
      <c r="C616" s="313" t="s">
        <v>8802</v>
      </c>
      <c r="D616" s="314" t="s">
        <v>10655</v>
      </c>
    </row>
    <row r="617" spans="1:4" ht="15" customHeight="1">
      <c r="A617" s="310" t="s">
        <v>10656</v>
      </c>
      <c r="B617" s="312" t="s">
        <v>10469</v>
      </c>
      <c r="C617" s="313" t="s">
        <v>8802</v>
      </c>
      <c r="D617" s="314" t="s">
        <v>10657</v>
      </c>
    </row>
    <row r="618" spans="1:4" ht="15" customHeight="1">
      <c r="A618" s="310" t="s">
        <v>10658</v>
      </c>
      <c r="B618" s="312" t="s">
        <v>10469</v>
      </c>
      <c r="C618" s="313" t="s">
        <v>8802</v>
      </c>
      <c r="D618" s="314" t="s">
        <v>10659</v>
      </c>
    </row>
    <row r="619" spans="1:4" ht="15" customHeight="1">
      <c r="A619" s="310" t="s">
        <v>10660</v>
      </c>
      <c r="B619" s="312" t="s">
        <v>10469</v>
      </c>
      <c r="C619" s="313" t="s">
        <v>8802</v>
      </c>
      <c r="D619" s="314" t="s">
        <v>10661</v>
      </c>
    </row>
    <row r="620" spans="1:4" ht="15" customHeight="1">
      <c r="A620" s="310" t="s">
        <v>10662</v>
      </c>
      <c r="B620" s="312" t="s">
        <v>10469</v>
      </c>
      <c r="C620" s="313" t="s">
        <v>8802</v>
      </c>
      <c r="D620" s="314" t="s">
        <v>10663</v>
      </c>
    </row>
    <row r="621" spans="1:4" ht="15" customHeight="1">
      <c r="A621" s="310" t="s">
        <v>10664</v>
      </c>
      <c r="B621" s="312" t="s">
        <v>10469</v>
      </c>
      <c r="C621" s="313" t="s">
        <v>10665</v>
      </c>
      <c r="D621" s="314"/>
    </row>
    <row r="622" spans="1:4" ht="15" customHeight="1">
      <c r="A622" s="310" t="s">
        <v>10666</v>
      </c>
      <c r="B622" s="312" t="s">
        <v>10469</v>
      </c>
      <c r="C622" s="313" t="s">
        <v>10665</v>
      </c>
      <c r="D622" s="314" t="s">
        <v>10667</v>
      </c>
    </row>
    <row r="623" spans="1:4" ht="15" customHeight="1">
      <c r="A623" s="310" t="s">
        <v>10668</v>
      </c>
      <c r="B623" s="312" t="s">
        <v>10469</v>
      </c>
      <c r="C623" s="313" t="s">
        <v>10665</v>
      </c>
      <c r="D623" s="314" t="s">
        <v>10669</v>
      </c>
    </row>
    <row r="624" spans="1:4" ht="15" customHeight="1">
      <c r="A624" s="310" t="s">
        <v>10670</v>
      </c>
      <c r="B624" s="312" t="s">
        <v>10469</v>
      </c>
      <c r="C624" s="313" t="s">
        <v>10665</v>
      </c>
      <c r="D624" s="314" t="s">
        <v>10671</v>
      </c>
    </row>
    <row r="625" spans="1:4" ht="15" customHeight="1">
      <c r="A625" s="310" t="s">
        <v>10672</v>
      </c>
      <c r="B625" s="312" t="s">
        <v>10469</v>
      </c>
      <c r="C625" s="313" t="s">
        <v>10665</v>
      </c>
      <c r="D625" s="314" t="s">
        <v>10673</v>
      </c>
    </row>
    <row r="626" spans="1:4" ht="15" customHeight="1">
      <c r="A626" s="310" t="s">
        <v>10674</v>
      </c>
      <c r="B626" s="312" t="s">
        <v>10469</v>
      </c>
      <c r="C626" s="313" t="s">
        <v>10665</v>
      </c>
      <c r="D626" s="314" t="s">
        <v>10675</v>
      </c>
    </row>
    <row r="627" spans="1:4" ht="15" customHeight="1">
      <c r="A627" s="310" t="s">
        <v>10676</v>
      </c>
      <c r="B627" s="312" t="s">
        <v>10469</v>
      </c>
      <c r="C627" s="313" t="s">
        <v>10665</v>
      </c>
      <c r="D627" s="314" t="s">
        <v>10677</v>
      </c>
    </row>
    <row r="628" spans="1:4" ht="15" customHeight="1">
      <c r="A628" s="310" t="s">
        <v>10678</v>
      </c>
      <c r="B628" s="312" t="s">
        <v>10469</v>
      </c>
      <c r="C628" s="313" t="s">
        <v>10665</v>
      </c>
      <c r="D628" s="314" t="s">
        <v>8804</v>
      </c>
    </row>
    <row r="629" spans="1:4" ht="15" customHeight="1">
      <c r="A629" s="310" t="s">
        <v>10679</v>
      </c>
      <c r="B629" s="312" t="s">
        <v>10469</v>
      </c>
      <c r="C629" s="313" t="s">
        <v>10665</v>
      </c>
      <c r="D629" s="314" t="s">
        <v>10680</v>
      </c>
    </row>
    <row r="630" spans="1:4" ht="15" customHeight="1">
      <c r="A630" s="310" t="s">
        <v>10681</v>
      </c>
      <c r="B630" s="312" t="s">
        <v>10469</v>
      </c>
      <c r="C630" s="313" t="s">
        <v>10665</v>
      </c>
      <c r="D630" s="314" t="s">
        <v>10682</v>
      </c>
    </row>
    <row r="631" spans="1:4" ht="15" customHeight="1">
      <c r="A631" s="310" t="s">
        <v>10683</v>
      </c>
      <c r="B631" s="312" t="s">
        <v>10469</v>
      </c>
      <c r="C631" s="313" t="s">
        <v>10665</v>
      </c>
      <c r="D631" s="314" t="s">
        <v>10684</v>
      </c>
    </row>
    <row r="632" spans="1:4" ht="15" customHeight="1">
      <c r="A632" s="310" t="s">
        <v>10685</v>
      </c>
      <c r="B632" s="312" t="s">
        <v>10469</v>
      </c>
      <c r="C632" s="313" t="s">
        <v>10665</v>
      </c>
      <c r="D632" s="314" t="s">
        <v>10686</v>
      </c>
    </row>
    <row r="633" spans="1:4" ht="15" customHeight="1">
      <c r="A633" s="310" t="s">
        <v>10687</v>
      </c>
      <c r="B633" s="312" t="s">
        <v>10469</v>
      </c>
      <c r="C633" s="313" t="s">
        <v>10665</v>
      </c>
      <c r="D633" s="314" t="s">
        <v>10688</v>
      </c>
    </row>
    <row r="634" spans="1:4" ht="15" customHeight="1">
      <c r="A634" s="310" t="s">
        <v>10689</v>
      </c>
      <c r="B634" s="312" t="s">
        <v>10469</v>
      </c>
      <c r="C634" s="313" t="s">
        <v>10690</v>
      </c>
      <c r="D634" s="314"/>
    </row>
    <row r="635" spans="1:4" ht="15" customHeight="1">
      <c r="A635" s="310" t="s">
        <v>9738</v>
      </c>
      <c r="B635" s="315"/>
      <c r="C635" s="313"/>
      <c r="D635" s="314"/>
    </row>
    <row r="636" spans="1:4" ht="15" customHeight="1">
      <c r="A636" s="310" t="s">
        <v>9739</v>
      </c>
      <c r="B636" s="316" t="s">
        <v>9740</v>
      </c>
      <c r="C636" s="313" t="s">
        <v>9741</v>
      </c>
      <c r="D636" s="314" t="s">
        <v>9742</v>
      </c>
    </row>
    <row r="637" spans="1:4" ht="15" customHeight="1">
      <c r="A637" s="310" t="s">
        <v>10691</v>
      </c>
      <c r="B637" s="312" t="s">
        <v>10469</v>
      </c>
      <c r="C637" s="313" t="s">
        <v>10690</v>
      </c>
      <c r="D637" s="314" t="s">
        <v>10692</v>
      </c>
    </row>
    <row r="638" spans="1:4" ht="15" customHeight="1">
      <c r="A638" s="310" t="s">
        <v>10693</v>
      </c>
      <c r="B638" s="312" t="s">
        <v>10469</v>
      </c>
      <c r="C638" s="313" t="s">
        <v>10690</v>
      </c>
      <c r="D638" s="314" t="s">
        <v>10694</v>
      </c>
    </row>
    <row r="639" spans="1:4" ht="15" customHeight="1">
      <c r="A639" s="310" t="s">
        <v>10695</v>
      </c>
      <c r="B639" s="312" t="s">
        <v>10469</v>
      </c>
      <c r="C639" s="313" t="s">
        <v>10690</v>
      </c>
      <c r="D639" s="314" t="s">
        <v>10696</v>
      </c>
    </row>
    <row r="640" spans="1:4" ht="15" customHeight="1">
      <c r="A640" s="310" t="s">
        <v>10697</v>
      </c>
      <c r="B640" s="312" t="s">
        <v>10469</v>
      </c>
      <c r="C640" s="313" t="s">
        <v>10690</v>
      </c>
      <c r="D640" s="314" t="s">
        <v>8805</v>
      </c>
    </row>
    <row r="641" spans="1:4" ht="15" customHeight="1">
      <c r="A641" s="310" t="s">
        <v>10698</v>
      </c>
      <c r="B641" s="312" t="s">
        <v>10469</v>
      </c>
      <c r="C641" s="313" t="s">
        <v>10690</v>
      </c>
      <c r="D641" s="314" t="s">
        <v>10699</v>
      </c>
    </row>
    <row r="642" spans="1:4" ht="15" customHeight="1">
      <c r="A642" s="310" t="s">
        <v>10700</v>
      </c>
      <c r="B642" s="312" t="s">
        <v>10469</v>
      </c>
      <c r="C642" s="313" t="s">
        <v>10690</v>
      </c>
      <c r="D642" s="314" t="s">
        <v>9753</v>
      </c>
    </row>
    <row r="643" spans="1:4" ht="15" customHeight="1">
      <c r="A643" s="310" t="s">
        <v>10701</v>
      </c>
      <c r="B643" s="312" t="s">
        <v>10469</v>
      </c>
      <c r="C643" s="313" t="s">
        <v>10690</v>
      </c>
      <c r="D643" s="314" t="s">
        <v>10702</v>
      </c>
    </row>
    <row r="644" spans="1:4" ht="15" customHeight="1">
      <c r="A644" s="310" t="s">
        <v>10703</v>
      </c>
      <c r="B644" s="312" t="s">
        <v>10469</v>
      </c>
      <c r="C644" s="313" t="s">
        <v>10690</v>
      </c>
      <c r="D644" s="314" t="s">
        <v>10704</v>
      </c>
    </row>
    <row r="645" spans="1:4" ht="15" customHeight="1">
      <c r="A645" s="310" t="s">
        <v>8806</v>
      </c>
      <c r="B645" s="312" t="s">
        <v>8807</v>
      </c>
      <c r="C645" s="313"/>
      <c r="D645" s="314"/>
    </row>
    <row r="646" spans="1:4" ht="15" customHeight="1">
      <c r="A646" s="310" t="s">
        <v>8808</v>
      </c>
      <c r="B646" s="312" t="s">
        <v>8807</v>
      </c>
      <c r="C646" s="313" t="s">
        <v>8807</v>
      </c>
      <c r="D646" s="314"/>
    </row>
    <row r="647" spans="1:4" ht="15" customHeight="1">
      <c r="A647" s="310" t="s">
        <v>477</v>
      </c>
      <c r="B647" s="312" t="s">
        <v>8807</v>
      </c>
      <c r="C647" s="313" t="s">
        <v>8807</v>
      </c>
      <c r="D647" s="314" t="s">
        <v>8807</v>
      </c>
    </row>
    <row r="648" spans="1:4" ht="15" customHeight="1">
      <c r="A648" s="310" t="s">
        <v>1350</v>
      </c>
      <c r="B648" s="312" t="s">
        <v>8807</v>
      </c>
      <c r="C648" s="313" t="s">
        <v>8807</v>
      </c>
      <c r="D648" s="314" t="s">
        <v>8680</v>
      </c>
    </row>
    <row r="649" spans="1:4" ht="15" customHeight="1">
      <c r="A649" s="310" t="s">
        <v>1856</v>
      </c>
      <c r="B649" s="312" t="s">
        <v>8807</v>
      </c>
      <c r="C649" s="313" t="s">
        <v>8807</v>
      </c>
      <c r="D649" s="314" t="s">
        <v>8809</v>
      </c>
    </row>
    <row r="650" spans="1:4" ht="15" customHeight="1">
      <c r="A650" s="310" t="s">
        <v>1838</v>
      </c>
      <c r="B650" s="312" t="s">
        <v>8807</v>
      </c>
      <c r="C650" s="313" t="s">
        <v>8807</v>
      </c>
      <c r="D650" s="314" t="s">
        <v>8810</v>
      </c>
    </row>
    <row r="651" spans="1:4" ht="15" customHeight="1">
      <c r="A651" s="310" t="s">
        <v>618</v>
      </c>
      <c r="B651" s="312" t="s">
        <v>8807</v>
      </c>
      <c r="C651" s="313" t="s">
        <v>8807</v>
      </c>
      <c r="D651" s="314" t="s">
        <v>8811</v>
      </c>
    </row>
    <row r="652" spans="1:4" ht="15" customHeight="1">
      <c r="A652" s="310" t="s">
        <v>1774</v>
      </c>
      <c r="B652" s="312" t="s">
        <v>8807</v>
      </c>
      <c r="C652" s="313" t="s">
        <v>8807</v>
      </c>
      <c r="D652" s="314" t="s">
        <v>8812</v>
      </c>
    </row>
    <row r="653" spans="1:4" ht="15" customHeight="1">
      <c r="A653" s="310" t="s">
        <v>2658</v>
      </c>
      <c r="B653" s="312" t="s">
        <v>8807</v>
      </c>
      <c r="C653" s="313" t="s">
        <v>8807</v>
      </c>
      <c r="D653" s="314" t="s">
        <v>8813</v>
      </c>
    </row>
    <row r="654" spans="1:4" ht="15" customHeight="1">
      <c r="A654" s="310" t="s">
        <v>448</v>
      </c>
      <c r="B654" s="312" t="s">
        <v>8807</v>
      </c>
      <c r="C654" s="313" t="s">
        <v>8807</v>
      </c>
      <c r="D654" s="314" t="s">
        <v>8814</v>
      </c>
    </row>
    <row r="655" spans="1:4" ht="15" customHeight="1">
      <c r="A655" s="310" t="s">
        <v>2207</v>
      </c>
      <c r="B655" s="312" t="s">
        <v>8807</v>
      </c>
      <c r="C655" s="313" t="s">
        <v>8807</v>
      </c>
      <c r="D655" s="314" t="s">
        <v>8690</v>
      </c>
    </row>
    <row r="656" spans="1:4" ht="15" customHeight="1">
      <c r="A656" s="310" t="s">
        <v>3035</v>
      </c>
      <c r="B656" s="312" t="s">
        <v>8807</v>
      </c>
      <c r="C656" s="313" t="s">
        <v>8807</v>
      </c>
      <c r="D656" s="314" t="s">
        <v>8815</v>
      </c>
    </row>
    <row r="657" spans="1:4" ht="15" customHeight="1">
      <c r="A657" s="310" t="s">
        <v>823</v>
      </c>
      <c r="B657" s="312" t="s">
        <v>8807</v>
      </c>
      <c r="C657" s="313" t="s">
        <v>8807</v>
      </c>
      <c r="D657" s="314" t="s">
        <v>8816</v>
      </c>
    </row>
    <row r="658" spans="1:4" ht="15" customHeight="1">
      <c r="A658" s="310" t="s">
        <v>4733</v>
      </c>
      <c r="B658" s="312" t="s">
        <v>8807</v>
      </c>
      <c r="C658" s="313" t="s">
        <v>8807</v>
      </c>
      <c r="D658" s="314" t="s">
        <v>8786</v>
      </c>
    </row>
    <row r="659" spans="1:4" ht="15" customHeight="1">
      <c r="A659" s="310" t="s">
        <v>8817</v>
      </c>
      <c r="B659" s="312" t="s">
        <v>8807</v>
      </c>
      <c r="C659" s="313" t="s">
        <v>8818</v>
      </c>
      <c r="D659" s="314"/>
    </row>
    <row r="660" spans="1:4" ht="15" customHeight="1">
      <c r="A660" s="310" t="s">
        <v>1132</v>
      </c>
      <c r="B660" s="312" t="s">
        <v>8807</v>
      </c>
      <c r="C660" s="313" t="s">
        <v>8818</v>
      </c>
      <c r="D660" s="314" t="s">
        <v>8818</v>
      </c>
    </row>
    <row r="661" spans="1:4" ht="15" customHeight="1">
      <c r="A661" s="310" t="s">
        <v>2014</v>
      </c>
      <c r="B661" s="312" t="s">
        <v>8807</v>
      </c>
      <c r="C661" s="313" t="s">
        <v>8818</v>
      </c>
      <c r="D661" s="314" t="s">
        <v>8819</v>
      </c>
    </row>
    <row r="662" spans="1:4" ht="15" customHeight="1">
      <c r="A662" s="310" t="s">
        <v>484</v>
      </c>
      <c r="B662" s="312" t="s">
        <v>8807</v>
      </c>
      <c r="C662" s="313" t="s">
        <v>8818</v>
      </c>
      <c r="D662" s="314" t="s">
        <v>8820</v>
      </c>
    </row>
    <row r="663" spans="1:4" ht="15" customHeight="1">
      <c r="A663" s="310" t="s">
        <v>2155</v>
      </c>
      <c r="B663" s="312" t="s">
        <v>8807</v>
      </c>
      <c r="C663" s="313" t="s">
        <v>8818</v>
      </c>
      <c r="D663" s="314" t="s">
        <v>8821</v>
      </c>
    </row>
    <row r="664" spans="1:4" ht="15" customHeight="1">
      <c r="A664" s="310" t="s">
        <v>8822</v>
      </c>
      <c r="B664" s="312" t="s">
        <v>8807</v>
      </c>
      <c r="C664" s="313" t="s">
        <v>8823</v>
      </c>
      <c r="D664" s="314"/>
    </row>
    <row r="665" spans="1:4" ht="15" customHeight="1">
      <c r="A665" s="310" t="s">
        <v>663</v>
      </c>
      <c r="B665" s="312" t="s">
        <v>8807</v>
      </c>
      <c r="C665" s="313" t="s">
        <v>8823</v>
      </c>
      <c r="D665" s="314" t="s">
        <v>8823</v>
      </c>
    </row>
    <row r="666" spans="1:4" ht="15" customHeight="1">
      <c r="A666" s="310" t="s">
        <v>1793</v>
      </c>
      <c r="B666" s="312" t="s">
        <v>8807</v>
      </c>
      <c r="C666" s="313" t="s">
        <v>8823</v>
      </c>
      <c r="D666" s="314" t="s">
        <v>8824</v>
      </c>
    </row>
    <row r="667" spans="1:4" ht="15" customHeight="1">
      <c r="A667" s="310" t="s">
        <v>1984</v>
      </c>
      <c r="B667" s="312" t="s">
        <v>8807</v>
      </c>
      <c r="C667" s="313" t="s">
        <v>8823</v>
      </c>
      <c r="D667" s="314" t="s">
        <v>8825</v>
      </c>
    </row>
    <row r="668" spans="1:4" ht="15" customHeight="1">
      <c r="A668" s="310" t="s">
        <v>1411</v>
      </c>
      <c r="B668" s="312" t="s">
        <v>8807</v>
      </c>
      <c r="C668" s="313" t="s">
        <v>8823</v>
      </c>
      <c r="D668" s="314" t="s">
        <v>8826</v>
      </c>
    </row>
    <row r="669" spans="1:4" ht="15" customHeight="1">
      <c r="A669" s="310" t="s">
        <v>2488</v>
      </c>
      <c r="B669" s="312" t="s">
        <v>8807</v>
      </c>
      <c r="C669" s="313" t="s">
        <v>8823</v>
      </c>
      <c r="D669" s="314" t="s">
        <v>8827</v>
      </c>
    </row>
    <row r="670" spans="1:4" ht="15" customHeight="1">
      <c r="A670" s="310" t="s">
        <v>3152</v>
      </c>
      <c r="B670" s="312" t="s">
        <v>8807</v>
      </c>
      <c r="C670" s="313" t="s">
        <v>8823</v>
      </c>
      <c r="D670" s="314" t="s">
        <v>8828</v>
      </c>
    </row>
    <row r="671" spans="1:4" ht="15" customHeight="1">
      <c r="A671" s="310" t="s">
        <v>1074</v>
      </c>
      <c r="B671" s="312" t="s">
        <v>8807</v>
      </c>
      <c r="C671" s="313" t="s">
        <v>8823</v>
      </c>
      <c r="D671" s="314" t="s">
        <v>8829</v>
      </c>
    </row>
    <row r="672" spans="1:4" ht="15" customHeight="1">
      <c r="A672" s="310" t="s">
        <v>581</v>
      </c>
      <c r="B672" s="312" t="s">
        <v>8807</v>
      </c>
      <c r="C672" s="313" t="s">
        <v>8823</v>
      </c>
      <c r="D672" s="314" t="s">
        <v>8830</v>
      </c>
    </row>
    <row r="673" spans="1:4" ht="15" customHeight="1">
      <c r="A673" s="310" t="s">
        <v>596</v>
      </c>
      <c r="B673" s="312" t="s">
        <v>8807</v>
      </c>
      <c r="C673" s="313" t="s">
        <v>8823</v>
      </c>
      <c r="D673" s="314" t="s">
        <v>8831</v>
      </c>
    </row>
    <row r="674" spans="1:4" ht="15" customHeight="1">
      <c r="A674" s="310" t="s">
        <v>774</v>
      </c>
      <c r="B674" s="312" t="s">
        <v>8807</v>
      </c>
      <c r="C674" s="313" t="s">
        <v>8823</v>
      </c>
      <c r="D674" s="314" t="s">
        <v>8802</v>
      </c>
    </row>
    <row r="675" spans="1:4" ht="15" customHeight="1">
      <c r="A675" s="310" t="s">
        <v>4540</v>
      </c>
      <c r="B675" s="312" t="s">
        <v>8807</v>
      </c>
      <c r="C675" s="313" t="s">
        <v>8823</v>
      </c>
      <c r="D675" s="314" t="s">
        <v>8832</v>
      </c>
    </row>
    <row r="676" spans="1:4" ht="15" customHeight="1">
      <c r="A676" s="310" t="s">
        <v>1953</v>
      </c>
      <c r="B676" s="312" t="s">
        <v>8807</v>
      </c>
      <c r="C676" s="313" t="s">
        <v>8823</v>
      </c>
      <c r="D676" s="314" t="s">
        <v>8833</v>
      </c>
    </row>
    <row r="677" spans="1:4" ht="15" customHeight="1">
      <c r="A677" s="310" t="s">
        <v>8834</v>
      </c>
      <c r="B677" s="312" t="s">
        <v>8807</v>
      </c>
      <c r="C677" s="313" t="s">
        <v>8835</v>
      </c>
      <c r="D677" s="314"/>
    </row>
    <row r="678" spans="1:4" ht="15" customHeight="1">
      <c r="A678" s="310" t="s">
        <v>403</v>
      </c>
      <c r="B678" s="312" t="s">
        <v>8807</v>
      </c>
      <c r="C678" s="313" t="s">
        <v>8835</v>
      </c>
      <c r="D678" s="314" t="s">
        <v>8835</v>
      </c>
    </row>
    <row r="679" spans="1:4" ht="15" customHeight="1">
      <c r="A679" s="310" t="s">
        <v>3437</v>
      </c>
      <c r="B679" s="312" t="s">
        <v>8807</v>
      </c>
      <c r="C679" s="313" t="s">
        <v>8835</v>
      </c>
      <c r="D679" s="314" t="s">
        <v>8836</v>
      </c>
    </row>
    <row r="680" spans="1:4" ht="15" customHeight="1">
      <c r="A680" s="310" t="s">
        <v>1585</v>
      </c>
      <c r="B680" s="312" t="s">
        <v>8807</v>
      </c>
      <c r="C680" s="313" t="s">
        <v>8835</v>
      </c>
      <c r="D680" s="314" t="s">
        <v>8837</v>
      </c>
    </row>
    <row r="681" spans="1:4" ht="15" customHeight="1">
      <c r="A681" s="310" t="s">
        <v>3099</v>
      </c>
      <c r="B681" s="312" t="s">
        <v>8807</v>
      </c>
      <c r="C681" s="313" t="s">
        <v>8835</v>
      </c>
      <c r="D681" s="314" t="s">
        <v>8838</v>
      </c>
    </row>
    <row r="682" spans="1:4" ht="15" customHeight="1">
      <c r="A682" s="310" t="s">
        <v>716</v>
      </c>
      <c r="B682" s="312" t="s">
        <v>8807</v>
      </c>
      <c r="C682" s="313" t="s">
        <v>8835</v>
      </c>
      <c r="D682" s="314" t="s">
        <v>8839</v>
      </c>
    </row>
    <row r="683" spans="1:4" ht="15" customHeight="1">
      <c r="A683" s="310" t="s">
        <v>742</v>
      </c>
      <c r="B683" s="312" t="s">
        <v>8807</v>
      </c>
      <c r="C683" s="313" t="s">
        <v>8835</v>
      </c>
      <c r="D683" s="314" t="s">
        <v>8840</v>
      </c>
    </row>
    <row r="684" spans="1:4" ht="15" customHeight="1">
      <c r="A684" s="310" t="s">
        <v>1308</v>
      </c>
      <c r="B684" s="312" t="s">
        <v>8807</v>
      </c>
      <c r="C684" s="313" t="s">
        <v>8835</v>
      </c>
      <c r="D684" s="314" t="s">
        <v>8772</v>
      </c>
    </row>
    <row r="685" spans="1:4" ht="15" customHeight="1">
      <c r="A685" s="310" t="s">
        <v>1165</v>
      </c>
      <c r="B685" s="312" t="s">
        <v>8807</v>
      </c>
      <c r="C685" s="313" t="s">
        <v>8835</v>
      </c>
      <c r="D685" s="314" t="s">
        <v>8841</v>
      </c>
    </row>
    <row r="686" spans="1:4" ht="15" customHeight="1">
      <c r="A686" s="310" t="s">
        <v>2853</v>
      </c>
      <c r="B686" s="312" t="s">
        <v>8807</v>
      </c>
      <c r="C686" s="313" t="s">
        <v>8835</v>
      </c>
      <c r="D686" s="314" t="s">
        <v>8842</v>
      </c>
    </row>
    <row r="687" spans="1:4" ht="15" customHeight="1">
      <c r="A687" s="310" t="s">
        <v>690</v>
      </c>
      <c r="B687" s="312" t="s">
        <v>8807</v>
      </c>
      <c r="C687" s="313" t="s">
        <v>8835</v>
      </c>
      <c r="D687" s="314" t="s">
        <v>8843</v>
      </c>
    </row>
    <row r="688" spans="1:4" ht="15" customHeight="1">
      <c r="A688" s="310" t="s">
        <v>9738</v>
      </c>
      <c r="B688" s="315"/>
      <c r="C688" s="313"/>
      <c r="D688" s="314"/>
    </row>
    <row r="689" spans="1:4" ht="15" customHeight="1">
      <c r="A689" s="310" t="s">
        <v>9739</v>
      </c>
      <c r="B689" s="316" t="s">
        <v>9740</v>
      </c>
      <c r="C689" s="313" t="s">
        <v>9741</v>
      </c>
      <c r="D689" s="314" t="s">
        <v>9742</v>
      </c>
    </row>
    <row r="690" spans="1:4" ht="15" customHeight="1">
      <c r="A690" s="310" t="s">
        <v>499</v>
      </c>
      <c r="B690" s="312" t="s">
        <v>8807</v>
      </c>
      <c r="C690" s="313" t="s">
        <v>8835</v>
      </c>
      <c r="D690" s="314" t="s">
        <v>8780</v>
      </c>
    </row>
    <row r="691" spans="1:4" ht="15" customHeight="1">
      <c r="A691" s="310" t="s">
        <v>1127</v>
      </c>
      <c r="B691" s="312" t="s">
        <v>8807</v>
      </c>
      <c r="C691" s="313" t="s">
        <v>8835</v>
      </c>
      <c r="D691" s="314" t="s">
        <v>8844</v>
      </c>
    </row>
    <row r="692" spans="1:4" ht="15" customHeight="1">
      <c r="A692" s="310" t="s">
        <v>913</v>
      </c>
      <c r="B692" s="312" t="s">
        <v>8807</v>
      </c>
      <c r="C692" s="313" t="s">
        <v>8835</v>
      </c>
      <c r="D692" s="314" t="s">
        <v>8845</v>
      </c>
    </row>
    <row r="693" spans="1:4" ht="15" customHeight="1">
      <c r="A693" s="310" t="s">
        <v>514</v>
      </c>
      <c r="B693" s="312" t="s">
        <v>8807</v>
      </c>
      <c r="C693" s="313" t="s">
        <v>8835</v>
      </c>
      <c r="D693" s="314" t="s">
        <v>8846</v>
      </c>
    </row>
    <row r="694" spans="1:4" ht="15" customHeight="1">
      <c r="A694" s="310" t="s">
        <v>1924</v>
      </c>
      <c r="B694" s="312" t="s">
        <v>8807</v>
      </c>
      <c r="C694" s="313" t="s">
        <v>8835</v>
      </c>
      <c r="D694" s="314" t="s">
        <v>8847</v>
      </c>
    </row>
    <row r="695" spans="1:4" ht="15" customHeight="1">
      <c r="A695" s="310" t="s">
        <v>588</v>
      </c>
      <c r="B695" s="312" t="s">
        <v>8807</v>
      </c>
      <c r="C695" s="313" t="s">
        <v>8835</v>
      </c>
      <c r="D695" s="314" t="s">
        <v>8848</v>
      </c>
    </row>
    <row r="696" spans="1:4" ht="15" customHeight="1">
      <c r="A696" s="310" t="s">
        <v>989</v>
      </c>
      <c r="B696" s="312" t="s">
        <v>8807</v>
      </c>
      <c r="C696" s="313" t="s">
        <v>8835</v>
      </c>
      <c r="D696" s="314" t="s">
        <v>8849</v>
      </c>
    </row>
    <row r="697" spans="1:4" ht="15" customHeight="1">
      <c r="A697" s="310" t="s">
        <v>4235</v>
      </c>
      <c r="B697" s="312" t="s">
        <v>8807</v>
      </c>
      <c r="C697" s="313" t="s">
        <v>8835</v>
      </c>
      <c r="D697" s="314" t="s">
        <v>8850</v>
      </c>
    </row>
    <row r="698" spans="1:4" ht="15" customHeight="1">
      <c r="A698" s="310" t="s">
        <v>844</v>
      </c>
      <c r="B698" s="312" t="s">
        <v>8807</v>
      </c>
      <c r="C698" s="313" t="s">
        <v>8835</v>
      </c>
      <c r="D698" s="314" t="s">
        <v>8851</v>
      </c>
    </row>
    <row r="699" spans="1:4" ht="15" customHeight="1">
      <c r="A699" s="310" t="s">
        <v>8852</v>
      </c>
      <c r="B699" s="312" t="s">
        <v>8807</v>
      </c>
      <c r="C699" s="313" t="s">
        <v>8853</v>
      </c>
      <c r="D699" s="314"/>
    </row>
    <row r="700" spans="1:4" ht="15" customHeight="1">
      <c r="A700" s="310" t="s">
        <v>1525</v>
      </c>
      <c r="B700" s="312" t="s">
        <v>8807</v>
      </c>
      <c r="C700" s="313" t="s">
        <v>8853</v>
      </c>
      <c r="D700" s="314" t="s">
        <v>8854</v>
      </c>
    </row>
    <row r="701" spans="1:4" ht="15" customHeight="1">
      <c r="A701" s="310" t="s">
        <v>1395</v>
      </c>
      <c r="B701" s="312" t="s">
        <v>8807</v>
      </c>
      <c r="C701" s="313" t="s">
        <v>8853</v>
      </c>
      <c r="D701" s="314" t="s">
        <v>8855</v>
      </c>
    </row>
    <row r="702" spans="1:4" ht="15" customHeight="1">
      <c r="A702" s="310" t="s">
        <v>1191</v>
      </c>
      <c r="B702" s="312" t="s">
        <v>8807</v>
      </c>
      <c r="C702" s="313" t="s">
        <v>8853</v>
      </c>
      <c r="D702" s="314" t="s">
        <v>8856</v>
      </c>
    </row>
    <row r="703" spans="1:4" ht="15" customHeight="1">
      <c r="A703" s="310" t="s">
        <v>923</v>
      </c>
      <c r="B703" s="312" t="s">
        <v>8807</v>
      </c>
      <c r="C703" s="313" t="s">
        <v>8853</v>
      </c>
      <c r="D703" s="314" t="s">
        <v>8857</v>
      </c>
    </row>
    <row r="704" spans="1:4" ht="15" customHeight="1">
      <c r="A704" s="310" t="s">
        <v>1403</v>
      </c>
      <c r="B704" s="312" t="s">
        <v>8807</v>
      </c>
      <c r="C704" s="313" t="s">
        <v>8853</v>
      </c>
      <c r="D704" s="314" t="s">
        <v>8858</v>
      </c>
    </row>
    <row r="705" spans="1:4" ht="15" customHeight="1">
      <c r="A705" s="310" t="s">
        <v>487</v>
      </c>
      <c r="B705" s="312" t="s">
        <v>8807</v>
      </c>
      <c r="C705" s="313" t="s">
        <v>8853</v>
      </c>
      <c r="D705" s="314" t="s">
        <v>8859</v>
      </c>
    </row>
    <row r="706" spans="1:4" ht="15" customHeight="1">
      <c r="A706" s="310" t="s">
        <v>1062</v>
      </c>
      <c r="B706" s="312" t="s">
        <v>8807</v>
      </c>
      <c r="C706" s="313" t="s">
        <v>8853</v>
      </c>
      <c r="D706" s="314" t="s">
        <v>8860</v>
      </c>
    </row>
    <row r="707" spans="1:4" ht="15" customHeight="1">
      <c r="A707" s="310" t="s">
        <v>466</v>
      </c>
      <c r="B707" s="312" t="s">
        <v>8807</v>
      </c>
      <c r="C707" s="313" t="s">
        <v>8853</v>
      </c>
      <c r="D707" s="314" t="s">
        <v>8861</v>
      </c>
    </row>
    <row r="708" spans="1:4" ht="15" customHeight="1">
      <c r="A708" s="310" t="s">
        <v>8862</v>
      </c>
      <c r="B708" s="312" t="s">
        <v>8807</v>
      </c>
      <c r="C708" s="313" t="s">
        <v>8863</v>
      </c>
      <c r="D708" s="314"/>
    </row>
    <row r="709" spans="1:4" ht="15" customHeight="1">
      <c r="A709" s="310" t="s">
        <v>413</v>
      </c>
      <c r="B709" s="312" t="s">
        <v>8807</v>
      </c>
      <c r="C709" s="313" t="s">
        <v>8863</v>
      </c>
      <c r="D709" s="314" t="s">
        <v>8863</v>
      </c>
    </row>
    <row r="710" spans="1:4" ht="15" customHeight="1">
      <c r="A710" s="310" t="s">
        <v>1690</v>
      </c>
      <c r="B710" s="312" t="s">
        <v>8807</v>
      </c>
      <c r="C710" s="313" t="s">
        <v>8863</v>
      </c>
      <c r="D710" s="314" t="s">
        <v>8864</v>
      </c>
    </row>
    <row r="711" spans="1:4" ht="15" customHeight="1">
      <c r="A711" s="310" t="s">
        <v>450</v>
      </c>
      <c r="B711" s="312" t="s">
        <v>8807</v>
      </c>
      <c r="C711" s="313" t="s">
        <v>8863</v>
      </c>
      <c r="D711" s="314" t="s">
        <v>8865</v>
      </c>
    </row>
    <row r="712" spans="1:4" ht="15" customHeight="1">
      <c r="A712" s="310" t="s">
        <v>2071</v>
      </c>
      <c r="B712" s="312" t="s">
        <v>8807</v>
      </c>
      <c r="C712" s="313" t="s">
        <v>8863</v>
      </c>
      <c r="D712" s="314" t="s">
        <v>8866</v>
      </c>
    </row>
    <row r="713" spans="1:4" ht="15" customHeight="1">
      <c r="A713" s="310" t="s">
        <v>571</v>
      </c>
      <c r="B713" s="312" t="s">
        <v>8807</v>
      </c>
      <c r="C713" s="313" t="s">
        <v>8863</v>
      </c>
      <c r="D713" s="314" t="s">
        <v>8867</v>
      </c>
    </row>
    <row r="714" spans="1:4" ht="15" customHeight="1">
      <c r="A714" s="310" t="s">
        <v>760</v>
      </c>
      <c r="B714" s="312" t="s">
        <v>8807</v>
      </c>
      <c r="C714" s="313" t="s">
        <v>8863</v>
      </c>
      <c r="D714" s="314" t="s">
        <v>8868</v>
      </c>
    </row>
    <row r="715" spans="1:4" ht="15" customHeight="1">
      <c r="A715" s="310" t="s">
        <v>410</v>
      </c>
      <c r="B715" s="312" t="s">
        <v>8807</v>
      </c>
      <c r="C715" s="313" t="s">
        <v>8863</v>
      </c>
      <c r="D715" s="314" t="s">
        <v>8869</v>
      </c>
    </row>
    <row r="716" spans="1:4" ht="15" customHeight="1">
      <c r="A716" s="310" t="s">
        <v>1678</v>
      </c>
      <c r="B716" s="312" t="s">
        <v>8807</v>
      </c>
      <c r="C716" s="313" t="s">
        <v>8863</v>
      </c>
      <c r="D716" s="314" t="s">
        <v>8870</v>
      </c>
    </row>
    <row r="717" spans="1:4" ht="15" customHeight="1">
      <c r="A717" s="310" t="s">
        <v>955</v>
      </c>
      <c r="B717" s="312" t="s">
        <v>8807</v>
      </c>
      <c r="C717" s="313" t="s">
        <v>8863</v>
      </c>
      <c r="D717" s="314" t="s">
        <v>8871</v>
      </c>
    </row>
    <row r="718" spans="1:4" ht="15" customHeight="1">
      <c r="A718" s="310" t="s">
        <v>677</v>
      </c>
      <c r="B718" s="312" t="s">
        <v>8807</v>
      </c>
      <c r="C718" s="313" t="s">
        <v>8863</v>
      </c>
      <c r="D718" s="314" t="s">
        <v>8872</v>
      </c>
    </row>
    <row r="719" spans="1:4" ht="15" customHeight="1">
      <c r="A719" s="310" t="s">
        <v>372</v>
      </c>
      <c r="B719" s="312" t="s">
        <v>8807</v>
      </c>
      <c r="C719" s="313" t="s">
        <v>8863</v>
      </c>
      <c r="D719" s="314" t="s">
        <v>8779</v>
      </c>
    </row>
    <row r="720" spans="1:4" ht="15" customHeight="1">
      <c r="A720" s="310" t="s">
        <v>1859</v>
      </c>
      <c r="B720" s="312" t="s">
        <v>8807</v>
      </c>
      <c r="C720" s="313" t="s">
        <v>8863</v>
      </c>
      <c r="D720" s="314" t="s">
        <v>8873</v>
      </c>
    </row>
    <row r="721" spans="1:4" ht="15" customHeight="1">
      <c r="A721" s="310" t="s">
        <v>887</v>
      </c>
      <c r="B721" s="312" t="s">
        <v>8807</v>
      </c>
      <c r="C721" s="313" t="s">
        <v>8863</v>
      </c>
      <c r="D721" s="314" t="s">
        <v>8746</v>
      </c>
    </row>
    <row r="722" spans="1:4" ht="15" customHeight="1">
      <c r="A722" s="310" t="s">
        <v>1945</v>
      </c>
      <c r="B722" s="312" t="s">
        <v>8807</v>
      </c>
      <c r="C722" s="313" t="s">
        <v>8863</v>
      </c>
      <c r="D722" s="314" t="s">
        <v>8874</v>
      </c>
    </row>
    <row r="723" spans="1:4" ht="15" customHeight="1">
      <c r="A723" s="310" t="s">
        <v>2633</v>
      </c>
      <c r="B723" s="312" t="s">
        <v>8807</v>
      </c>
      <c r="C723" s="313" t="s">
        <v>8863</v>
      </c>
      <c r="D723" s="314" t="s">
        <v>8875</v>
      </c>
    </row>
    <row r="724" spans="1:4" ht="15" customHeight="1">
      <c r="A724" s="310" t="s">
        <v>8876</v>
      </c>
      <c r="B724" s="312" t="s">
        <v>8807</v>
      </c>
      <c r="C724" s="313" t="s">
        <v>8877</v>
      </c>
      <c r="D724" s="314"/>
    </row>
    <row r="725" spans="1:4" ht="15" customHeight="1">
      <c r="A725" s="310" t="s">
        <v>1202</v>
      </c>
      <c r="B725" s="312" t="s">
        <v>8807</v>
      </c>
      <c r="C725" s="313" t="s">
        <v>8877</v>
      </c>
      <c r="D725" s="314" t="s">
        <v>8878</v>
      </c>
    </row>
    <row r="726" spans="1:4" ht="15" customHeight="1">
      <c r="A726" s="310" t="s">
        <v>1076</v>
      </c>
      <c r="B726" s="312" t="s">
        <v>8807</v>
      </c>
      <c r="C726" s="313" t="s">
        <v>8877</v>
      </c>
      <c r="D726" s="314" t="s">
        <v>8879</v>
      </c>
    </row>
    <row r="727" spans="1:4" ht="15" customHeight="1">
      <c r="A727" s="310" t="s">
        <v>543</v>
      </c>
      <c r="B727" s="312" t="s">
        <v>8807</v>
      </c>
      <c r="C727" s="313" t="s">
        <v>8877</v>
      </c>
      <c r="D727" s="314" t="s">
        <v>8877</v>
      </c>
    </row>
    <row r="728" spans="1:4" ht="15" customHeight="1">
      <c r="A728" s="310" t="s">
        <v>8880</v>
      </c>
      <c r="B728" s="312" t="s">
        <v>8807</v>
      </c>
      <c r="C728" s="313" t="s">
        <v>8881</v>
      </c>
      <c r="D728" s="314"/>
    </row>
    <row r="729" spans="1:4" ht="15" customHeight="1">
      <c r="A729" s="310" t="s">
        <v>512</v>
      </c>
      <c r="B729" s="312" t="s">
        <v>8807</v>
      </c>
      <c r="C729" s="313" t="s">
        <v>8881</v>
      </c>
      <c r="D729" s="314" t="s">
        <v>8881</v>
      </c>
    </row>
    <row r="730" spans="1:4" ht="15" customHeight="1">
      <c r="A730" s="310" t="s">
        <v>1852</v>
      </c>
      <c r="B730" s="312" t="s">
        <v>8807</v>
      </c>
      <c r="C730" s="313" t="s">
        <v>8881</v>
      </c>
      <c r="D730" s="314" t="s">
        <v>8882</v>
      </c>
    </row>
    <row r="731" spans="1:4" ht="15" customHeight="1">
      <c r="A731" s="310" t="s">
        <v>752</v>
      </c>
      <c r="B731" s="312" t="s">
        <v>8807</v>
      </c>
      <c r="C731" s="313" t="s">
        <v>8881</v>
      </c>
      <c r="D731" s="314" t="s">
        <v>8883</v>
      </c>
    </row>
    <row r="732" spans="1:4" ht="15" customHeight="1">
      <c r="A732" s="310" t="s">
        <v>461</v>
      </c>
      <c r="B732" s="312" t="s">
        <v>8807</v>
      </c>
      <c r="C732" s="313" t="s">
        <v>8881</v>
      </c>
      <c r="D732" s="314" t="s">
        <v>8884</v>
      </c>
    </row>
    <row r="733" spans="1:4" ht="15" customHeight="1">
      <c r="A733" s="310" t="s">
        <v>628</v>
      </c>
      <c r="B733" s="312" t="s">
        <v>8807</v>
      </c>
      <c r="C733" s="313" t="s">
        <v>8881</v>
      </c>
      <c r="D733" s="314" t="s">
        <v>8885</v>
      </c>
    </row>
    <row r="734" spans="1:4" ht="15" customHeight="1">
      <c r="A734" s="310" t="s">
        <v>5732</v>
      </c>
      <c r="B734" s="312" t="s">
        <v>8807</v>
      </c>
      <c r="C734" s="313" t="s">
        <v>8881</v>
      </c>
      <c r="D734" s="314" t="s">
        <v>8886</v>
      </c>
    </row>
    <row r="735" spans="1:4" ht="15" customHeight="1">
      <c r="A735" s="310" t="s">
        <v>763</v>
      </c>
      <c r="B735" s="312" t="s">
        <v>8807</v>
      </c>
      <c r="C735" s="313" t="s">
        <v>8881</v>
      </c>
      <c r="D735" s="314" t="s">
        <v>8887</v>
      </c>
    </row>
    <row r="736" spans="1:4" ht="15" customHeight="1">
      <c r="A736" s="310" t="s">
        <v>2769</v>
      </c>
      <c r="B736" s="312" t="s">
        <v>8807</v>
      </c>
      <c r="C736" s="313" t="s">
        <v>8881</v>
      </c>
      <c r="D736" s="314" t="s">
        <v>8888</v>
      </c>
    </row>
    <row r="737" spans="1:4" ht="15" customHeight="1">
      <c r="A737" s="310" t="s">
        <v>452</v>
      </c>
      <c r="B737" s="312" t="s">
        <v>8807</v>
      </c>
      <c r="C737" s="313" t="s">
        <v>8881</v>
      </c>
      <c r="D737" s="314" t="s">
        <v>8889</v>
      </c>
    </row>
    <row r="738" spans="1:4" ht="15" customHeight="1">
      <c r="A738" s="310" t="s">
        <v>1955</v>
      </c>
      <c r="B738" s="312" t="s">
        <v>8807</v>
      </c>
      <c r="C738" s="313" t="s">
        <v>8881</v>
      </c>
      <c r="D738" s="314" t="s">
        <v>8890</v>
      </c>
    </row>
    <row r="739" spans="1:4" ht="15" customHeight="1">
      <c r="A739" s="310" t="s">
        <v>1903</v>
      </c>
      <c r="B739" s="312" t="s">
        <v>8807</v>
      </c>
      <c r="C739" s="313" t="s">
        <v>8881</v>
      </c>
      <c r="D739" s="314" t="s">
        <v>8891</v>
      </c>
    </row>
    <row r="740" spans="1:4" ht="15" customHeight="1">
      <c r="A740" s="310" t="s">
        <v>2531</v>
      </c>
      <c r="B740" s="312" t="s">
        <v>8807</v>
      </c>
      <c r="C740" s="313" t="s">
        <v>8881</v>
      </c>
      <c r="D740" s="314" t="s">
        <v>8760</v>
      </c>
    </row>
    <row r="741" spans="1:4" ht="15" customHeight="1">
      <c r="A741" s="310" t="s">
        <v>9738</v>
      </c>
      <c r="B741" s="315"/>
      <c r="C741" s="313"/>
      <c r="D741" s="314"/>
    </row>
    <row r="742" spans="1:4" ht="15" customHeight="1">
      <c r="A742" s="310" t="s">
        <v>9739</v>
      </c>
      <c r="B742" s="316" t="s">
        <v>9740</v>
      </c>
      <c r="C742" s="313" t="s">
        <v>9741</v>
      </c>
      <c r="D742" s="314" t="s">
        <v>9742</v>
      </c>
    </row>
    <row r="743" spans="1:4" ht="15" customHeight="1">
      <c r="A743" s="310" t="s">
        <v>8892</v>
      </c>
      <c r="B743" s="312" t="s">
        <v>8807</v>
      </c>
      <c r="C743" s="313" t="s">
        <v>8893</v>
      </c>
      <c r="D743" s="314"/>
    </row>
    <row r="744" spans="1:4" ht="15" customHeight="1">
      <c r="A744" s="310" t="s">
        <v>697</v>
      </c>
      <c r="B744" s="312" t="s">
        <v>8807</v>
      </c>
      <c r="C744" s="313" t="s">
        <v>8893</v>
      </c>
      <c r="D744" s="314" t="s">
        <v>8893</v>
      </c>
    </row>
    <row r="745" spans="1:4" ht="15" customHeight="1">
      <c r="A745" s="310" t="s">
        <v>2256</v>
      </c>
      <c r="B745" s="312" t="s">
        <v>8807</v>
      </c>
      <c r="C745" s="313" t="s">
        <v>8893</v>
      </c>
      <c r="D745" s="314" t="s">
        <v>8894</v>
      </c>
    </row>
    <row r="746" spans="1:4" ht="15" customHeight="1">
      <c r="A746" s="310" t="s">
        <v>801</v>
      </c>
      <c r="B746" s="312" t="s">
        <v>8807</v>
      </c>
      <c r="C746" s="313" t="s">
        <v>8893</v>
      </c>
      <c r="D746" s="314" t="s">
        <v>8895</v>
      </c>
    </row>
    <row r="747" spans="1:4" ht="15" customHeight="1">
      <c r="A747" s="310" t="s">
        <v>904</v>
      </c>
      <c r="B747" s="312" t="s">
        <v>8807</v>
      </c>
      <c r="C747" s="313" t="s">
        <v>8893</v>
      </c>
      <c r="D747" s="314" t="s">
        <v>8896</v>
      </c>
    </row>
    <row r="748" spans="1:4" ht="15" customHeight="1">
      <c r="A748" s="310" t="s">
        <v>3360</v>
      </c>
      <c r="B748" s="312" t="s">
        <v>8807</v>
      </c>
      <c r="C748" s="313" t="s">
        <v>8893</v>
      </c>
      <c r="D748" s="314" t="s">
        <v>8897</v>
      </c>
    </row>
    <row r="749" spans="1:4" ht="15" customHeight="1">
      <c r="A749" s="310" t="s">
        <v>424</v>
      </c>
      <c r="B749" s="312" t="s">
        <v>8807</v>
      </c>
      <c r="C749" s="313" t="s">
        <v>8893</v>
      </c>
      <c r="D749" s="314" t="s">
        <v>8898</v>
      </c>
    </row>
    <row r="750" spans="1:4" ht="15" customHeight="1">
      <c r="A750" s="310" t="s">
        <v>1195</v>
      </c>
      <c r="B750" s="312" t="s">
        <v>8807</v>
      </c>
      <c r="C750" s="313" t="s">
        <v>8893</v>
      </c>
      <c r="D750" s="314" t="s">
        <v>8899</v>
      </c>
    </row>
    <row r="751" spans="1:4" ht="15" customHeight="1">
      <c r="A751" s="310" t="s">
        <v>8900</v>
      </c>
      <c r="B751" s="312" t="s">
        <v>8807</v>
      </c>
      <c r="C751" s="313" t="s">
        <v>8777</v>
      </c>
      <c r="D751" s="314"/>
    </row>
    <row r="752" spans="1:4" ht="15" customHeight="1">
      <c r="A752" s="310" t="s">
        <v>474</v>
      </c>
      <c r="B752" s="312" t="s">
        <v>8807</v>
      </c>
      <c r="C752" s="313" t="s">
        <v>8777</v>
      </c>
      <c r="D752" s="314" t="s">
        <v>8901</v>
      </c>
    </row>
    <row r="753" spans="1:4" ht="15" customHeight="1">
      <c r="A753" s="310" t="s">
        <v>1544</v>
      </c>
      <c r="B753" s="312" t="s">
        <v>8807</v>
      </c>
      <c r="C753" s="313" t="s">
        <v>8777</v>
      </c>
      <c r="D753" s="314" t="s">
        <v>8902</v>
      </c>
    </row>
    <row r="754" spans="1:4" ht="15" customHeight="1">
      <c r="A754" s="310" t="s">
        <v>1980</v>
      </c>
      <c r="B754" s="312" t="s">
        <v>8807</v>
      </c>
      <c r="C754" s="313" t="s">
        <v>8777</v>
      </c>
      <c r="D754" s="314" t="s">
        <v>8903</v>
      </c>
    </row>
    <row r="755" spans="1:4" ht="15" customHeight="1">
      <c r="A755" s="310" t="s">
        <v>835</v>
      </c>
      <c r="B755" s="312" t="s">
        <v>8807</v>
      </c>
      <c r="C755" s="313" t="s">
        <v>8777</v>
      </c>
      <c r="D755" s="314" t="s">
        <v>8904</v>
      </c>
    </row>
    <row r="756" spans="1:4" ht="15" customHeight="1">
      <c r="A756" s="310" t="s">
        <v>4242</v>
      </c>
      <c r="B756" s="312" t="s">
        <v>8807</v>
      </c>
      <c r="C756" s="313" t="s">
        <v>8777</v>
      </c>
      <c r="D756" s="314" t="s">
        <v>8905</v>
      </c>
    </row>
    <row r="757" spans="1:4" ht="15" customHeight="1">
      <c r="A757" s="310" t="s">
        <v>947</v>
      </c>
      <c r="B757" s="312" t="s">
        <v>8807</v>
      </c>
      <c r="C757" s="313" t="s">
        <v>8777</v>
      </c>
      <c r="D757" s="314" t="s">
        <v>8906</v>
      </c>
    </row>
    <row r="758" spans="1:4" ht="15" customHeight="1">
      <c r="A758" s="310" t="s">
        <v>391</v>
      </c>
      <c r="B758" s="312" t="s">
        <v>8807</v>
      </c>
      <c r="C758" s="313" t="s">
        <v>8777</v>
      </c>
      <c r="D758" s="314" t="s">
        <v>8907</v>
      </c>
    </row>
    <row r="759" spans="1:4" ht="15" customHeight="1">
      <c r="A759" s="310" t="s">
        <v>8908</v>
      </c>
      <c r="B759" s="312" t="s">
        <v>8807</v>
      </c>
      <c r="C759" s="313" t="s">
        <v>8798</v>
      </c>
      <c r="D759" s="314"/>
    </row>
    <row r="760" spans="1:4" ht="15" customHeight="1">
      <c r="A760" s="310" t="s">
        <v>1251</v>
      </c>
      <c r="B760" s="312" t="s">
        <v>8807</v>
      </c>
      <c r="C760" s="313" t="s">
        <v>8798</v>
      </c>
      <c r="D760" s="314" t="s">
        <v>8798</v>
      </c>
    </row>
    <row r="761" spans="1:4" ht="15" customHeight="1">
      <c r="A761" s="310" t="s">
        <v>546</v>
      </c>
      <c r="B761" s="312" t="s">
        <v>8807</v>
      </c>
      <c r="C761" s="313" t="s">
        <v>8798</v>
      </c>
      <c r="D761" s="314" t="s">
        <v>8909</v>
      </c>
    </row>
    <row r="762" spans="1:4" ht="15" customHeight="1">
      <c r="A762" s="310" t="s">
        <v>652</v>
      </c>
      <c r="B762" s="312" t="s">
        <v>8807</v>
      </c>
      <c r="C762" s="313" t="s">
        <v>8798</v>
      </c>
      <c r="D762" s="314" t="s">
        <v>8910</v>
      </c>
    </row>
    <row r="763" spans="1:4" ht="15" customHeight="1">
      <c r="A763" s="310" t="s">
        <v>4808</v>
      </c>
      <c r="B763" s="312" t="s">
        <v>8807</v>
      </c>
      <c r="C763" s="313" t="s">
        <v>8798</v>
      </c>
      <c r="D763" s="314" t="s">
        <v>8911</v>
      </c>
    </row>
    <row r="764" spans="1:4" ht="15" customHeight="1">
      <c r="A764" s="310" t="s">
        <v>848</v>
      </c>
      <c r="B764" s="312" t="s">
        <v>8807</v>
      </c>
      <c r="C764" s="313" t="s">
        <v>8798</v>
      </c>
      <c r="D764" s="314" t="s">
        <v>8912</v>
      </c>
    </row>
    <row r="765" spans="1:4" ht="15" customHeight="1">
      <c r="A765" s="310" t="s">
        <v>2777</v>
      </c>
      <c r="B765" s="312" t="s">
        <v>8807</v>
      </c>
      <c r="C765" s="313" t="s">
        <v>8798</v>
      </c>
      <c r="D765" s="314" t="s">
        <v>8913</v>
      </c>
    </row>
    <row r="766" spans="1:4" ht="15" customHeight="1">
      <c r="A766" s="310" t="s">
        <v>1020</v>
      </c>
      <c r="B766" s="312" t="s">
        <v>8807</v>
      </c>
      <c r="C766" s="313" t="s">
        <v>8798</v>
      </c>
      <c r="D766" s="314" t="s">
        <v>8914</v>
      </c>
    </row>
    <row r="767" spans="1:4" ht="15" customHeight="1">
      <c r="A767" s="310" t="s">
        <v>456</v>
      </c>
      <c r="B767" s="312" t="s">
        <v>8807</v>
      </c>
      <c r="C767" s="313" t="s">
        <v>8798</v>
      </c>
      <c r="D767" s="314" t="s">
        <v>8915</v>
      </c>
    </row>
    <row r="768" spans="1:4" ht="15" customHeight="1">
      <c r="A768" s="310" t="s">
        <v>1262</v>
      </c>
      <c r="B768" s="312" t="s">
        <v>8807</v>
      </c>
      <c r="C768" s="313" t="s">
        <v>8798</v>
      </c>
      <c r="D768" s="314" t="s">
        <v>8916</v>
      </c>
    </row>
    <row r="769" spans="1:4" ht="15" customHeight="1">
      <c r="A769" s="310" t="s">
        <v>1960</v>
      </c>
      <c r="B769" s="312" t="s">
        <v>8807</v>
      </c>
      <c r="C769" s="313" t="s">
        <v>8798</v>
      </c>
      <c r="D769" s="314" t="s">
        <v>8917</v>
      </c>
    </row>
    <row r="770" spans="1:4" ht="15" customHeight="1">
      <c r="A770" s="310" t="s">
        <v>736</v>
      </c>
      <c r="B770" s="312" t="s">
        <v>8807</v>
      </c>
      <c r="C770" s="313" t="s">
        <v>8798</v>
      </c>
      <c r="D770" s="314" t="s">
        <v>8918</v>
      </c>
    </row>
    <row r="771" spans="1:4" ht="15" customHeight="1">
      <c r="A771" s="310" t="s">
        <v>1091</v>
      </c>
      <c r="B771" s="312" t="s">
        <v>8807</v>
      </c>
      <c r="C771" s="313" t="s">
        <v>8798</v>
      </c>
      <c r="D771" s="314" t="s">
        <v>8919</v>
      </c>
    </row>
    <row r="772" spans="1:4" ht="15" customHeight="1">
      <c r="A772" s="310" t="s">
        <v>4307</v>
      </c>
      <c r="B772" s="312" t="s">
        <v>8807</v>
      </c>
      <c r="C772" s="313" t="s">
        <v>8798</v>
      </c>
      <c r="D772" s="314" t="s">
        <v>8920</v>
      </c>
    </row>
    <row r="773" spans="1:4" ht="15" customHeight="1">
      <c r="A773" s="310" t="s">
        <v>8921</v>
      </c>
      <c r="B773" s="312" t="s">
        <v>8807</v>
      </c>
      <c r="C773" s="313" t="s">
        <v>8922</v>
      </c>
      <c r="D773" s="314"/>
    </row>
    <row r="774" spans="1:4" ht="15" customHeight="1">
      <c r="A774" s="310" t="s">
        <v>2726</v>
      </c>
      <c r="B774" s="312" t="s">
        <v>8807</v>
      </c>
      <c r="C774" s="313" t="s">
        <v>8922</v>
      </c>
      <c r="D774" s="314" t="s">
        <v>8922</v>
      </c>
    </row>
    <row r="775" spans="1:4" ht="15" customHeight="1">
      <c r="A775" s="310" t="s">
        <v>2875</v>
      </c>
      <c r="B775" s="312" t="s">
        <v>8807</v>
      </c>
      <c r="C775" s="313" t="s">
        <v>8922</v>
      </c>
      <c r="D775" s="314" t="s">
        <v>8923</v>
      </c>
    </row>
    <row r="776" spans="1:4" ht="15" customHeight="1">
      <c r="A776" s="310" t="s">
        <v>1281</v>
      </c>
      <c r="B776" s="312" t="s">
        <v>8807</v>
      </c>
      <c r="C776" s="313" t="s">
        <v>8922</v>
      </c>
      <c r="D776" s="314" t="s">
        <v>8775</v>
      </c>
    </row>
    <row r="777" spans="1:4" ht="15" customHeight="1">
      <c r="A777" s="310" t="s">
        <v>1521</v>
      </c>
      <c r="B777" s="312" t="s">
        <v>8807</v>
      </c>
      <c r="C777" s="313" t="s">
        <v>8922</v>
      </c>
      <c r="D777" s="314" t="s">
        <v>8924</v>
      </c>
    </row>
    <row r="778" spans="1:4" ht="15" customHeight="1">
      <c r="A778" s="310" t="s">
        <v>8925</v>
      </c>
      <c r="B778" s="312" t="s">
        <v>8807</v>
      </c>
      <c r="C778" s="313" t="s">
        <v>8779</v>
      </c>
      <c r="D778" s="314"/>
    </row>
    <row r="779" spans="1:4" ht="15" customHeight="1">
      <c r="A779" s="310" t="s">
        <v>532</v>
      </c>
      <c r="B779" s="312" t="s">
        <v>8807</v>
      </c>
      <c r="C779" s="313" t="s">
        <v>8779</v>
      </c>
      <c r="D779" s="314" t="s">
        <v>8779</v>
      </c>
    </row>
    <row r="780" spans="1:4" ht="15" customHeight="1">
      <c r="A780" s="310" t="s">
        <v>829</v>
      </c>
      <c r="B780" s="312" t="s">
        <v>8807</v>
      </c>
      <c r="C780" s="313" t="s">
        <v>8779</v>
      </c>
      <c r="D780" s="314" t="s">
        <v>8926</v>
      </c>
    </row>
    <row r="781" spans="1:4" ht="15" customHeight="1">
      <c r="A781" s="310" t="s">
        <v>1345</v>
      </c>
      <c r="B781" s="312" t="s">
        <v>8807</v>
      </c>
      <c r="C781" s="313" t="s">
        <v>8779</v>
      </c>
      <c r="D781" s="314" t="s">
        <v>8927</v>
      </c>
    </row>
    <row r="782" spans="1:4" ht="15" customHeight="1">
      <c r="A782" s="310" t="s">
        <v>1939</v>
      </c>
      <c r="B782" s="312" t="s">
        <v>8807</v>
      </c>
      <c r="C782" s="313" t="s">
        <v>8779</v>
      </c>
      <c r="D782" s="314" t="s">
        <v>8928</v>
      </c>
    </row>
    <row r="783" spans="1:4" ht="15" customHeight="1">
      <c r="A783" s="310" t="s">
        <v>2887</v>
      </c>
      <c r="B783" s="312" t="s">
        <v>8807</v>
      </c>
      <c r="C783" s="313" t="s">
        <v>8779</v>
      </c>
      <c r="D783" s="314" t="s">
        <v>8929</v>
      </c>
    </row>
    <row r="784" spans="1:4" ht="15" customHeight="1">
      <c r="A784" s="310" t="s">
        <v>2450</v>
      </c>
      <c r="B784" s="312" t="s">
        <v>8807</v>
      </c>
      <c r="C784" s="313" t="s">
        <v>8779</v>
      </c>
      <c r="D784" s="314" t="s">
        <v>8930</v>
      </c>
    </row>
    <row r="785" spans="1:4" ht="15" customHeight="1">
      <c r="A785" s="310" t="s">
        <v>633</v>
      </c>
      <c r="B785" s="312" t="s">
        <v>8807</v>
      </c>
      <c r="C785" s="313" t="s">
        <v>8779</v>
      </c>
      <c r="D785" s="314" t="s">
        <v>8931</v>
      </c>
    </row>
    <row r="786" spans="1:4" ht="15" customHeight="1">
      <c r="A786" s="310" t="s">
        <v>2618</v>
      </c>
      <c r="B786" s="312" t="s">
        <v>8807</v>
      </c>
      <c r="C786" s="313" t="s">
        <v>8779</v>
      </c>
      <c r="D786" s="314" t="s">
        <v>8932</v>
      </c>
    </row>
    <row r="787" spans="1:4" ht="15" customHeight="1">
      <c r="A787" s="310" t="s">
        <v>4128</v>
      </c>
      <c r="B787" s="312" t="s">
        <v>8807</v>
      </c>
      <c r="C787" s="313" t="s">
        <v>8779</v>
      </c>
      <c r="D787" s="314" t="s">
        <v>8933</v>
      </c>
    </row>
    <row r="788" spans="1:4" ht="15" customHeight="1">
      <c r="A788" s="310" t="s">
        <v>2130</v>
      </c>
      <c r="B788" s="312" t="s">
        <v>8807</v>
      </c>
      <c r="C788" s="313" t="s">
        <v>8779</v>
      </c>
      <c r="D788" s="314" t="s">
        <v>8934</v>
      </c>
    </row>
    <row r="789" spans="1:4" ht="15" customHeight="1">
      <c r="A789" s="310" t="s">
        <v>4488</v>
      </c>
      <c r="B789" s="312" t="s">
        <v>8807</v>
      </c>
      <c r="C789" s="313" t="s">
        <v>8779</v>
      </c>
      <c r="D789" s="314" t="s">
        <v>8935</v>
      </c>
    </row>
    <row r="790" spans="1:4" ht="15" customHeight="1">
      <c r="A790" s="310" t="s">
        <v>10705</v>
      </c>
      <c r="B790" s="312" t="s">
        <v>10706</v>
      </c>
      <c r="C790" s="313"/>
      <c r="D790" s="314"/>
    </row>
    <row r="791" spans="1:4" ht="15" customHeight="1">
      <c r="A791" s="310" t="s">
        <v>10707</v>
      </c>
      <c r="B791" s="312" t="s">
        <v>10706</v>
      </c>
      <c r="C791" s="313" t="s">
        <v>10708</v>
      </c>
      <c r="D791" s="314"/>
    </row>
    <row r="792" spans="1:4" ht="15" customHeight="1">
      <c r="A792" s="310" t="s">
        <v>10709</v>
      </c>
      <c r="B792" s="312" t="s">
        <v>10706</v>
      </c>
      <c r="C792" s="313" t="s">
        <v>10708</v>
      </c>
      <c r="D792" s="314" t="s">
        <v>10706</v>
      </c>
    </row>
    <row r="793" spans="1:4" ht="15" customHeight="1">
      <c r="A793" s="310" t="s">
        <v>10710</v>
      </c>
      <c r="B793" s="312" t="s">
        <v>10706</v>
      </c>
      <c r="C793" s="313" t="s">
        <v>10708</v>
      </c>
      <c r="D793" s="314" t="s">
        <v>8882</v>
      </c>
    </row>
    <row r="794" spans="1:4" ht="15" customHeight="1">
      <c r="A794" s="310" t="s">
        <v>9738</v>
      </c>
      <c r="B794" s="315"/>
      <c r="C794" s="313"/>
      <c r="D794" s="314"/>
    </row>
    <row r="795" spans="1:4" ht="15" customHeight="1">
      <c r="A795" s="310" t="s">
        <v>9739</v>
      </c>
      <c r="B795" s="316" t="s">
        <v>9740</v>
      </c>
      <c r="C795" s="313" t="s">
        <v>9741</v>
      </c>
      <c r="D795" s="314" t="s">
        <v>9742</v>
      </c>
    </row>
    <row r="796" spans="1:4" ht="15" customHeight="1">
      <c r="A796" s="310" t="s">
        <v>10711</v>
      </c>
      <c r="B796" s="312" t="s">
        <v>10706</v>
      </c>
      <c r="C796" s="313" t="s">
        <v>10708</v>
      </c>
      <c r="D796" s="314" t="s">
        <v>10712</v>
      </c>
    </row>
    <row r="797" spans="1:4" ht="15" customHeight="1">
      <c r="A797" s="310" t="s">
        <v>10713</v>
      </c>
      <c r="B797" s="312" t="s">
        <v>10706</v>
      </c>
      <c r="C797" s="313" t="s">
        <v>10708</v>
      </c>
      <c r="D797" s="314" t="s">
        <v>10714</v>
      </c>
    </row>
    <row r="798" spans="1:4" ht="15" customHeight="1">
      <c r="A798" s="310" t="s">
        <v>10715</v>
      </c>
      <c r="B798" s="312" t="s">
        <v>10706</v>
      </c>
      <c r="C798" s="313" t="s">
        <v>10708</v>
      </c>
      <c r="D798" s="314" t="s">
        <v>10716</v>
      </c>
    </row>
    <row r="799" spans="1:4" ht="15" customHeight="1">
      <c r="A799" s="310" t="s">
        <v>10717</v>
      </c>
      <c r="B799" s="312" t="s">
        <v>10706</v>
      </c>
      <c r="C799" s="313" t="s">
        <v>10708</v>
      </c>
      <c r="D799" s="314" t="s">
        <v>10718</v>
      </c>
    </row>
    <row r="800" spans="1:4" ht="15" customHeight="1">
      <c r="A800" s="310" t="s">
        <v>10719</v>
      </c>
      <c r="B800" s="312" t="s">
        <v>10706</v>
      </c>
      <c r="C800" s="313" t="s">
        <v>10708</v>
      </c>
      <c r="D800" s="314" t="s">
        <v>10720</v>
      </c>
    </row>
    <row r="801" spans="1:4" ht="15" customHeight="1">
      <c r="A801" s="310" t="s">
        <v>8936</v>
      </c>
      <c r="B801" s="312" t="s">
        <v>8937</v>
      </c>
      <c r="C801" s="313"/>
      <c r="D801" s="314"/>
    </row>
    <row r="802" spans="1:4" ht="15" customHeight="1">
      <c r="A802" s="310" t="s">
        <v>8938</v>
      </c>
      <c r="B802" s="312" t="s">
        <v>8937</v>
      </c>
      <c r="C802" s="313" t="s">
        <v>8937</v>
      </c>
      <c r="D802" s="314"/>
    </row>
    <row r="803" spans="1:4" ht="15" customHeight="1">
      <c r="A803" s="310" t="s">
        <v>1189</v>
      </c>
      <c r="B803" s="312" t="s">
        <v>8937</v>
      </c>
      <c r="C803" s="313" t="s">
        <v>8937</v>
      </c>
      <c r="D803" s="314" t="s">
        <v>8937</v>
      </c>
    </row>
    <row r="804" spans="1:4" ht="15" customHeight="1">
      <c r="A804" s="310" t="s">
        <v>3819</v>
      </c>
      <c r="B804" s="312" t="s">
        <v>8937</v>
      </c>
      <c r="C804" s="313" t="s">
        <v>8937</v>
      </c>
      <c r="D804" s="314" t="s">
        <v>8939</v>
      </c>
    </row>
    <row r="805" spans="1:4" ht="15" customHeight="1">
      <c r="A805" s="310" t="s">
        <v>7033</v>
      </c>
      <c r="B805" s="312" t="s">
        <v>8937</v>
      </c>
      <c r="C805" s="313" t="s">
        <v>8937</v>
      </c>
      <c r="D805" s="314" t="s">
        <v>8940</v>
      </c>
    </row>
    <row r="806" spans="1:4" ht="15" customHeight="1">
      <c r="A806" s="310" t="s">
        <v>6576</v>
      </c>
      <c r="B806" s="312" t="s">
        <v>8937</v>
      </c>
      <c r="C806" s="313" t="s">
        <v>8937</v>
      </c>
      <c r="D806" s="314" t="s">
        <v>8743</v>
      </c>
    </row>
    <row r="807" spans="1:4" ht="15" customHeight="1">
      <c r="A807" s="310" t="s">
        <v>1321</v>
      </c>
      <c r="B807" s="312" t="s">
        <v>8937</v>
      </c>
      <c r="C807" s="313" t="s">
        <v>8937</v>
      </c>
      <c r="D807" s="314" t="s">
        <v>8941</v>
      </c>
    </row>
    <row r="808" spans="1:4" ht="15" customHeight="1">
      <c r="A808" s="310" t="s">
        <v>1563</v>
      </c>
      <c r="B808" s="312" t="s">
        <v>8937</v>
      </c>
      <c r="C808" s="313" t="s">
        <v>8937</v>
      </c>
      <c r="D808" s="314" t="s">
        <v>8942</v>
      </c>
    </row>
    <row r="809" spans="1:4" ht="15" customHeight="1">
      <c r="A809" s="310" t="s">
        <v>7432</v>
      </c>
      <c r="B809" s="312" t="s">
        <v>8937</v>
      </c>
      <c r="C809" s="313" t="s">
        <v>8937</v>
      </c>
      <c r="D809" s="314" t="s">
        <v>8943</v>
      </c>
    </row>
    <row r="810" spans="1:4" ht="15" customHeight="1">
      <c r="A810" s="310" t="s">
        <v>749</v>
      </c>
      <c r="B810" s="312" t="s">
        <v>8937</v>
      </c>
      <c r="C810" s="313" t="s">
        <v>8937</v>
      </c>
      <c r="D810" s="314" t="s">
        <v>8944</v>
      </c>
    </row>
    <row r="811" spans="1:4" ht="15" customHeight="1">
      <c r="A811" s="310" t="s">
        <v>8945</v>
      </c>
      <c r="B811" s="312" t="s">
        <v>8937</v>
      </c>
      <c r="C811" s="313" t="s">
        <v>8946</v>
      </c>
      <c r="D811" s="314"/>
    </row>
    <row r="812" spans="1:4" ht="15" customHeight="1">
      <c r="A812" s="310" t="s">
        <v>7397</v>
      </c>
      <c r="B812" s="312" t="s">
        <v>8937</v>
      </c>
      <c r="C812" s="313" t="s">
        <v>8946</v>
      </c>
      <c r="D812" s="314" t="s">
        <v>8946</v>
      </c>
    </row>
    <row r="813" spans="1:4" ht="15" customHeight="1">
      <c r="A813" s="310" t="s">
        <v>421</v>
      </c>
      <c r="B813" s="312" t="s">
        <v>8937</v>
      </c>
      <c r="C813" s="313" t="s">
        <v>8946</v>
      </c>
      <c r="D813" s="314" t="s">
        <v>8947</v>
      </c>
    </row>
    <row r="814" spans="1:4" ht="15" customHeight="1">
      <c r="A814" s="310" t="s">
        <v>4855</v>
      </c>
      <c r="B814" s="312" t="s">
        <v>8937</v>
      </c>
      <c r="C814" s="313" t="s">
        <v>8946</v>
      </c>
      <c r="D814" s="314" t="s">
        <v>8948</v>
      </c>
    </row>
    <row r="815" spans="1:4" ht="15" customHeight="1">
      <c r="A815" s="310" t="s">
        <v>6843</v>
      </c>
      <c r="B815" s="312" t="s">
        <v>8937</v>
      </c>
      <c r="C815" s="313" t="s">
        <v>8946</v>
      </c>
      <c r="D815" s="314" t="s">
        <v>8949</v>
      </c>
    </row>
    <row r="816" spans="1:4" ht="15" customHeight="1">
      <c r="A816" s="310" t="s">
        <v>7399</v>
      </c>
      <c r="B816" s="312" t="s">
        <v>8937</v>
      </c>
      <c r="C816" s="313" t="s">
        <v>8946</v>
      </c>
      <c r="D816" s="314" t="s">
        <v>8950</v>
      </c>
    </row>
    <row r="817" spans="1:4" ht="15" customHeight="1">
      <c r="A817" s="310" t="s">
        <v>7430</v>
      </c>
      <c r="B817" s="312" t="s">
        <v>8937</v>
      </c>
      <c r="C817" s="313" t="s">
        <v>8946</v>
      </c>
      <c r="D817" s="314" t="s">
        <v>8951</v>
      </c>
    </row>
    <row r="818" spans="1:4" ht="15" customHeight="1">
      <c r="A818" s="310" t="s">
        <v>6751</v>
      </c>
      <c r="B818" s="312" t="s">
        <v>8937</v>
      </c>
      <c r="C818" s="313" t="s">
        <v>8946</v>
      </c>
      <c r="D818" s="314" t="s">
        <v>8952</v>
      </c>
    </row>
    <row r="819" spans="1:4" ht="15" customHeight="1">
      <c r="A819" s="310" t="s">
        <v>8953</v>
      </c>
      <c r="B819" s="312" t="s">
        <v>8937</v>
      </c>
      <c r="C819" s="313" t="s">
        <v>8773</v>
      </c>
      <c r="D819" s="314"/>
    </row>
    <row r="820" spans="1:4" ht="15" customHeight="1">
      <c r="A820" s="310" t="s">
        <v>668</v>
      </c>
      <c r="B820" s="312" t="s">
        <v>8937</v>
      </c>
      <c r="C820" s="313" t="s">
        <v>8773</v>
      </c>
      <c r="D820" s="314" t="s">
        <v>8773</v>
      </c>
    </row>
    <row r="821" spans="1:4" ht="15" customHeight="1">
      <c r="A821" s="310" t="s">
        <v>7350</v>
      </c>
      <c r="B821" s="312" t="s">
        <v>8937</v>
      </c>
      <c r="C821" s="313" t="s">
        <v>8773</v>
      </c>
      <c r="D821" s="314" t="s">
        <v>8954</v>
      </c>
    </row>
    <row r="822" spans="1:4" ht="15" customHeight="1">
      <c r="A822" s="310" t="s">
        <v>3615</v>
      </c>
      <c r="B822" s="312" t="s">
        <v>8937</v>
      </c>
      <c r="C822" s="313" t="s">
        <v>8773</v>
      </c>
      <c r="D822" s="314" t="s">
        <v>8955</v>
      </c>
    </row>
    <row r="823" spans="1:4" ht="15" customHeight="1">
      <c r="A823" s="310" t="s">
        <v>6994</v>
      </c>
      <c r="B823" s="312" t="s">
        <v>8937</v>
      </c>
      <c r="C823" s="313" t="s">
        <v>8773</v>
      </c>
      <c r="D823" s="314" t="s">
        <v>8956</v>
      </c>
    </row>
    <row r="824" spans="1:4" ht="15" customHeight="1">
      <c r="A824" s="310" t="s">
        <v>4018</v>
      </c>
      <c r="B824" s="312" t="s">
        <v>8937</v>
      </c>
      <c r="C824" s="313" t="s">
        <v>8773</v>
      </c>
      <c r="D824" s="314" t="s">
        <v>8957</v>
      </c>
    </row>
    <row r="825" spans="1:4" ht="15" customHeight="1">
      <c r="A825" s="310" t="s">
        <v>3601</v>
      </c>
      <c r="B825" s="312" t="s">
        <v>8937</v>
      </c>
      <c r="C825" s="313" t="s">
        <v>8773</v>
      </c>
      <c r="D825" s="314" t="s">
        <v>8958</v>
      </c>
    </row>
    <row r="826" spans="1:4" ht="15" customHeight="1">
      <c r="A826" s="310" t="s">
        <v>7165</v>
      </c>
      <c r="B826" s="312" t="s">
        <v>8937</v>
      </c>
      <c r="C826" s="313" t="s">
        <v>8773</v>
      </c>
      <c r="D826" s="314" t="s">
        <v>8959</v>
      </c>
    </row>
    <row r="827" spans="1:4" ht="15" customHeight="1">
      <c r="A827" s="310" t="s">
        <v>7403</v>
      </c>
      <c r="B827" s="312" t="s">
        <v>8937</v>
      </c>
      <c r="C827" s="313" t="s">
        <v>8773</v>
      </c>
      <c r="D827" s="314" t="s">
        <v>8960</v>
      </c>
    </row>
    <row r="828" spans="1:4" ht="15" customHeight="1">
      <c r="A828" s="310" t="s">
        <v>2427</v>
      </c>
      <c r="B828" s="312" t="s">
        <v>8937</v>
      </c>
      <c r="C828" s="313" t="s">
        <v>8773</v>
      </c>
      <c r="D828" s="314" t="s">
        <v>8961</v>
      </c>
    </row>
    <row r="829" spans="1:4" ht="15" customHeight="1">
      <c r="A829" s="310" t="s">
        <v>8962</v>
      </c>
      <c r="B829" s="312" t="s">
        <v>8937</v>
      </c>
      <c r="C829" s="313" t="s">
        <v>8963</v>
      </c>
      <c r="D829" s="314"/>
    </row>
    <row r="830" spans="1:4" ht="15" customHeight="1">
      <c r="A830" s="310" t="s">
        <v>6754</v>
      </c>
      <c r="B830" s="312" t="s">
        <v>8937</v>
      </c>
      <c r="C830" s="313" t="s">
        <v>8963</v>
      </c>
      <c r="D830" s="314" t="s">
        <v>8963</v>
      </c>
    </row>
    <row r="831" spans="1:4" ht="15" customHeight="1">
      <c r="A831" s="310" t="s">
        <v>4913</v>
      </c>
      <c r="B831" s="312" t="s">
        <v>8937</v>
      </c>
      <c r="C831" s="313" t="s">
        <v>8963</v>
      </c>
      <c r="D831" s="314" t="s">
        <v>8964</v>
      </c>
    </row>
    <row r="832" spans="1:4" ht="15" customHeight="1">
      <c r="A832" s="310" t="s">
        <v>1274</v>
      </c>
      <c r="B832" s="312" t="s">
        <v>8937</v>
      </c>
      <c r="C832" s="313" t="s">
        <v>8963</v>
      </c>
      <c r="D832" s="314" t="s">
        <v>8965</v>
      </c>
    </row>
    <row r="833" spans="1:4" ht="15" customHeight="1">
      <c r="A833" s="310" t="s">
        <v>4620</v>
      </c>
      <c r="B833" s="312" t="s">
        <v>8937</v>
      </c>
      <c r="C833" s="313" t="s">
        <v>8963</v>
      </c>
      <c r="D833" s="314" t="s">
        <v>8966</v>
      </c>
    </row>
    <row r="834" spans="1:4" ht="15" customHeight="1">
      <c r="A834" s="310" t="s">
        <v>1661</v>
      </c>
      <c r="B834" s="312" t="s">
        <v>8937</v>
      </c>
      <c r="C834" s="313" t="s">
        <v>8963</v>
      </c>
      <c r="D834" s="314" t="s">
        <v>8967</v>
      </c>
    </row>
    <row r="835" spans="1:4" ht="15" customHeight="1">
      <c r="A835" s="310" t="s">
        <v>7222</v>
      </c>
      <c r="B835" s="312" t="s">
        <v>8937</v>
      </c>
      <c r="C835" s="313" t="s">
        <v>8963</v>
      </c>
      <c r="D835" s="314" t="s">
        <v>8968</v>
      </c>
    </row>
    <row r="836" spans="1:4" ht="15" customHeight="1">
      <c r="A836" s="310" t="s">
        <v>1512</v>
      </c>
      <c r="B836" s="312" t="s">
        <v>8937</v>
      </c>
      <c r="C836" s="313" t="s">
        <v>8963</v>
      </c>
      <c r="D836" s="314" t="s">
        <v>8969</v>
      </c>
    </row>
    <row r="837" spans="1:4" ht="15" customHeight="1">
      <c r="A837" s="310" t="s">
        <v>672</v>
      </c>
      <c r="B837" s="312" t="s">
        <v>8937</v>
      </c>
      <c r="C837" s="313" t="s">
        <v>8963</v>
      </c>
      <c r="D837" s="314" t="s">
        <v>8970</v>
      </c>
    </row>
    <row r="838" spans="1:4" ht="15" customHeight="1">
      <c r="A838" s="310" t="s">
        <v>8971</v>
      </c>
      <c r="B838" s="312" t="s">
        <v>8937</v>
      </c>
      <c r="C838" s="313" t="s">
        <v>8972</v>
      </c>
      <c r="D838" s="314"/>
    </row>
    <row r="839" spans="1:4" ht="15" customHeight="1">
      <c r="A839" s="310" t="s">
        <v>541</v>
      </c>
      <c r="B839" s="312" t="s">
        <v>8937</v>
      </c>
      <c r="C839" s="313" t="s">
        <v>8972</v>
      </c>
      <c r="D839" s="314" t="s">
        <v>8973</v>
      </c>
    </row>
    <row r="840" spans="1:4" ht="15" customHeight="1">
      <c r="A840" s="310" t="s">
        <v>1514</v>
      </c>
      <c r="B840" s="312" t="s">
        <v>8937</v>
      </c>
      <c r="C840" s="313" t="s">
        <v>8972</v>
      </c>
      <c r="D840" s="314" t="s">
        <v>8974</v>
      </c>
    </row>
    <row r="841" spans="1:4" ht="15" customHeight="1">
      <c r="A841" s="310" t="s">
        <v>7077</v>
      </c>
      <c r="B841" s="312" t="s">
        <v>8937</v>
      </c>
      <c r="C841" s="313" t="s">
        <v>8972</v>
      </c>
      <c r="D841" s="314" t="s">
        <v>8975</v>
      </c>
    </row>
    <row r="842" spans="1:4" ht="15" customHeight="1">
      <c r="A842" s="310" t="s">
        <v>5553</v>
      </c>
      <c r="B842" s="312" t="s">
        <v>8937</v>
      </c>
      <c r="C842" s="313" t="s">
        <v>8972</v>
      </c>
      <c r="D842" s="314" t="s">
        <v>8976</v>
      </c>
    </row>
    <row r="843" spans="1:4" ht="15" customHeight="1">
      <c r="A843" s="310" t="s">
        <v>7207</v>
      </c>
      <c r="B843" s="312" t="s">
        <v>8937</v>
      </c>
      <c r="C843" s="313" t="s">
        <v>8972</v>
      </c>
      <c r="D843" s="314" t="s">
        <v>8977</v>
      </c>
    </row>
    <row r="844" spans="1:4" ht="15" customHeight="1">
      <c r="A844" s="310" t="s">
        <v>7055</v>
      </c>
      <c r="B844" s="312" t="s">
        <v>8937</v>
      </c>
      <c r="C844" s="313" t="s">
        <v>8972</v>
      </c>
      <c r="D844" s="314" t="s">
        <v>8796</v>
      </c>
    </row>
    <row r="845" spans="1:4" ht="15" customHeight="1">
      <c r="A845" s="310" t="s">
        <v>6870</v>
      </c>
      <c r="B845" s="312" t="s">
        <v>8937</v>
      </c>
      <c r="C845" s="313" t="s">
        <v>8972</v>
      </c>
      <c r="D845" s="314" t="s">
        <v>8978</v>
      </c>
    </row>
    <row r="846" spans="1:4" ht="15" customHeight="1">
      <c r="A846" s="310" t="s">
        <v>6873</v>
      </c>
      <c r="B846" s="312" t="s">
        <v>8937</v>
      </c>
      <c r="C846" s="313" t="s">
        <v>8972</v>
      </c>
      <c r="D846" s="314" t="s">
        <v>8979</v>
      </c>
    </row>
    <row r="847" spans="1:4" ht="15" customHeight="1">
      <c r="A847" s="310" t="s">
        <v>9738</v>
      </c>
      <c r="B847" s="315"/>
      <c r="C847" s="313"/>
      <c r="D847" s="314"/>
    </row>
    <row r="848" spans="1:4" ht="15" customHeight="1">
      <c r="A848" s="310" t="s">
        <v>9739</v>
      </c>
      <c r="B848" s="316" t="s">
        <v>9740</v>
      </c>
      <c r="C848" s="313" t="s">
        <v>9741</v>
      </c>
      <c r="D848" s="314" t="s">
        <v>9742</v>
      </c>
    </row>
    <row r="849" spans="1:4" ht="15" customHeight="1">
      <c r="A849" s="310" t="s">
        <v>8980</v>
      </c>
      <c r="B849" s="312" t="s">
        <v>8937</v>
      </c>
      <c r="C849" s="313" t="s">
        <v>8981</v>
      </c>
      <c r="D849" s="314"/>
    </row>
    <row r="850" spans="1:4" ht="15" customHeight="1">
      <c r="A850" s="310" t="s">
        <v>2913</v>
      </c>
      <c r="B850" s="312" t="s">
        <v>8937</v>
      </c>
      <c r="C850" s="313" t="s">
        <v>8981</v>
      </c>
      <c r="D850" s="314" t="s">
        <v>8982</v>
      </c>
    </row>
    <row r="851" spans="1:4" ht="15" customHeight="1">
      <c r="A851" s="310" t="s">
        <v>6875</v>
      </c>
      <c r="B851" s="312" t="s">
        <v>8937</v>
      </c>
      <c r="C851" s="313" t="s">
        <v>8981</v>
      </c>
      <c r="D851" s="314" t="s">
        <v>8983</v>
      </c>
    </row>
    <row r="852" spans="1:4" ht="15" customHeight="1">
      <c r="A852" s="310" t="s">
        <v>3632</v>
      </c>
      <c r="B852" s="312" t="s">
        <v>8937</v>
      </c>
      <c r="C852" s="313" t="s">
        <v>8981</v>
      </c>
      <c r="D852" s="314" t="s">
        <v>8984</v>
      </c>
    </row>
    <row r="853" spans="1:4" ht="15" customHeight="1">
      <c r="A853" s="310" t="s">
        <v>6051</v>
      </c>
      <c r="B853" s="312" t="s">
        <v>8937</v>
      </c>
      <c r="C853" s="313" t="s">
        <v>8981</v>
      </c>
      <c r="D853" s="314" t="s">
        <v>8985</v>
      </c>
    </row>
    <row r="854" spans="1:4" ht="15" customHeight="1">
      <c r="A854" s="310" t="s">
        <v>5555</v>
      </c>
      <c r="B854" s="312" t="s">
        <v>8937</v>
      </c>
      <c r="C854" s="313" t="s">
        <v>8981</v>
      </c>
      <c r="D854" s="314" t="s">
        <v>8986</v>
      </c>
    </row>
    <row r="855" spans="1:4" ht="15" customHeight="1">
      <c r="A855" s="310" t="s">
        <v>7028</v>
      </c>
      <c r="B855" s="312" t="s">
        <v>8937</v>
      </c>
      <c r="C855" s="313" t="s">
        <v>8981</v>
      </c>
      <c r="D855" s="314" t="s">
        <v>8922</v>
      </c>
    </row>
    <row r="856" spans="1:4" ht="15" customHeight="1">
      <c r="A856" s="310" t="s">
        <v>6852</v>
      </c>
      <c r="B856" s="312" t="s">
        <v>8937</v>
      </c>
      <c r="C856" s="313" t="s">
        <v>8981</v>
      </c>
      <c r="D856" s="314" t="s">
        <v>8782</v>
      </c>
    </row>
    <row r="857" spans="1:4" ht="15" customHeight="1">
      <c r="A857" s="310" t="s">
        <v>7057</v>
      </c>
      <c r="B857" s="312" t="s">
        <v>8937</v>
      </c>
      <c r="C857" s="313" t="s">
        <v>8981</v>
      </c>
      <c r="D857" s="314" t="s">
        <v>8987</v>
      </c>
    </row>
    <row r="858" spans="1:4" ht="15" customHeight="1">
      <c r="A858" s="310" t="s">
        <v>8988</v>
      </c>
      <c r="B858" s="312" t="s">
        <v>8937</v>
      </c>
      <c r="C858" s="313" t="s">
        <v>8989</v>
      </c>
      <c r="D858" s="314"/>
    </row>
    <row r="859" spans="1:4" ht="15" customHeight="1">
      <c r="A859" s="310" t="s">
        <v>6682</v>
      </c>
      <c r="B859" s="312" t="s">
        <v>8937</v>
      </c>
      <c r="C859" s="313" t="s">
        <v>8989</v>
      </c>
      <c r="D859" s="314" t="s">
        <v>8746</v>
      </c>
    </row>
    <row r="860" spans="1:4" ht="15" customHeight="1">
      <c r="A860" s="310" t="s">
        <v>7059</v>
      </c>
      <c r="B860" s="312" t="s">
        <v>8937</v>
      </c>
      <c r="C860" s="313" t="s">
        <v>8989</v>
      </c>
      <c r="D860" s="314" t="s">
        <v>8990</v>
      </c>
    </row>
    <row r="861" spans="1:4" ht="15" customHeight="1">
      <c r="A861" s="310" t="s">
        <v>3135</v>
      </c>
      <c r="B861" s="312" t="s">
        <v>8937</v>
      </c>
      <c r="C861" s="313" t="s">
        <v>8989</v>
      </c>
      <c r="D861" s="314" t="s">
        <v>8991</v>
      </c>
    </row>
    <row r="862" spans="1:4" ht="15" customHeight="1">
      <c r="A862" s="310" t="s">
        <v>3177</v>
      </c>
      <c r="B862" s="312" t="s">
        <v>8937</v>
      </c>
      <c r="C862" s="313" t="s">
        <v>8989</v>
      </c>
      <c r="D862" s="314" t="s">
        <v>8992</v>
      </c>
    </row>
    <row r="863" spans="1:4" ht="15" customHeight="1">
      <c r="A863" s="310" t="s">
        <v>1035</v>
      </c>
      <c r="B863" s="312" t="s">
        <v>8937</v>
      </c>
      <c r="C863" s="313" t="s">
        <v>8989</v>
      </c>
      <c r="D863" s="314" t="s">
        <v>8993</v>
      </c>
    </row>
    <row r="864" spans="1:4" ht="15" customHeight="1">
      <c r="A864" s="310" t="s">
        <v>2687</v>
      </c>
      <c r="B864" s="312" t="s">
        <v>8937</v>
      </c>
      <c r="C864" s="313" t="s">
        <v>8989</v>
      </c>
      <c r="D864" s="314" t="s">
        <v>8994</v>
      </c>
    </row>
    <row r="865" spans="1:4" ht="15" customHeight="1">
      <c r="A865" s="310" t="s">
        <v>7291</v>
      </c>
      <c r="B865" s="312" t="s">
        <v>8937</v>
      </c>
      <c r="C865" s="313" t="s">
        <v>8989</v>
      </c>
      <c r="D865" s="314" t="s">
        <v>8995</v>
      </c>
    </row>
    <row r="866" spans="1:4" ht="15" customHeight="1">
      <c r="A866" s="310" t="s">
        <v>1390</v>
      </c>
      <c r="B866" s="312" t="s">
        <v>8937</v>
      </c>
      <c r="C866" s="313" t="s">
        <v>8989</v>
      </c>
      <c r="D866" s="314" t="s">
        <v>8996</v>
      </c>
    </row>
    <row r="867" spans="1:4" ht="15" customHeight="1">
      <c r="A867" s="310" t="s">
        <v>8997</v>
      </c>
      <c r="B867" s="312" t="s">
        <v>8937</v>
      </c>
      <c r="C867" s="313" t="s">
        <v>8998</v>
      </c>
      <c r="D867" s="314"/>
    </row>
    <row r="868" spans="1:4" ht="15" customHeight="1">
      <c r="A868" s="310" t="s">
        <v>3603</v>
      </c>
      <c r="B868" s="312" t="s">
        <v>8937</v>
      </c>
      <c r="C868" s="313" t="s">
        <v>8998</v>
      </c>
      <c r="D868" s="314" t="s">
        <v>8998</v>
      </c>
    </row>
    <row r="869" spans="1:4" ht="15" customHeight="1">
      <c r="A869" s="310" t="s">
        <v>7050</v>
      </c>
      <c r="B869" s="312" t="s">
        <v>8937</v>
      </c>
      <c r="C869" s="313" t="s">
        <v>8998</v>
      </c>
      <c r="D869" s="314" t="s">
        <v>8999</v>
      </c>
    </row>
    <row r="870" spans="1:4" ht="15" customHeight="1">
      <c r="A870" s="310" t="s">
        <v>1388</v>
      </c>
      <c r="B870" s="312" t="s">
        <v>8937</v>
      </c>
      <c r="C870" s="313" t="s">
        <v>8998</v>
      </c>
      <c r="D870" s="314" t="s">
        <v>8795</v>
      </c>
    </row>
    <row r="871" spans="1:4" ht="15" customHeight="1">
      <c r="A871" s="310" t="s">
        <v>3551</v>
      </c>
      <c r="B871" s="312" t="s">
        <v>8937</v>
      </c>
      <c r="C871" s="313" t="s">
        <v>8998</v>
      </c>
      <c r="D871" s="314" t="s">
        <v>9000</v>
      </c>
    </row>
    <row r="872" spans="1:4" ht="15" customHeight="1">
      <c r="A872" s="310" t="s">
        <v>7219</v>
      </c>
      <c r="B872" s="312" t="s">
        <v>8937</v>
      </c>
      <c r="C872" s="313" t="s">
        <v>8998</v>
      </c>
      <c r="D872" s="314" t="s">
        <v>9001</v>
      </c>
    </row>
    <row r="873" spans="1:4" ht="15" customHeight="1">
      <c r="A873" s="310" t="s">
        <v>482</v>
      </c>
      <c r="B873" s="312" t="s">
        <v>8937</v>
      </c>
      <c r="C873" s="313" t="s">
        <v>8998</v>
      </c>
      <c r="D873" s="314" t="s">
        <v>9002</v>
      </c>
    </row>
    <row r="874" spans="1:4" ht="15" customHeight="1">
      <c r="A874" s="310" t="s">
        <v>7295</v>
      </c>
      <c r="B874" s="312" t="s">
        <v>8937</v>
      </c>
      <c r="C874" s="313" t="s">
        <v>8998</v>
      </c>
      <c r="D874" s="314" t="s">
        <v>9003</v>
      </c>
    </row>
    <row r="875" spans="1:4" ht="15" customHeight="1">
      <c r="A875" s="310" t="s">
        <v>7030</v>
      </c>
      <c r="B875" s="312" t="s">
        <v>8937</v>
      </c>
      <c r="C875" s="313" t="s">
        <v>8998</v>
      </c>
      <c r="D875" s="314" t="s">
        <v>9004</v>
      </c>
    </row>
    <row r="876" spans="1:4" ht="15" customHeight="1">
      <c r="A876" s="310" t="s">
        <v>9005</v>
      </c>
      <c r="B876" s="312" t="s">
        <v>8937</v>
      </c>
      <c r="C876" s="313" t="s">
        <v>9006</v>
      </c>
      <c r="D876" s="314"/>
    </row>
    <row r="877" spans="1:4" ht="15" customHeight="1">
      <c r="A877" s="310" t="s">
        <v>1473</v>
      </c>
      <c r="B877" s="312" t="s">
        <v>8937</v>
      </c>
      <c r="C877" s="313" t="s">
        <v>9006</v>
      </c>
      <c r="D877" s="314" t="s">
        <v>9007</v>
      </c>
    </row>
    <row r="878" spans="1:4" ht="15" customHeight="1">
      <c r="A878" s="310" t="s">
        <v>1820</v>
      </c>
      <c r="B878" s="312" t="s">
        <v>8937</v>
      </c>
      <c r="C878" s="313" t="s">
        <v>9006</v>
      </c>
      <c r="D878" s="314" t="s">
        <v>9008</v>
      </c>
    </row>
    <row r="879" spans="1:4" ht="15" customHeight="1">
      <c r="A879" s="310" t="s">
        <v>1408</v>
      </c>
      <c r="B879" s="312" t="s">
        <v>8937</v>
      </c>
      <c r="C879" s="313" t="s">
        <v>9006</v>
      </c>
      <c r="D879" s="314" t="s">
        <v>9009</v>
      </c>
    </row>
    <row r="880" spans="1:4" ht="15" customHeight="1">
      <c r="A880" s="310" t="s">
        <v>6766</v>
      </c>
      <c r="B880" s="312" t="s">
        <v>8937</v>
      </c>
      <c r="C880" s="313" t="s">
        <v>9006</v>
      </c>
      <c r="D880" s="314" t="s">
        <v>9010</v>
      </c>
    </row>
    <row r="881" spans="1:4" ht="15" customHeight="1">
      <c r="A881" s="310" t="s">
        <v>2481</v>
      </c>
      <c r="B881" s="312" t="s">
        <v>8937</v>
      </c>
      <c r="C881" s="313" t="s">
        <v>9006</v>
      </c>
      <c r="D881" s="314" t="s">
        <v>8789</v>
      </c>
    </row>
    <row r="882" spans="1:4" ht="15" customHeight="1">
      <c r="A882" s="310" t="s">
        <v>4444</v>
      </c>
      <c r="B882" s="312" t="s">
        <v>8937</v>
      </c>
      <c r="C882" s="313" t="s">
        <v>9006</v>
      </c>
      <c r="D882" s="314" t="s">
        <v>9011</v>
      </c>
    </row>
    <row r="883" spans="1:4" ht="15" customHeight="1">
      <c r="A883" s="310" t="s">
        <v>2536</v>
      </c>
      <c r="B883" s="312" t="s">
        <v>8937</v>
      </c>
      <c r="C883" s="313" t="s">
        <v>9006</v>
      </c>
      <c r="D883" s="314" t="s">
        <v>9012</v>
      </c>
    </row>
    <row r="884" spans="1:4" ht="15" customHeight="1">
      <c r="A884" s="310" t="s">
        <v>3441</v>
      </c>
      <c r="B884" s="312" t="s">
        <v>8937</v>
      </c>
      <c r="C884" s="313" t="s">
        <v>9006</v>
      </c>
      <c r="D884" s="314" t="s">
        <v>9013</v>
      </c>
    </row>
    <row r="885" spans="1:4" ht="15" customHeight="1">
      <c r="A885" s="310" t="s">
        <v>869</v>
      </c>
      <c r="B885" s="312" t="s">
        <v>8937</v>
      </c>
      <c r="C885" s="313" t="s">
        <v>9006</v>
      </c>
      <c r="D885" s="314" t="s">
        <v>8792</v>
      </c>
    </row>
    <row r="886" spans="1:4" ht="15" customHeight="1">
      <c r="A886" s="310" t="s">
        <v>593</v>
      </c>
      <c r="B886" s="312" t="s">
        <v>8937</v>
      </c>
      <c r="C886" s="313" t="s">
        <v>9006</v>
      </c>
      <c r="D886" s="314" t="s">
        <v>9014</v>
      </c>
    </row>
    <row r="887" spans="1:4" ht="15" customHeight="1">
      <c r="A887" s="310" t="s">
        <v>9015</v>
      </c>
      <c r="B887" s="312" t="s">
        <v>8937</v>
      </c>
      <c r="C887" s="313" t="s">
        <v>9006</v>
      </c>
      <c r="D887" s="314" t="s">
        <v>9016</v>
      </c>
    </row>
    <row r="888" spans="1:4" ht="15" customHeight="1">
      <c r="A888" s="310" t="s">
        <v>9017</v>
      </c>
      <c r="B888" s="312" t="s">
        <v>8937</v>
      </c>
      <c r="C888" s="313" t="s">
        <v>9006</v>
      </c>
      <c r="D888" s="314" t="s">
        <v>9018</v>
      </c>
    </row>
    <row r="889" spans="1:4" ht="15" customHeight="1">
      <c r="A889" s="310" t="s">
        <v>9019</v>
      </c>
      <c r="B889" s="312" t="s">
        <v>8937</v>
      </c>
      <c r="C889" s="313" t="s">
        <v>9006</v>
      </c>
      <c r="D889" s="314" t="s">
        <v>9020</v>
      </c>
    </row>
    <row r="890" spans="1:4" ht="15" customHeight="1">
      <c r="A890" s="310" t="s">
        <v>9021</v>
      </c>
      <c r="B890" s="312" t="s">
        <v>8937</v>
      </c>
      <c r="C890" s="313" t="s">
        <v>9022</v>
      </c>
      <c r="D890" s="314"/>
    </row>
    <row r="891" spans="1:4" ht="15" customHeight="1">
      <c r="A891" s="310" t="s">
        <v>7200</v>
      </c>
      <c r="B891" s="312" t="s">
        <v>8937</v>
      </c>
      <c r="C891" s="313" t="s">
        <v>9022</v>
      </c>
      <c r="D891" s="314" t="s">
        <v>9022</v>
      </c>
    </row>
    <row r="892" spans="1:4" ht="15" customHeight="1">
      <c r="A892" s="310" t="s">
        <v>7230</v>
      </c>
      <c r="B892" s="312" t="s">
        <v>8937</v>
      </c>
      <c r="C892" s="313" t="s">
        <v>9022</v>
      </c>
      <c r="D892" s="314" t="s">
        <v>9023</v>
      </c>
    </row>
    <row r="893" spans="1:4" ht="15" customHeight="1">
      <c r="A893" s="310" t="s">
        <v>4125</v>
      </c>
      <c r="B893" s="312" t="s">
        <v>8937</v>
      </c>
      <c r="C893" s="313" t="s">
        <v>9022</v>
      </c>
      <c r="D893" s="314" t="s">
        <v>9024</v>
      </c>
    </row>
    <row r="894" spans="1:4" ht="15" customHeight="1">
      <c r="A894" s="310" t="s">
        <v>7232</v>
      </c>
      <c r="B894" s="312" t="s">
        <v>8937</v>
      </c>
      <c r="C894" s="313" t="s">
        <v>9022</v>
      </c>
      <c r="D894" s="314" t="s">
        <v>9025</v>
      </c>
    </row>
    <row r="895" spans="1:4" ht="15" customHeight="1">
      <c r="A895" s="310" t="s">
        <v>7248</v>
      </c>
      <c r="B895" s="312" t="s">
        <v>8937</v>
      </c>
      <c r="C895" s="313" t="s">
        <v>9022</v>
      </c>
      <c r="D895" s="314" t="s">
        <v>9026</v>
      </c>
    </row>
    <row r="896" spans="1:4" ht="15" customHeight="1">
      <c r="A896" s="310" t="s">
        <v>7037</v>
      </c>
      <c r="B896" s="312" t="s">
        <v>8937</v>
      </c>
      <c r="C896" s="313" t="s">
        <v>9022</v>
      </c>
      <c r="D896" s="314" t="s">
        <v>9027</v>
      </c>
    </row>
    <row r="897" spans="1:4" ht="15" customHeight="1">
      <c r="A897" s="310" t="s">
        <v>7251</v>
      </c>
      <c r="B897" s="312" t="s">
        <v>8937</v>
      </c>
      <c r="C897" s="313" t="s">
        <v>9022</v>
      </c>
      <c r="D897" s="314" t="s">
        <v>9028</v>
      </c>
    </row>
    <row r="898" spans="1:4" ht="15" customHeight="1">
      <c r="A898" s="310" t="s">
        <v>2374</v>
      </c>
      <c r="B898" s="312" t="s">
        <v>8937</v>
      </c>
      <c r="C898" s="313" t="s">
        <v>9022</v>
      </c>
      <c r="D898" s="314" t="s">
        <v>9029</v>
      </c>
    </row>
    <row r="899" spans="1:4" ht="15" customHeight="1">
      <c r="A899" s="310" t="s">
        <v>6774</v>
      </c>
      <c r="B899" s="312" t="s">
        <v>8937</v>
      </c>
      <c r="C899" s="313" t="s">
        <v>9022</v>
      </c>
      <c r="D899" s="314" t="s">
        <v>9030</v>
      </c>
    </row>
    <row r="900" spans="1:4" ht="15" customHeight="1">
      <c r="A900" s="310" t="s">
        <v>9738</v>
      </c>
      <c r="B900" s="315"/>
      <c r="C900" s="313"/>
      <c r="D900" s="314"/>
    </row>
    <row r="901" spans="1:4" ht="15" customHeight="1">
      <c r="A901" s="310" t="s">
        <v>9739</v>
      </c>
      <c r="B901" s="316" t="s">
        <v>9740</v>
      </c>
      <c r="C901" s="313" t="s">
        <v>9741</v>
      </c>
      <c r="D901" s="314" t="s">
        <v>9742</v>
      </c>
    </row>
    <row r="902" spans="1:4" ht="15" customHeight="1">
      <c r="A902" s="310" t="s">
        <v>9031</v>
      </c>
      <c r="B902" s="312" t="s">
        <v>8937</v>
      </c>
      <c r="C902" s="313" t="s">
        <v>9032</v>
      </c>
      <c r="D902" s="314"/>
    </row>
    <row r="903" spans="1:4" ht="15" customHeight="1">
      <c r="A903" s="310" t="s">
        <v>1565</v>
      </c>
      <c r="B903" s="312" t="s">
        <v>8937</v>
      </c>
      <c r="C903" s="313" t="s">
        <v>9032</v>
      </c>
      <c r="D903" s="314" t="s">
        <v>9032</v>
      </c>
    </row>
    <row r="904" spans="1:4" ht="15" customHeight="1">
      <c r="A904" s="310" t="s">
        <v>2228</v>
      </c>
      <c r="B904" s="312" t="s">
        <v>8937</v>
      </c>
      <c r="C904" s="313" t="s">
        <v>9032</v>
      </c>
      <c r="D904" s="314" t="s">
        <v>9033</v>
      </c>
    </row>
    <row r="905" spans="1:4" ht="15" customHeight="1">
      <c r="A905" s="310" t="s">
        <v>1385</v>
      </c>
      <c r="B905" s="312" t="s">
        <v>8937</v>
      </c>
      <c r="C905" s="313" t="s">
        <v>9032</v>
      </c>
      <c r="D905" s="314" t="s">
        <v>9034</v>
      </c>
    </row>
    <row r="906" spans="1:4" ht="15" customHeight="1">
      <c r="A906" s="310" t="s">
        <v>1595</v>
      </c>
      <c r="B906" s="312" t="s">
        <v>8937</v>
      </c>
      <c r="C906" s="313" t="s">
        <v>9032</v>
      </c>
      <c r="D906" s="314" t="s">
        <v>9035</v>
      </c>
    </row>
    <row r="907" spans="1:4" ht="15" customHeight="1">
      <c r="A907" s="310" t="s">
        <v>980</v>
      </c>
      <c r="B907" s="312" t="s">
        <v>8937</v>
      </c>
      <c r="C907" s="313" t="s">
        <v>9032</v>
      </c>
      <c r="D907" s="314" t="s">
        <v>9036</v>
      </c>
    </row>
    <row r="908" spans="1:4" ht="15" customHeight="1">
      <c r="A908" s="310" t="s">
        <v>4535</v>
      </c>
      <c r="B908" s="312" t="s">
        <v>8937</v>
      </c>
      <c r="C908" s="313" t="s">
        <v>9032</v>
      </c>
      <c r="D908" s="314" t="s">
        <v>9037</v>
      </c>
    </row>
    <row r="909" spans="1:4" ht="15" customHeight="1">
      <c r="A909" s="310" t="s">
        <v>9038</v>
      </c>
      <c r="B909" s="312" t="s">
        <v>8937</v>
      </c>
      <c r="C909" s="313" t="s">
        <v>9039</v>
      </c>
      <c r="D909" s="314"/>
    </row>
    <row r="910" spans="1:4" ht="15" customHeight="1">
      <c r="A910" s="310" t="s">
        <v>7134</v>
      </c>
      <c r="B910" s="312" t="s">
        <v>8937</v>
      </c>
      <c r="C910" s="313" t="s">
        <v>9039</v>
      </c>
      <c r="D910" s="314" t="s">
        <v>9040</v>
      </c>
    </row>
    <row r="911" spans="1:4" ht="15" customHeight="1">
      <c r="A911" s="310" t="s">
        <v>6925</v>
      </c>
      <c r="B911" s="312" t="s">
        <v>8937</v>
      </c>
      <c r="C911" s="313" t="s">
        <v>9039</v>
      </c>
      <c r="D911" s="314" t="s">
        <v>9041</v>
      </c>
    </row>
    <row r="912" spans="1:4" ht="15" customHeight="1">
      <c r="A912" s="310" t="s">
        <v>4828</v>
      </c>
      <c r="B912" s="312" t="s">
        <v>8937</v>
      </c>
      <c r="C912" s="313" t="s">
        <v>9039</v>
      </c>
      <c r="D912" s="314" t="s">
        <v>9042</v>
      </c>
    </row>
    <row r="913" spans="1:4" ht="15" customHeight="1">
      <c r="A913" s="310" t="s">
        <v>7446</v>
      </c>
      <c r="B913" s="312" t="s">
        <v>8937</v>
      </c>
      <c r="C913" s="313" t="s">
        <v>9039</v>
      </c>
      <c r="D913" s="314" t="s">
        <v>9043</v>
      </c>
    </row>
    <row r="914" spans="1:4" ht="15" customHeight="1">
      <c r="A914" s="310" t="s">
        <v>2630</v>
      </c>
      <c r="B914" s="312" t="s">
        <v>8937</v>
      </c>
      <c r="C914" s="313" t="s">
        <v>9039</v>
      </c>
      <c r="D914" s="314" t="s">
        <v>9044</v>
      </c>
    </row>
    <row r="915" spans="1:4" ht="15" customHeight="1">
      <c r="A915" s="310" t="s">
        <v>757</v>
      </c>
      <c r="B915" s="312" t="s">
        <v>8937</v>
      </c>
      <c r="C915" s="313" t="s">
        <v>9039</v>
      </c>
      <c r="D915" s="314" t="s">
        <v>9045</v>
      </c>
    </row>
    <row r="916" spans="1:4" ht="15" customHeight="1">
      <c r="A916" s="310" t="s">
        <v>2709</v>
      </c>
      <c r="B916" s="312" t="s">
        <v>8937</v>
      </c>
      <c r="C916" s="313" t="s">
        <v>9039</v>
      </c>
      <c r="D916" s="314" t="s">
        <v>9046</v>
      </c>
    </row>
    <row r="917" spans="1:4" ht="15" customHeight="1">
      <c r="A917" s="310" t="s">
        <v>1552</v>
      </c>
      <c r="B917" s="312" t="s">
        <v>8937</v>
      </c>
      <c r="C917" s="313" t="s">
        <v>9039</v>
      </c>
      <c r="D917" s="314" t="s">
        <v>8788</v>
      </c>
    </row>
    <row r="918" spans="1:4" ht="15" customHeight="1">
      <c r="A918" s="310" t="s">
        <v>7196</v>
      </c>
      <c r="B918" s="312" t="s">
        <v>8937</v>
      </c>
      <c r="C918" s="313" t="s">
        <v>9039</v>
      </c>
      <c r="D918" s="314" t="s">
        <v>9047</v>
      </c>
    </row>
    <row r="919" spans="1:4" ht="15" customHeight="1">
      <c r="A919" s="310" t="s">
        <v>7228</v>
      </c>
      <c r="B919" s="312" t="s">
        <v>8937</v>
      </c>
      <c r="C919" s="313" t="s">
        <v>9039</v>
      </c>
      <c r="D919" s="314" t="s">
        <v>9048</v>
      </c>
    </row>
    <row r="920" spans="1:4" ht="15" customHeight="1">
      <c r="A920" s="310" t="s">
        <v>7132</v>
      </c>
      <c r="B920" s="312" t="s">
        <v>8937</v>
      </c>
      <c r="C920" s="313" t="s">
        <v>9039</v>
      </c>
      <c r="D920" s="314" t="s">
        <v>8787</v>
      </c>
    </row>
    <row r="921" spans="1:4" ht="15" customHeight="1">
      <c r="A921" s="310" t="s">
        <v>6927</v>
      </c>
      <c r="B921" s="312" t="s">
        <v>8937</v>
      </c>
      <c r="C921" s="313" t="s">
        <v>9039</v>
      </c>
      <c r="D921" s="314" t="s">
        <v>9049</v>
      </c>
    </row>
    <row r="922" spans="1:4" ht="15" customHeight="1">
      <c r="A922" s="310" t="s">
        <v>9050</v>
      </c>
      <c r="B922" s="312" t="s">
        <v>8937</v>
      </c>
      <c r="C922" s="313" t="s">
        <v>9051</v>
      </c>
      <c r="D922" s="314"/>
    </row>
    <row r="923" spans="1:4" ht="15" customHeight="1">
      <c r="A923" s="310" t="s">
        <v>5561</v>
      </c>
      <c r="B923" s="312" t="s">
        <v>8937</v>
      </c>
      <c r="C923" s="313" t="s">
        <v>9051</v>
      </c>
      <c r="D923" s="314" t="s">
        <v>9051</v>
      </c>
    </row>
    <row r="924" spans="1:4" ht="15" customHeight="1">
      <c r="A924" s="310" t="s">
        <v>1299</v>
      </c>
      <c r="B924" s="312" t="s">
        <v>8937</v>
      </c>
      <c r="C924" s="313" t="s">
        <v>9051</v>
      </c>
      <c r="D924" s="314" t="s">
        <v>9052</v>
      </c>
    </row>
    <row r="925" spans="1:4" ht="15" customHeight="1">
      <c r="A925" s="310" t="s">
        <v>8260</v>
      </c>
      <c r="B925" s="312" t="s">
        <v>8937</v>
      </c>
      <c r="C925" s="313" t="s">
        <v>9051</v>
      </c>
      <c r="D925" s="314" t="s">
        <v>8785</v>
      </c>
    </row>
    <row r="926" spans="1:4" ht="15" customHeight="1">
      <c r="A926" s="310" t="s">
        <v>2315</v>
      </c>
      <c r="B926" s="312" t="s">
        <v>8937</v>
      </c>
      <c r="C926" s="313" t="s">
        <v>9051</v>
      </c>
      <c r="D926" s="314" t="s">
        <v>9053</v>
      </c>
    </row>
    <row r="927" spans="1:4" ht="15" customHeight="1">
      <c r="A927" s="310" t="s">
        <v>2507</v>
      </c>
      <c r="B927" s="312" t="s">
        <v>8937</v>
      </c>
      <c r="C927" s="313" t="s">
        <v>9051</v>
      </c>
      <c r="D927" s="314" t="s">
        <v>9054</v>
      </c>
    </row>
    <row r="928" spans="1:4" ht="15" customHeight="1">
      <c r="A928" s="310" t="s">
        <v>2162</v>
      </c>
      <c r="B928" s="312" t="s">
        <v>8937</v>
      </c>
      <c r="C928" s="313" t="s">
        <v>9051</v>
      </c>
      <c r="D928" s="314" t="s">
        <v>9055</v>
      </c>
    </row>
    <row r="929" spans="1:4" ht="15" customHeight="1">
      <c r="A929" s="310" t="s">
        <v>6758</v>
      </c>
      <c r="B929" s="312" t="s">
        <v>8937</v>
      </c>
      <c r="C929" s="313" t="s">
        <v>9051</v>
      </c>
      <c r="D929" s="314" t="s">
        <v>9056</v>
      </c>
    </row>
    <row r="930" spans="1:4" ht="15" customHeight="1">
      <c r="A930" s="310" t="s">
        <v>10721</v>
      </c>
      <c r="B930" s="312" t="s">
        <v>10722</v>
      </c>
      <c r="C930" s="313"/>
      <c r="D930" s="314"/>
    </row>
    <row r="931" spans="1:4" ht="15" customHeight="1">
      <c r="A931" s="310" t="s">
        <v>10723</v>
      </c>
      <c r="B931" s="312" t="s">
        <v>10722</v>
      </c>
      <c r="C931" s="313" t="s">
        <v>10722</v>
      </c>
      <c r="D931" s="314"/>
    </row>
    <row r="932" spans="1:4">
      <c r="A932" s="310" t="s">
        <v>9707</v>
      </c>
      <c r="B932" s="312" t="s">
        <v>10722</v>
      </c>
      <c r="C932" s="313" t="s">
        <v>10722</v>
      </c>
      <c r="D932" s="314" t="s">
        <v>10722</v>
      </c>
    </row>
    <row r="933" spans="1:4">
      <c r="A933" s="310" t="s">
        <v>9708</v>
      </c>
      <c r="B933" s="312" t="s">
        <v>10722</v>
      </c>
      <c r="C933" s="313" t="s">
        <v>10722</v>
      </c>
      <c r="D933" s="314" t="s">
        <v>10724</v>
      </c>
    </row>
    <row r="934" spans="1:4">
      <c r="A934" s="310" t="s">
        <v>10725</v>
      </c>
      <c r="B934" s="312" t="s">
        <v>10722</v>
      </c>
      <c r="C934" s="313" t="s">
        <v>10722</v>
      </c>
      <c r="D934" s="314" t="s">
        <v>10726</v>
      </c>
    </row>
    <row r="935" spans="1:4">
      <c r="A935" s="310" t="s">
        <v>10727</v>
      </c>
      <c r="B935" s="312" t="s">
        <v>10722</v>
      </c>
      <c r="C935" s="313" t="s">
        <v>10722</v>
      </c>
      <c r="D935" s="314" t="s">
        <v>10728</v>
      </c>
    </row>
    <row r="936" spans="1:4">
      <c r="A936" s="310" t="s">
        <v>10729</v>
      </c>
      <c r="B936" s="312" t="s">
        <v>10722</v>
      </c>
      <c r="C936" s="313" t="s">
        <v>10722</v>
      </c>
      <c r="D936" s="314" t="s">
        <v>10730</v>
      </c>
    </row>
    <row r="937" spans="1:4">
      <c r="A937" s="310" t="s">
        <v>10731</v>
      </c>
      <c r="B937" s="312" t="s">
        <v>10722</v>
      </c>
      <c r="C937" s="313" t="s">
        <v>10722</v>
      </c>
      <c r="D937" s="314" t="s">
        <v>10732</v>
      </c>
    </row>
    <row r="938" spans="1:4">
      <c r="A938" s="310" t="s">
        <v>10733</v>
      </c>
      <c r="B938" s="312" t="s">
        <v>10722</v>
      </c>
      <c r="C938" s="313" t="s">
        <v>10722</v>
      </c>
      <c r="D938" s="314" t="s">
        <v>10734</v>
      </c>
    </row>
    <row r="939" spans="1:4">
      <c r="A939" s="310" t="s">
        <v>10735</v>
      </c>
      <c r="B939" s="312" t="s">
        <v>10722</v>
      </c>
      <c r="C939" s="313" t="s">
        <v>10722</v>
      </c>
      <c r="D939" s="314" t="s">
        <v>10736</v>
      </c>
    </row>
    <row r="940" spans="1:4">
      <c r="A940" s="310" t="s">
        <v>10737</v>
      </c>
      <c r="B940" s="312" t="s">
        <v>10722</v>
      </c>
      <c r="C940" s="313" t="s">
        <v>10722</v>
      </c>
      <c r="D940" s="314" t="s">
        <v>10738</v>
      </c>
    </row>
    <row r="941" spans="1:4">
      <c r="A941" s="310" t="s">
        <v>10739</v>
      </c>
      <c r="B941" s="312" t="s">
        <v>10722</v>
      </c>
      <c r="C941" s="313" t="s">
        <v>10722</v>
      </c>
      <c r="D941" s="314" t="s">
        <v>10740</v>
      </c>
    </row>
    <row r="942" spans="1:4">
      <c r="A942" s="310" t="s">
        <v>10741</v>
      </c>
      <c r="B942" s="312" t="s">
        <v>10722</v>
      </c>
      <c r="C942" s="313" t="s">
        <v>10722</v>
      </c>
      <c r="D942" s="314" t="s">
        <v>8794</v>
      </c>
    </row>
    <row r="943" spans="1:4">
      <c r="A943" s="310" t="s">
        <v>10742</v>
      </c>
      <c r="B943" s="312" t="s">
        <v>10722</v>
      </c>
      <c r="C943" s="313" t="s">
        <v>10722</v>
      </c>
      <c r="D943" s="314" t="s">
        <v>10743</v>
      </c>
    </row>
    <row r="944" spans="1:4">
      <c r="A944" s="310" t="s">
        <v>10744</v>
      </c>
      <c r="B944" s="312" t="s">
        <v>10722</v>
      </c>
      <c r="C944" s="313" t="s">
        <v>10722</v>
      </c>
      <c r="D944" s="314" t="s">
        <v>10745</v>
      </c>
    </row>
    <row r="945" spans="1:4">
      <c r="A945" s="310" t="s">
        <v>10746</v>
      </c>
      <c r="B945" s="312" t="s">
        <v>10722</v>
      </c>
      <c r="C945" s="313" t="s">
        <v>10722</v>
      </c>
      <c r="D945" s="314" t="s">
        <v>9057</v>
      </c>
    </row>
    <row r="946" spans="1:4">
      <c r="A946" s="310" t="s">
        <v>10747</v>
      </c>
      <c r="B946" s="312" t="s">
        <v>10722</v>
      </c>
      <c r="C946" s="313" t="s">
        <v>10722</v>
      </c>
      <c r="D946" s="314" t="s">
        <v>10748</v>
      </c>
    </row>
    <row r="947" spans="1:4">
      <c r="A947" s="310" t="s">
        <v>10749</v>
      </c>
      <c r="B947" s="312" t="s">
        <v>10722</v>
      </c>
      <c r="C947" s="313" t="s">
        <v>10722</v>
      </c>
      <c r="D947" s="314" t="s">
        <v>10750</v>
      </c>
    </row>
    <row r="948" spans="1:4">
      <c r="A948" s="310" t="s">
        <v>10751</v>
      </c>
      <c r="B948" s="312" t="s">
        <v>10722</v>
      </c>
      <c r="C948" s="313" t="s">
        <v>10722</v>
      </c>
      <c r="D948" s="314" t="s">
        <v>9058</v>
      </c>
    </row>
    <row r="949" spans="1:4">
      <c r="A949" s="310" t="s">
        <v>10752</v>
      </c>
      <c r="B949" s="312" t="s">
        <v>10722</v>
      </c>
      <c r="C949" s="313" t="s">
        <v>10722</v>
      </c>
      <c r="D949" s="314" t="s">
        <v>10753</v>
      </c>
    </row>
    <row r="950" spans="1:4">
      <c r="A950" s="310" t="s">
        <v>10754</v>
      </c>
      <c r="B950" s="312" t="s">
        <v>10722</v>
      </c>
      <c r="C950" s="313" t="s">
        <v>10722</v>
      </c>
      <c r="D950" s="314" t="s">
        <v>10755</v>
      </c>
    </row>
    <row r="951" spans="1:4">
      <c r="A951" s="310" t="s">
        <v>10756</v>
      </c>
      <c r="B951" s="312" t="s">
        <v>10722</v>
      </c>
      <c r="C951" s="313" t="s">
        <v>8784</v>
      </c>
      <c r="D951" s="314"/>
    </row>
    <row r="952" spans="1:4">
      <c r="A952" s="310" t="s">
        <v>9706</v>
      </c>
      <c r="B952" s="312" t="s">
        <v>10722</v>
      </c>
      <c r="C952" s="313" t="s">
        <v>8784</v>
      </c>
      <c r="D952" s="314" t="s">
        <v>8784</v>
      </c>
    </row>
    <row r="953" spans="1:4">
      <c r="A953" s="310" t="s">
        <v>9738</v>
      </c>
      <c r="B953" s="315"/>
      <c r="C953" s="313"/>
      <c r="D953" s="314"/>
    </row>
    <row r="954" spans="1:4">
      <c r="A954" s="310" t="s">
        <v>9739</v>
      </c>
      <c r="B954" s="316" t="s">
        <v>9740</v>
      </c>
      <c r="C954" s="313" t="s">
        <v>9741</v>
      </c>
      <c r="D954" s="314" t="s">
        <v>9742</v>
      </c>
    </row>
    <row r="955" spans="1:4">
      <c r="A955" s="310" t="s">
        <v>10757</v>
      </c>
      <c r="B955" s="312" t="s">
        <v>10722</v>
      </c>
      <c r="C955" s="313" t="s">
        <v>8784</v>
      </c>
      <c r="D955" s="314" t="s">
        <v>8926</v>
      </c>
    </row>
    <row r="956" spans="1:4">
      <c r="A956" s="310" t="s">
        <v>10758</v>
      </c>
      <c r="B956" s="312" t="s">
        <v>10722</v>
      </c>
      <c r="C956" s="313" t="s">
        <v>8784</v>
      </c>
      <c r="D956" s="314" t="s">
        <v>8773</v>
      </c>
    </row>
    <row r="957" spans="1:4">
      <c r="A957" s="310" t="s">
        <v>10759</v>
      </c>
      <c r="B957" s="312" t="s">
        <v>10722</v>
      </c>
      <c r="C957" s="313" t="s">
        <v>8784</v>
      </c>
      <c r="D957" s="314" t="s">
        <v>10760</v>
      </c>
    </row>
    <row r="958" spans="1:4">
      <c r="A958" s="310" t="s">
        <v>10761</v>
      </c>
      <c r="B958" s="312" t="s">
        <v>10722</v>
      </c>
      <c r="C958" s="313" t="s">
        <v>8784</v>
      </c>
      <c r="D958" s="314" t="s">
        <v>10762</v>
      </c>
    </row>
    <row r="959" spans="1:4">
      <c r="A959" s="310" t="s">
        <v>10763</v>
      </c>
      <c r="B959" s="312" t="s">
        <v>10722</v>
      </c>
      <c r="C959" s="313" t="s">
        <v>8784</v>
      </c>
      <c r="D959" s="314" t="s">
        <v>10764</v>
      </c>
    </row>
    <row r="960" spans="1:4">
      <c r="A960" s="310" t="s">
        <v>10765</v>
      </c>
      <c r="B960" s="312" t="s">
        <v>10722</v>
      </c>
      <c r="C960" s="313" t="s">
        <v>8784</v>
      </c>
      <c r="D960" s="314" t="s">
        <v>10120</v>
      </c>
    </row>
    <row r="961" spans="1:4">
      <c r="A961" s="310" t="s">
        <v>10766</v>
      </c>
      <c r="B961" s="312" t="s">
        <v>10722</v>
      </c>
      <c r="C961" s="313" t="s">
        <v>8784</v>
      </c>
      <c r="D961" s="314" t="s">
        <v>10767</v>
      </c>
    </row>
    <row r="962" spans="1:4">
      <c r="A962" s="310" t="s">
        <v>10768</v>
      </c>
      <c r="B962" s="312" t="s">
        <v>10722</v>
      </c>
      <c r="C962" s="313" t="s">
        <v>10769</v>
      </c>
      <c r="D962" s="314"/>
    </row>
    <row r="963" spans="1:4">
      <c r="A963" s="310" t="s">
        <v>10770</v>
      </c>
      <c r="B963" s="312" t="s">
        <v>10722</v>
      </c>
      <c r="C963" s="313" t="s">
        <v>10769</v>
      </c>
      <c r="D963" s="314" t="s">
        <v>10771</v>
      </c>
    </row>
    <row r="964" spans="1:4">
      <c r="A964" s="310" t="s">
        <v>10772</v>
      </c>
      <c r="B964" s="312" t="s">
        <v>10722</v>
      </c>
      <c r="C964" s="313" t="s">
        <v>10769</v>
      </c>
      <c r="D964" s="314" t="s">
        <v>10773</v>
      </c>
    </row>
    <row r="965" spans="1:4">
      <c r="A965" s="310" t="s">
        <v>10774</v>
      </c>
      <c r="B965" s="312" t="s">
        <v>10722</v>
      </c>
      <c r="C965" s="313" t="s">
        <v>10769</v>
      </c>
      <c r="D965" s="314" t="s">
        <v>10775</v>
      </c>
    </row>
    <row r="966" spans="1:4">
      <c r="A966" s="310" t="s">
        <v>10776</v>
      </c>
      <c r="B966" s="312" t="s">
        <v>10722</v>
      </c>
      <c r="C966" s="313" t="s">
        <v>10769</v>
      </c>
      <c r="D966" s="314" t="s">
        <v>10777</v>
      </c>
    </row>
    <row r="967" spans="1:4">
      <c r="A967" s="310" t="s">
        <v>10778</v>
      </c>
      <c r="B967" s="312" t="s">
        <v>10722</v>
      </c>
      <c r="C967" s="313" t="s">
        <v>10769</v>
      </c>
      <c r="D967" s="314" t="s">
        <v>10779</v>
      </c>
    </row>
    <row r="968" spans="1:4">
      <c r="A968" s="310" t="s">
        <v>10780</v>
      </c>
      <c r="B968" s="312" t="s">
        <v>10722</v>
      </c>
      <c r="C968" s="313" t="s">
        <v>10769</v>
      </c>
      <c r="D968" s="314" t="s">
        <v>10781</v>
      </c>
    </row>
    <row r="969" spans="1:4">
      <c r="A969" s="310" t="s">
        <v>10782</v>
      </c>
      <c r="B969" s="312" t="s">
        <v>10722</v>
      </c>
      <c r="C969" s="313" t="s">
        <v>10769</v>
      </c>
      <c r="D969" s="314" t="s">
        <v>10783</v>
      </c>
    </row>
    <row r="970" spans="1:4">
      <c r="A970" s="310" t="s">
        <v>10784</v>
      </c>
      <c r="B970" s="312" t="s">
        <v>10722</v>
      </c>
      <c r="C970" s="313" t="s">
        <v>10769</v>
      </c>
      <c r="D970" s="314" t="s">
        <v>10785</v>
      </c>
    </row>
    <row r="971" spans="1:4">
      <c r="A971" s="310" t="s">
        <v>10786</v>
      </c>
      <c r="B971" s="312" t="s">
        <v>10722</v>
      </c>
      <c r="C971" s="313" t="s">
        <v>10769</v>
      </c>
      <c r="D971" s="314" t="s">
        <v>10787</v>
      </c>
    </row>
    <row r="972" spans="1:4">
      <c r="A972" s="310" t="s">
        <v>10788</v>
      </c>
      <c r="B972" s="312" t="s">
        <v>10722</v>
      </c>
      <c r="C972" s="313" t="s">
        <v>10769</v>
      </c>
      <c r="D972" s="314" t="s">
        <v>10789</v>
      </c>
    </row>
    <row r="973" spans="1:4">
      <c r="A973" s="310" t="s">
        <v>10790</v>
      </c>
      <c r="B973" s="312" t="s">
        <v>10722</v>
      </c>
      <c r="C973" s="313" t="s">
        <v>10769</v>
      </c>
      <c r="D973" s="314" t="s">
        <v>10791</v>
      </c>
    </row>
    <row r="974" spans="1:4">
      <c r="A974" s="310" t="s">
        <v>10792</v>
      </c>
      <c r="B974" s="312" t="s">
        <v>10722</v>
      </c>
      <c r="C974" s="313" t="s">
        <v>10769</v>
      </c>
      <c r="D974" s="314" t="s">
        <v>10793</v>
      </c>
    </row>
    <row r="975" spans="1:4">
      <c r="A975" s="310" t="s">
        <v>10794</v>
      </c>
      <c r="B975" s="312" t="s">
        <v>10722</v>
      </c>
      <c r="C975" s="313" t="s">
        <v>10795</v>
      </c>
      <c r="D975" s="314"/>
    </row>
    <row r="976" spans="1:4">
      <c r="A976" s="310" t="s">
        <v>10796</v>
      </c>
      <c r="B976" s="312" t="s">
        <v>10722</v>
      </c>
      <c r="C976" s="313" t="s">
        <v>10795</v>
      </c>
      <c r="D976" s="314" t="s">
        <v>10795</v>
      </c>
    </row>
    <row r="977" spans="1:4">
      <c r="A977" s="310" t="s">
        <v>10797</v>
      </c>
      <c r="B977" s="312" t="s">
        <v>10722</v>
      </c>
      <c r="C977" s="313" t="s">
        <v>10795</v>
      </c>
      <c r="D977" s="314" t="s">
        <v>10798</v>
      </c>
    </row>
    <row r="978" spans="1:4">
      <c r="A978" s="310" t="s">
        <v>10799</v>
      </c>
      <c r="B978" s="312" t="s">
        <v>10722</v>
      </c>
      <c r="C978" s="313" t="s">
        <v>10795</v>
      </c>
      <c r="D978" s="314" t="s">
        <v>10800</v>
      </c>
    </row>
    <row r="979" spans="1:4">
      <c r="A979" s="310" t="s">
        <v>10801</v>
      </c>
      <c r="B979" s="312" t="s">
        <v>10722</v>
      </c>
      <c r="C979" s="313" t="s">
        <v>10795</v>
      </c>
      <c r="D979" s="314" t="s">
        <v>10802</v>
      </c>
    </row>
    <row r="980" spans="1:4">
      <c r="A980" s="310" t="s">
        <v>10803</v>
      </c>
      <c r="B980" s="312" t="s">
        <v>10722</v>
      </c>
      <c r="C980" s="313" t="s">
        <v>10795</v>
      </c>
      <c r="D980" s="314" t="s">
        <v>10804</v>
      </c>
    </row>
    <row r="981" spans="1:4">
      <c r="A981" s="310" t="s">
        <v>10805</v>
      </c>
      <c r="B981" s="312" t="s">
        <v>10722</v>
      </c>
      <c r="C981" s="313" t="s">
        <v>10795</v>
      </c>
      <c r="D981" s="314" t="s">
        <v>10806</v>
      </c>
    </row>
    <row r="982" spans="1:4">
      <c r="A982" s="310" t="s">
        <v>10807</v>
      </c>
      <c r="B982" s="312" t="s">
        <v>10722</v>
      </c>
      <c r="C982" s="313" t="s">
        <v>10795</v>
      </c>
      <c r="D982" s="314" t="s">
        <v>10808</v>
      </c>
    </row>
    <row r="983" spans="1:4">
      <c r="A983" s="310" t="s">
        <v>10809</v>
      </c>
      <c r="B983" s="312" t="s">
        <v>10722</v>
      </c>
      <c r="C983" s="313" t="s">
        <v>10795</v>
      </c>
      <c r="D983" s="314" t="s">
        <v>10810</v>
      </c>
    </row>
    <row r="984" spans="1:4">
      <c r="A984" s="310" t="s">
        <v>10811</v>
      </c>
      <c r="B984" s="312" t="s">
        <v>10722</v>
      </c>
      <c r="C984" s="313" t="s">
        <v>10795</v>
      </c>
      <c r="D984" s="314" t="s">
        <v>10812</v>
      </c>
    </row>
    <row r="985" spans="1:4">
      <c r="A985" s="310" t="s">
        <v>10813</v>
      </c>
      <c r="B985" s="312" t="s">
        <v>10722</v>
      </c>
      <c r="C985" s="313" t="s">
        <v>10795</v>
      </c>
      <c r="D985" s="314" t="s">
        <v>8786</v>
      </c>
    </row>
    <row r="986" spans="1:4">
      <c r="A986" s="310" t="s">
        <v>10814</v>
      </c>
      <c r="B986" s="312" t="s">
        <v>10722</v>
      </c>
      <c r="C986" s="313" t="s">
        <v>10795</v>
      </c>
      <c r="D986" s="314" t="s">
        <v>9007</v>
      </c>
    </row>
    <row r="987" spans="1:4">
      <c r="A987" s="310" t="s">
        <v>10815</v>
      </c>
      <c r="B987" s="312" t="s">
        <v>10722</v>
      </c>
      <c r="C987" s="313" t="s">
        <v>10795</v>
      </c>
      <c r="D987" s="314" t="s">
        <v>10816</v>
      </c>
    </row>
    <row r="988" spans="1:4">
      <c r="A988" s="310" t="s">
        <v>10817</v>
      </c>
      <c r="B988" s="312" t="s">
        <v>10722</v>
      </c>
      <c r="C988" s="313" t="s">
        <v>10795</v>
      </c>
      <c r="D988" s="314" t="s">
        <v>10818</v>
      </c>
    </row>
    <row r="989" spans="1:4">
      <c r="A989" s="310" t="s">
        <v>10819</v>
      </c>
      <c r="B989" s="312" t="s">
        <v>10722</v>
      </c>
      <c r="C989" s="313" t="s">
        <v>10820</v>
      </c>
      <c r="D989" s="314"/>
    </row>
    <row r="990" spans="1:4">
      <c r="A990" s="310" t="s">
        <v>10821</v>
      </c>
      <c r="B990" s="312" t="s">
        <v>10722</v>
      </c>
      <c r="C990" s="313" t="s">
        <v>10820</v>
      </c>
      <c r="D990" s="314" t="s">
        <v>10820</v>
      </c>
    </row>
    <row r="991" spans="1:4">
      <c r="A991" s="310" t="s">
        <v>10822</v>
      </c>
      <c r="B991" s="312" t="s">
        <v>10722</v>
      </c>
      <c r="C991" s="313" t="s">
        <v>10820</v>
      </c>
      <c r="D991" s="314" t="s">
        <v>10551</v>
      </c>
    </row>
    <row r="992" spans="1:4">
      <c r="A992" s="310" t="s">
        <v>10823</v>
      </c>
      <c r="B992" s="312" t="s">
        <v>10722</v>
      </c>
      <c r="C992" s="313" t="s">
        <v>10820</v>
      </c>
      <c r="D992" s="314" t="s">
        <v>10824</v>
      </c>
    </row>
    <row r="993" spans="1:4">
      <c r="A993" s="310" t="s">
        <v>10825</v>
      </c>
      <c r="B993" s="312" t="s">
        <v>10722</v>
      </c>
      <c r="C993" s="313" t="s">
        <v>10820</v>
      </c>
      <c r="D993" s="314" t="s">
        <v>10826</v>
      </c>
    </row>
    <row r="994" spans="1:4">
      <c r="A994" s="310" t="s">
        <v>10827</v>
      </c>
      <c r="B994" s="312" t="s">
        <v>10722</v>
      </c>
      <c r="C994" s="313" t="s">
        <v>10820</v>
      </c>
      <c r="D994" s="314" t="s">
        <v>9775</v>
      </c>
    </row>
    <row r="995" spans="1:4">
      <c r="A995" s="310" t="s">
        <v>10828</v>
      </c>
      <c r="B995" s="312" t="s">
        <v>10722</v>
      </c>
      <c r="C995" s="313" t="s">
        <v>10820</v>
      </c>
      <c r="D995" s="314" t="s">
        <v>10829</v>
      </c>
    </row>
    <row r="996" spans="1:4">
      <c r="A996" s="310" t="s">
        <v>10830</v>
      </c>
      <c r="B996" s="312" t="s">
        <v>10722</v>
      </c>
      <c r="C996" s="313" t="s">
        <v>10820</v>
      </c>
      <c r="D996" s="314" t="s">
        <v>10831</v>
      </c>
    </row>
    <row r="997" spans="1:4">
      <c r="A997" s="310" t="s">
        <v>10832</v>
      </c>
      <c r="B997" s="312" t="s">
        <v>10722</v>
      </c>
      <c r="C997" s="313" t="s">
        <v>10820</v>
      </c>
      <c r="D997" s="314" t="s">
        <v>10833</v>
      </c>
    </row>
    <row r="998" spans="1:4">
      <c r="A998" s="310" t="s">
        <v>10834</v>
      </c>
      <c r="B998" s="312" t="s">
        <v>10722</v>
      </c>
      <c r="C998" s="313" t="s">
        <v>10820</v>
      </c>
      <c r="D998" s="314" t="s">
        <v>10835</v>
      </c>
    </row>
    <row r="999" spans="1:4">
      <c r="A999" s="310" t="s">
        <v>10836</v>
      </c>
      <c r="B999" s="312" t="s">
        <v>10722</v>
      </c>
      <c r="C999" s="313" t="s">
        <v>10820</v>
      </c>
      <c r="D999" s="314" t="s">
        <v>10837</v>
      </c>
    </row>
    <row r="1000" spans="1:4">
      <c r="A1000" s="310" t="s">
        <v>10838</v>
      </c>
      <c r="B1000" s="312" t="s">
        <v>10722</v>
      </c>
      <c r="C1000" s="313" t="s">
        <v>10820</v>
      </c>
      <c r="D1000" s="314" t="s">
        <v>10839</v>
      </c>
    </row>
    <row r="1001" spans="1:4">
      <c r="A1001" s="310" t="s">
        <v>10840</v>
      </c>
      <c r="B1001" s="312" t="s">
        <v>10722</v>
      </c>
      <c r="C1001" s="313" t="s">
        <v>10841</v>
      </c>
      <c r="D1001" s="314"/>
    </row>
    <row r="1002" spans="1:4">
      <c r="A1002" s="310" t="s">
        <v>9705</v>
      </c>
      <c r="B1002" s="312" t="s">
        <v>10722</v>
      </c>
      <c r="C1002" s="313" t="s">
        <v>10841</v>
      </c>
      <c r="D1002" s="314" t="s">
        <v>10842</v>
      </c>
    </row>
    <row r="1003" spans="1:4">
      <c r="A1003" s="310" t="s">
        <v>10843</v>
      </c>
      <c r="B1003" s="312" t="s">
        <v>10722</v>
      </c>
      <c r="C1003" s="313" t="s">
        <v>10841</v>
      </c>
      <c r="D1003" s="314" t="s">
        <v>10844</v>
      </c>
    </row>
    <row r="1004" spans="1:4">
      <c r="A1004" s="310" t="s">
        <v>10845</v>
      </c>
      <c r="B1004" s="312" t="s">
        <v>10722</v>
      </c>
      <c r="C1004" s="313" t="s">
        <v>10841</v>
      </c>
      <c r="D1004" s="314" t="s">
        <v>10846</v>
      </c>
    </row>
    <row r="1005" spans="1:4">
      <c r="A1005" s="310" t="s">
        <v>10847</v>
      </c>
      <c r="B1005" s="312" t="s">
        <v>10722</v>
      </c>
      <c r="C1005" s="313" t="s">
        <v>10841</v>
      </c>
      <c r="D1005" s="314" t="s">
        <v>10848</v>
      </c>
    </row>
    <row r="1006" spans="1:4">
      <c r="A1006" s="310" t="s">
        <v>9738</v>
      </c>
      <c r="B1006" s="315"/>
      <c r="C1006" s="313"/>
      <c r="D1006" s="314"/>
    </row>
    <row r="1007" spans="1:4">
      <c r="A1007" s="310" t="s">
        <v>9739</v>
      </c>
      <c r="B1007" s="316" t="s">
        <v>9740</v>
      </c>
      <c r="C1007" s="313" t="s">
        <v>9741</v>
      </c>
      <c r="D1007" s="314" t="s">
        <v>9742</v>
      </c>
    </row>
    <row r="1008" spans="1:4">
      <c r="A1008" s="310" t="s">
        <v>10849</v>
      </c>
      <c r="B1008" s="312" t="s">
        <v>10722</v>
      </c>
      <c r="C1008" s="313" t="s">
        <v>10841</v>
      </c>
      <c r="D1008" s="314" t="s">
        <v>10850</v>
      </c>
    </row>
    <row r="1009" spans="1:4">
      <c r="A1009" s="310" t="s">
        <v>10851</v>
      </c>
      <c r="B1009" s="312" t="s">
        <v>10722</v>
      </c>
      <c r="C1009" s="313" t="s">
        <v>10841</v>
      </c>
      <c r="D1009" s="314" t="s">
        <v>10852</v>
      </c>
    </row>
    <row r="1010" spans="1:4">
      <c r="A1010" s="310" t="s">
        <v>10853</v>
      </c>
      <c r="B1010" s="312" t="s">
        <v>10722</v>
      </c>
      <c r="C1010" s="313" t="s">
        <v>10841</v>
      </c>
      <c r="D1010" s="314" t="s">
        <v>10854</v>
      </c>
    </row>
    <row r="1011" spans="1:4">
      <c r="A1011" s="310" t="s">
        <v>10855</v>
      </c>
      <c r="B1011" s="312" t="s">
        <v>10722</v>
      </c>
      <c r="C1011" s="313" t="s">
        <v>10841</v>
      </c>
      <c r="D1011" s="314" t="s">
        <v>10856</v>
      </c>
    </row>
    <row r="1012" spans="1:4">
      <c r="A1012" s="310" t="s">
        <v>10857</v>
      </c>
      <c r="B1012" s="312" t="s">
        <v>10722</v>
      </c>
      <c r="C1012" s="313" t="s">
        <v>10841</v>
      </c>
      <c r="D1012" s="314" t="s">
        <v>10858</v>
      </c>
    </row>
    <row r="1013" spans="1:4">
      <c r="A1013" s="310" t="s">
        <v>10859</v>
      </c>
      <c r="B1013" s="312" t="s">
        <v>10722</v>
      </c>
      <c r="C1013" s="313" t="s">
        <v>10841</v>
      </c>
      <c r="D1013" s="314" t="s">
        <v>10860</v>
      </c>
    </row>
    <row r="1014" spans="1:4">
      <c r="A1014" s="310" t="s">
        <v>10861</v>
      </c>
      <c r="B1014" s="312" t="s">
        <v>10722</v>
      </c>
      <c r="C1014" s="313" t="s">
        <v>10841</v>
      </c>
      <c r="D1014" s="314" t="s">
        <v>10862</v>
      </c>
    </row>
    <row r="1015" spans="1:4">
      <c r="A1015" s="310" t="s">
        <v>10863</v>
      </c>
      <c r="B1015" s="312" t="s">
        <v>10722</v>
      </c>
      <c r="C1015" s="313" t="s">
        <v>10841</v>
      </c>
      <c r="D1015" s="314" t="s">
        <v>10864</v>
      </c>
    </row>
    <row r="1016" spans="1:4">
      <c r="A1016" s="310" t="s">
        <v>10865</v>
      </c>
      <c r="B1016" s="312" t="s">
        <v>10722</v>
      </c>
      <c r="C1016" s="313" t="s">
        <v>10841</v>
      </c>
      <c r="D1016" s="314" t="s">
        <v>10866</v>
      </c>
    </row>
    <row r="1017" spans="1:4">
      <c r="A1017" s="310" t="s">
        <v>10867</v>
      </c>
      <c r="B1017" s="312" t="s">
        <v>10722</v>
      </c>
      <c r="C1017" s="313" t="s">
        <v>10841</v>
      </c>
      <c r="D1017" s="314" t="s">
        <v>10868</v>
      </c>
    </row>
    <row r="1018" spans="1:4">
      <c r="A1018" s="310" t="s">
        <v>10869</v>
      </c>
      <c r="B1018" s="312" t="s">
        <v>10722</v>
      </c>
      <c r="C1018" s="313" t="s">
        <v>10841</v>
      </c>
      <c r="D1018" s="314" t="s">
        <v>10870</v>
      </c>
    </row>
    <row r="1019" spans="1:4">
      <c r="A1019" s="310" t="s">
        <v>10871</v>
      </c>
      <c r="B1019" s="312" t="s">
        <v>10722</v>
      </c>
      <c r="C1019" s="313" t="s">
        <v>10841</v>
      </c>
      <c r="D1019" s="314" t="s">
        <v>10562</v>
      </c>
    </row>
    <row r="1020" spans="1:4">
      <c r="A1020" s="310" t="s">
        <v>10872</v>
      </c>
      <c r="B1020" s="312" t="s">
        <v>10722</v>
      </c>
      <c r="C1020" s="313" t="s">
        <v>10873</v>
      </c>
      <c r="D1020" s="314"/>
    </row>
    <row r="1021" spans="1:4">
      <c r="A1021" s="310" t="s">
        <v>10874</v>
      </c>
      <c r="B1021" s="312" t="s">
        <v>10722</v>
      </c>
      <c r="C1021" s="313" t="s">
        <v>10873</v>
      </c>
      <c r="D1021" s="314" t="s">
        <v>9991</v>
      </c>
    </row>
    <row r="1022" spans="1:4">
      <c r="A1022" s="310" t="s">
        <v>10875</v>
      </c>
      <c r="B1022" s="312" t="s">
        <v>10722</v>
      </c>
      <c r="C1022" s="313" t="s">
        <v>10873</v>
      </c>
      <c r="D1022" s="314" t="s">
        <v>10876</v>
      </c>
    </row>
    <row r="1023" spans="1:4">
      <c r="A1023" s="310" t="s">
        <v>10877</v>
      </c>
      <c r="B1023" s="312" t="s">
        <v>10722</v>
      </c>
      <c r="C1023" s="313" t="s">
        <v>10873</v>
      </c>
      <c r="D1023" s="314" t="s">
        <v>10878</v>
      </c>
    </row>
    <row r="1024" spans="1:4">
      <c r="A1024" s="310" t="s">
        <v>10879</v>
      </c>
      <c r="B1024" s="312" t="s">
        <v>10722</v>
      </c>
      <c r="C1024" s="313" t="s">
        <v>10873</v>
      </c>
      <c r="D1024" s="314" t="s">
        <v>10880</v>
      </c>
    </row>
    <row r="1025" spans="1:4">
      <c r="A1025" s="310" t="s">
        <v>10881</v>
      </c>
      <c r="B1025" s="312" t="s">
        <v>10722</v>
      </c>
      <c r="C1025" s="313" t="s">
        <v>10873</v>
      </c>
      <c r="D1025" s="314" t="s">
        <v>9749</v>
      </c>
    </row>
    <row r="1026" spans="1:4">
      <c r="A1026" s="310" t="s">
        <v>10882</v>
      </c>
      <c r="B1026" s="312" t="s">
        <v>10722</v>
      </c>
      <c r="C1026" s="313" t="s">
        <v>10873</v>
      </c>
      <c r="D1026" s="314" t="s">
        <v>10883</v>
      </c>
    </row>
    <row r="1027" spans="1:4">
      <c r="A1027" s="310" t="s">
        <v>10884</v>
      </c>
      <c r="B1027" s="312" t="s">
        <v>10722</v>
      </c>
      <c r="C1027" s="313" t="s">
        <v>10873</v>
      </c>
      <c r="D1027" s="314" t="s">
        <v>10732</v>
      </c>
    </row>
    <row r="1028" spans="1:4">
      <c r="A1028" s="310" t="s">
        <v>10885</v>
      </c>
      <c r="B1028" s="312" t="s">
        <v>10722</v>
      </c>
      <c r="C1028" s="313" t="s">
        <v>10873</v>
      </c>
      <c r="D1028" s="314" t="s">
        <v>10886</v>
      </c>
    </row>
    <row r="1029" spans="1:4">
      <c r="A1029" s="310" t="s">
        <v>10887</v>
      </c>
      <c r="B1029" s="312" t="s">
        <v>10722</v>
      </c>
      <c r="C1029" s="313" t="s">
        <v>10873</v>
      </c>
      <c r="D1029" s="314" t="s">
        <v>10888</v>
      </c>
    </row>
    <row r="1030" spans="1:4">
      <c r="A1030" s="310" t="s">
        <v>10889</v>
      </c>
      <c r="B1030" s="312" t="s">
        <v>10722</v>
      </c>
      <c r="C1030" s="313" t="s">
        <v>10873</v>
      </c>
      <c r="D1030" s="314" t="s">
        <v>10890</v>
      </c>
    </row>
    <row r="1031" spans="1:4">
      <c r="A1031" s="310" t="s">
        <v>10891</v>
      </c>
      <c r="B1031" s="312" t="s">
        <v>10722</v>
      </c>
      <c r="C1031" s="313" t="s">
        <v>10873</v>
      </c>
      <c r="D1031" s="314" t="s">
        <v>10892</v>
      </c>
    </row>
    <row r="1032" spans="1:4">
      <c r="A1032" s="310" t="s">
        <v>10893</v>
      </c>
      <c r="B1032" s="312" t="s">
        <v>10722</v>
      </c>
      <c r="C1032" s="313" t="s">
        <v>10873</v>
      </c>
      <c r="D1032" s="314" t="s">
        <v>10894</v>
      </c>
    </row>
    <row r="1033" spans="1:4">
      <c r="A1033" s="310" t="s">
        <v>10895</v>
      </c>
      <c r="B1033" s="312" t="s">
        <v>10722</v>
      </c>
      <c r="C1033" s="313" t="s">
        <v>10873</v>
      </c>
      <c r="D1033" s="314" t="s">
        <v>10896</v>
      </c>
    </row>
    <row r="1034" spans="1:4">
      <c r="A1034" s="310" t="s">
        <v>10897</v>
      </c>
      <c r="B1034" s="312" t="s">
        <v>10722</v>
      </c>
      <c r="C1034" s="313" t="s">
        <v>10873</v>
      </c>
      <c r="D1034" s="314" t="s">
        <v>10898</v>
      </c>
    </row>
    <row r="1035" spans="1:4">
      <c r="A1035" s="310" t="s">
        <v>10899</v>
      </c>
      <c r="B1035" s="312" t="s">
        <v>10722</v>
      </c>
      <c r="C1035" s="313" t="s">
        <v>10873</v>
      </c>
      <c r="D1035" s="314" t="s">
        <v>10900</v>
      </c>
    </row>
    <row r="1036" spans="1:4">
      <c r="A1036" s="310" t="s">
        <v>10901</v>
      </c>
      <c r="B1036" s="312" t="s">
        <v>10722</v>
      </c>
      <c r="C1036" s="313" t="s">
        <v>10873</v>
      </c>
      <c r="D1036" s="314" t="s">
        <v>10902</v>
      </c>
    </row>
    <row r="1037" spans="1:4">
      <c r="A1037" s="310" t="s">
        <v>10903</v>
      </c>
      <c r="B1037" s="312" t="s">
        <v>10722</v>
      </c>
      <c r="C1037" s="313" t="s">
        <v>10873</v>
      </c>
      <c r="D1037" s="314" t="s">
        <v>10904</v>
      </c>
    </row>
    <row r="1038" spans="1:4">
      <c r="A1038" s="310" t="s">
        <v>10905</v>
      </c>
      <c r="B1038" s="312" t="s">
        <v>10722</v>
      </c>
      <c r="C1038" s="313" t="s">
        <v>10873</v>
      </c>
      <c r="D1038" s="314" t="s">
        <v>10906</v>
      </c>
    </row>
    <row r="1039" spans="1:4">
      <c r="A1039" s="310" t="s">
        <v>10907</v>
      </c>
      <c r="B1039" s="312" t="s">
        <v>10722</v>
      </c>
      <c r="C1039" s="313" t="s">
        <v>10873</v>
      </c>
      <c r="D1039" s="314" t="s">
        <v>10908</v>
      </c>
    </row>
    <row r="1040" spans="1:4">
      <c r="A1040" s="310" t="s">
        <v>10909</v>
      </c>
      <c r="B1040" s="312" t="s">
        <v>10722</v>
      </c>
      <c r="C1040" s="313" t="s">
        <v>10873</v>
      </c>
      <c r="D1040" s="314" t="s">
        <v>10910</v>
      </c>
    </row>
    <row r="1041" spans="1:4">
      <c r="A1041" s="310" t="s">
        <v>9059</v>
      </c>
      <c r="B1041" s="312" t="s">
        <v>9060</v>
      </c>
      <c r="C1041" s="313"/>
      <c r="D1041" s="314"/>
    </row>
    <row r="1042" spans="1:4">
      <c r="A1042" s="310" t="s">
        <v>9061</v>
      </c>
      <c r="B1042" s="312" t="s">
        <v>9060</v>
      </c>
      <c r="C1042" s="313" t="s">
        <v>9060</v>
      </c>
      <c r="D1042" s="314"/>
    </row>
    <row r="1043" spans="1:4">
      <c r="A1043" s="470">
        <v>100101</v>
      </c>
      <c r="B1043" s="312" t="s">
        <v>9060</v>
      </c>
      <c r="C1043" s="313" t="s">
        <v>9060</v>
      </c>
      <c r="D1043" s="314" t="s">
        <v>9062</v>
      </c>
    </row>
    <row r="1044" spans="1:4">
      <c r="A1044" s="470">
        <v>100102</v>
      </c>
      <c r="B1044" s="312" t="s">
        <v>9060</v>
      </c>
      <c r="C1044" s="313" t="s">
        <v>9060</v>
      </c>
      <c r="D1044" s="314" t="s">
        <v>9063</v>
      </c>
    </row>
    <row r="1045" spans="1:4">
      <c r="A1045" s="470">
        <v>100103</v>
      </c>
      <c r="B1045" s="312" t="s">
        <v>9060</v>
      </c>
      <c r="C1045" s="313" t="s">
        <v>9060</v>
      </c>
      <c r="D1045" s="314" t="s">
        <v>9064</v>
      </c>
    </row>
    <row r="1046" spans="1:4">
      <c r="A1046" s="470">
        <v>100104</v>
      </c>
      <c r="B1046" s="312" t="s">
        <v>9060</v>
      </c>
      <c r="C1046" s="313" t="s">
        <v>9060</v>
      </c>
      <c r="D1046" s="314" t="s">
        <v>9065</v>
      </c>
    </row>
    <row r="1047" spans="1:4">
      <c r="A1047" s="470">
        <v>100105</v>
      </c>
      <c r="B1047" s="312" t="s">
        <v>9060</v>
      </c>
      <c r="C1047" s="313" t="s">
        <v>9060</v>
      </c>
      <c r="D1047" s="314" t="s">
        <v>9066</v>
      </c>
    </row>
    <row r="1048" spans="1:4">
      <c r="A1048" s="470">
        <v>100106</v>
      </c>
      <c r="B1048" s="312" t="s">
        <v>9060</v>
      </c>
      <c r="C1048" s="313" t="s">
        <v>9060</v>
      </c>
      <c r="D1048" s="314" t="s">
        <v>9067</v>
      </c>
    </row>
    <row r="1049" spans="1:4">
      <c r="A1049" s="470">
        <v>100107</v>
      </c>
      <c r="B1049" s="312" t="s">
        <v>9060</v>
      </c>
      <c r="C1049" s="313" t="s">
        <v>9060</v>
      </c>
      <c r="D1049" s="314" t="s">
        <v>9068</v>
      </c>
    </row>
    <row r="1050" spans="1:4">
      <c r="A1050" s="470">
        <v>100108</v>
      </c>
      <c r="B1050" s="312" t="s">
        <v>9060</v>
      </c>
      <c r="C1050" s="313" t="s">
        <v>9060</v>
      </c>
      <c r="D1050" s="314" t="s">
        <v>9069</v>
      </c>
    </row>
    <row r="1051" spans="1:4">
      <c r="A1051" s="470">
        <v>100109</v>
      </c>
      <c r="B1051" s="312" t="s">
        <v>9060</v>
      </c>
      <c r="C1051" s="313" t="s">
        <v>9060</v>
      </c>
      <c r="D1051" s="314" t="s">
        <v>9070</v>
      </c>
    </row>
    <row r="1052" spans="1:4">
      <c r="A1052" s="470">
        <v>100110</v>
      </c>
      <c r="B1052" s="312" t="s">
        <v>9060</v>
      </c>
      <c r="C1052" s="313" t="s">
        <v>9060</v>
      </c>
      <c r="D1052" s="314" t="s">
        <v>9071</v>
      </c>
    </row>
    <row r="1053" spans="1:4">
      <c r="A1053" s="470">
        <v>100111</v>
      </c>
      <c r="B1053" s="312" t="s">
        <v>9060</v>
      </c>
      <c r="C1053" s="313" t="s">
        <v>9060</v>
      </c>
      <c r="D1053" s="314" t="s">
        <v>9072</v>
      </c>
    </row>
    <row r="1054" spans="1:4">
      <c r="A1054" s="470">
        <v>100112</v>
      </c>
      <c r="B1054" s="312" t="s">
        <v>9060</v>
      </c>
      <c r="C1054" s="313" t="s">
        <v>9060</v>
      </c>
      <c r="D1054" s="314" t="s">
        <v>9073</v>
      </c>
    </row>
    <row r="1055" spans="1:4">
      <c r="A1055" s="470">
        <v>100113</v>
      </c>
      <c r="B1055" s="312" t="s">
        <v>9060</v>
      </c>
      <c r="C1055" s="313" t="s">
        <v>9060</v>
      </c>
      <c r="D1055" s="314" t="s">
        <v>9074</v>
      </c>
    </row>
    <row r="1056" spans="1:4">
      <c r="A1056" s="470">
        <v>1002</v>
      </c>
      <c r="B1056" s="312" t="s">
        <v>9060</v>
      </c>
      <c r="C1056" s="313" t="s">
        <v>9075</v>
      </c>
      <c r="D1056" s="314"/>
    </row>
    <row r="1057" spans="1:4">
      <c r="A1057" s="470">
        <v>100201</v>
      </c>
      <c r="B1057" s="312" t="s">
        <v>9060</v>
      </c>
      <c r="C1057" s="313" t="s">
        <v>9075</v>
      </c>
      <c r="D1057" s="314" t="s">
        <v>9075</v>
      </c>
    </row>
    <row r="1058" spans="1:4">
      <c r="A1058" s="470">
        <v>100202</v>
      </c>
      <c r="B1058" s="312" t="s">
        <v>9060</v>
      </c>
      <c r="C1058" s="313" t="s">
        <v>9075</v>
      </c>
      <c r="D1058" s="314" t="s">
        <v>9076</v>
      </c>
    </row>
    <row r="1059" spans="1:4">
      <c r="A1059" s="310" t="s">
        <v>9738</v>
      </c>
      <c r="B1059" s="315"/>
      <c r="C1059" s="313"/>
      <c r="D1059" s="314"/>
    </row>
    <row r="1060" spans="1:4">
      <c r="A1060" s="310" t="s">
        <v>9739</v>
      </c>
      <c r="B1060" s="316" t="s">
        <v>9740</v>
      </c>
      <c r="C1060" s="313" t="s">
        <v>9741</v>
      </c>
      <c r="D1060" s="314" t="s">
        <v>9742</v>
      </c>
    </row>
    <row r="1061" spans="1:4">
      <c r="A1061" s="310">
        <v>100203</v>
      </c>
      <c r="B1061" s="312" t="s">
        <v>9060</v>
      </c>
      <c r="C1061" s="313" t="s">
        <v>9075</v>
      </c>
      <c r="D1061" s="314" t="s">
        <v>9077</v>
      </c>
    </row>
    <row r="1062" spans="1:4">
      <c r="A1062" s="470">
        <v>100204</v>
      </c>
      <c r="B1062" s="312" t="s">
        <v>9060</v>
      </c>
      <c r="C1062" s="313" t="s">
        <v>9075</v>
      </c>
      <c r="D1062" s="314" t="s">
        <v>9078</v>
      </c>
    </row>
    <row r="1063" spans="1:4">
      <c r="A1063" s="470">
        <v>100205</v>
      </c>
      <c r="B1063" s="312" t="s">
        <v>9060</v>
      </c>
      <c r="C1063" s="313" t="s">
        <v>9075</v>
      </c>
      <c r="D1063" s="314" t="s">
        <v>9079</v>
      </c>
    </row>
    <row r="1064" spans="1:4">
      <c r="A1064" s="470">
        <v>100206</v>
      </c>
      <c r="B1064" s="312" t="s">
        <v>9060</v>
      </c>
      <c r="C1064" s="313" t="s">
        <v>9075</v>
      </c>
      <c r="D1064" s="314" t="s">
        <v>9080</v>
      </c>
    </row>
    <row r="1065" spans="1:4">
      <c r="A1065" s="470">
        <v>100207</v>
      </c>
      <c r="B1065" s="312" t="s">
        <v>9060</v>
      </c>
      <c r="C1065" s="313" t="s">
        <v>9075</v>
      </c>
      <c r="D1065" s="314" t="s">
        <v>9081</v>
      </c>
    </row>
    <row r="1066" spans="1:4">
      <c r="A1066" s="470">
        <v>100208</v>
      </c>
      <c r="B1066" s="312" t="s">
        <v>9060</v>
      </c>
      <c r="C1066" s="313" t="s">
        <v>9075</v>
      </c>
      <c r="D1066" s="314" t="s">
        <v>9082</v>
      </c>
    </row>
    <row r="1067" spans="1:4">
      <c r="A1067" s="470">
        <v>1003</v>
      </c>
      <c r="B1067" s="312" t="s">
        <v>9060</v>
      </c>
      <c r="C1067" s="313" t="s">
        <v>9083</v>
      </c>
      <c r="D1067" s="314"/>
    </row>
    <row r="1068" spans="1:4">
      <c r="A1068" s="470">
        <v>100301</v>
      </c>
      <c r="B1068" s="312" t="s">
        <v>9060</v>
      </c>
      <c r="C1068" s="313" t="s">
        <v>9083</v>
      </c>
      <c r="D1068" s="314" t="s">
        <v>9084</v>
      </c>
    </row>
    <row r="1069" spans="1:4">
      <c r="A1069" s="470">
        <v>100307</v>
      </c>
      <c r="B1069" s="312" t="s">
        <v>9060</v>
      </c>
      <c r="C1069" s="313" t="s">
        <v>9083</v>
      </c>
      <c r="D1069" s="314" t="s">
        <v>9085</v>
      </c>
    </row>
    <row r="1070" spans="1:4">
      <c r="A1070" s="470">
        <v>100311</v>
      </c>
      <c r="B1070" s="312" t="s">
        <v>9060</v>
      </c>
      <c r="C1070" s="313" t="s">
        <v>9083</v>
      </c>
      <c r="D1070" s="314" t="s">
        <v>9086</v>
      </c>
    </row>
    <row r="1071" spans="1:4">
      <c r="A1071" s="470">
        <v>100313</v>
      </c>
      <c r="B1071" s="312" t="s">
        <v>9060</v>
      </c>
      <c r="C1071" s="313" t="s">
        <v>9083</v>
      </c>
      <c r="D1071" s="314" t="s">
        <v>9087</v>
      </c>
    </row>
    <row r="1072" spans="1:4">
      <c r="A1072" s="470">
        <v>100316</v>
      </c>
      <c r="B1072" s="312" t="s">
        <v>9060</v>
      </c>
      <c r="C1072" s="313" t="s">
        <v>9083</v>
      </c>
      <c r="D1072" s="314" t="s">
        <v>9088</v>
      </c>
    </row>
    <row r="1073" spans="1:4">
      <c r="A1073" s="470">
        <v>100317</v>
      </c>
      <c r="B1073" s="312" t="s">
        <v>9060</v>
      </c>
      <c r="C1073" s="313" t="s">
        <v>9083</v>
      </c>
      <c r="D1073" s="314" t="s">
        <v>9089</v>
      </c>
    </row>
    <row r="1074" spans="1:4">
      <c r="A1074" s="470">
        <v>100321</v>
      </c>
      <c r="B1074" s="312" t="s">
        <v>9060</v>
      </c>
      <c r="C1074" s="313" t="s">
        <v>9083</v>
      </c>
      <c r="D1074" s="314" t="s">
        <v>9090</v>
      </c>
    </row>
    <row r="1075" spans="1:4">
      <c r="A1075" s="470">
        <v>100322</v>
      </c>
      <c r="B1075" s="312" t="s">
        <v>9060</v>
      </c>
      <c r="C1075" s="313" t="s">
        <v>9083</v>
      </c>
      <c r="D1075" s="314" t="s">
        <v>9091</v>
      </c>
    </row>
    <row r="1076" spans="1:4">
      <c r="A1076" s="470">
        <v>100323</v>
      </c>
      <c r="B1076" s="312" t="s">
        <v>9060</v>
      </c>
      <c r="C1076" s="313" t="s">
        <v>9083</v>
      </c>
      <c r="D1076" s="314" t="s">
        <v>9092</v>
      </c>
    </row>
    <row r="1077" spans="1:4">
      <c r="A1077" s="470">
        <v>1004</v>
      </c>
      <c r="B1077" s="312" t="s">
        <v>9060</v>
      </c>
      <c r="C1077" s="313" t="s">
        <v>9093</v>
      </c>
      <c r="D1077" s="314"/>
    </row>
    <row r="1078" spans="1:4">
      <c r="A1078" s="470">
        <v>100401</v>
      </c>
      <c r="B1078" s="312" t="s">
        <v>9060</v>
      </c>
      <c r="C1078" s="313" t="s">
        <v>9093</v>
      </c>
      <c r="D1078" s="314" t="s">
        <v>9093</v>
      </c>
    </row>
    <row r="1079" spans="1:4">
      <c r="A1079" s="470">
        <v>100402</v>
      </c>
      <c r="B1079" s="312" t="s">
        <v>9060</v>
      </c>
      <c r="C1079" s="313" t="s">
        <v>9093</v>
      </c>
      <c r="D1079" s="314" t="s">
        <v>9094</v>
      </c>
    </row>
    <row r="1080" spans="1:4">
      <c r="A1080" s="470">
        <v>100403</v>
      </c>
      <c r="B1080" s="312" t="s">
        <v>9060</v>
      </c>
      <c r="C1080" s="313" t="s">
        <v>9093</v>
      </c>
      <c r="D1080" s="314" t="s">
        <v>8772</v>
      </c>
    </row>
    <row r="1081" spans="1:4">
      <c r="A1081" s="470">
        <v>100404</v>
      </c>
      <c r="B1081" s="312" t="s">
        <v>9060</v>
      </c>
      <c r="C1081" s="313" t="s">
        <v>9093</v>
      </c>
      <c r="D1081" s="314" t="s">
        <v>9095</v>
      </c>
    </row>
    <row r="1082" spans="1:4">
      <c r="A1082" s="470">
        <v>1005</v>
      </c>
      <c r="B1082" s="312" t="s">
        <v>9060</v>
      </c>
      <c r="C1082" s="313" t="s">
        <v>9096</v>
      </c>
      <c r="D1082" s="314"/>
    </row>
    <row r="1083" spans="1:4">
      <c r="A1083" s="470">
        <v>100501</v>
      </c>
      <c r="B1083" s="312" t="s">
        <v>9060</v>
      </c>
      <c r="C1083" s="313" t="s">
        <v>9096</v>
      </c>
      <c r="D1083" s="314" t="s">
        <v>9097</v>
      </c>
    </row>
    <row r="1084" spans="1:4">
      <c r="A1084" s="470">
        <v>100502</v>
      </c>
      <c r="B1084" s="312" t="s">
        <v>9060</v>
      </c>
      <c r="C1084" s="313" t="s">
        <v>9096</v>
      </c>
      <c r="D1084" s="314" t="s">
        <v>9098</v>
      </c>
    </row>
    <row r="1085" spans="1:4">
      <c r="A1085" s="470">
        <v>100503</v>
      </c>
      <c r="B1085" s="312" t="s">
        <v>9060</v>
      </c>
      <c r="C1085" s="313" t="s">
        <v>9096</v>
      </c>
      <c r="D1085" s="314" t="s">
        <v>9099</v>
      </c>
    </row>
    <row r="1086" spans="1:4">
      <c r="A1086" s="470">
        <v>100504</v>
      </c>
      <c r="B1086" s="312" t="s">
        <v>9060</v>
      </c>
      <c r="C1086" s="313" t="s">
        <v>9096</v>
      </c>
      <c r="D1086" s="314" t="s">
        <v>9100</v>
      </c>
    </row>
    <row r="1087" spans="1:4">
      <c r="A1087" s="470">
        <v>100505</v>
      </c>
      <c r="B1087" s="312" t="s">
        <v>9060</v>
      </c>
      <c r="C1087" s="313" t="s">
        <v>9096</v>
      </c>
      <c r="D1087" s="314" t="s">
        <v>9101</v>
      </c>
    </row>
    <row r="1088" spans="1:4">
      <c r="A1088" s="470">
        <v>100506</v>
      </c>
      <c r="B1088" s="312" t="s">
        <v>9060</v>
      </c>
      <c r="C1088" s="313" t="s">
        <v>9096</v>
      </c>
      <c r="D1088" s="314" t="s">
        <v>8793</v>
      </c>
    </row>
    <row r="1089" spans="1:4">
      <c r="A1089" s="470">
        <v>100507</v>
      </c>
      <c r="B1089" s="312" t="s">
        <v>9060</v>
      </c>
      <c r="C1089" s="313" t="s">
        <v>9096</v>
      </c>
      <c r="D1089" s="314" t="s">
        <v>9102</v>
      </c>
    </row>
    <row r="1090" spans="1:4">
      <c r="A1090" s="470">
        <v>100508</v>
      </c>
      <c r="B1090" s="312" t="s">
        <v>9060</v>
      </c>
      <c r="C1090" s="313" t="s">
        <v>9096</v>
      </c>
      <c r="D1090" s="314" t="s">
        <v>9103</v>
      </c>
    </row>
    <row r="1091" spans="1:4">
      <c r="A1091" s="470">
        <v>100509</v>
      </c>
      <c r="B1091" s="312" t="s">
        <v>9060</v>
      </c>
      <c r="C1091" s="313" t="s">
        <v>9096</v>
      </c>
      <c r="D1091" s="314" t="s">
        <v>9104</v>
      </c>
    </row>
    <row r="1092" spans="1:4">
      <c r="A1092" s="470">
        <v>100510</v>
      </c>
      <c r="B1092" s="312" t="s">
        <v>9060</v>
      </c>
      <c r="C1092" s="313" t="s">
        <v>9096</v>
      </c>
      <c r="D1092" s="314" t="s">
        <v>9105</v>
      </c>
    </row>
    <row r="1093" spans="1:4">
      <c r="A1093" s="470">
        <v>100511</v>
      </c>
      <c r="B1093" s="312" t="s">
        <v>9060</v>
      </c>
      <c r="C1093" s="313" t="s">
        <v>9096</v>
      </c>
      <c r="D1093" s="314" t="s">
        <v>9106</v>
      </c>
    </row>
    <row r="1094" spans="1:4">
      <c r="A1094" s="470">
        <v>1006</v>
      </c>
      <c r="B1094" s="312" t="s">
        <v>9060</v>
      </c>
      <c r="C1094" s="313" t="s">
        <v>8799</v>
      </c>
      <c r="D1094" s="314"/>
    </row>
    <row r="1095" spans="1:4">
      <c r="A1095" s="470">
        <v>100601</v>
      </c>
      <c r="B1095" s="312" t="s">
        <v>9060</v>
      </c>
      <c r="C1095" s="313" t="s">
        <v>8799</v>
      </c>
      <c r="D1095" s="314" t="s">
        <v>9107</v>
      </c>
    </row>
    <row r="1096" spans="1:4">
      <c r="A1096" s="470">
        <v>100602</v>
      </c>
      <c r="B1096" s="312" t="s">
        <v>9060</v>
      </c>
      <c r="C1096" s="313" t="s">
        <v>8799</v>
      </c>
      <c r="D1096" s="314" t="s">
        <v>9108</v>
      </c>
    </row>
    <row r="1097" spans="1:4">
      <c r="A1097" s="470">
        <v>100603</v>
      </c>
      <c r="B1097" s="312" t="s">
        <v>9060</v>
      </c>
      <c r="C1097" s="313" t="s">
        <v>8799</v>
      </c>
      <c r="D1097" s="314" t="s">
        <v>9109</v>
      </c>
    </row>
    <row r="1098" spans="1:4">
      <c r="A1098" s="470">
        <v>100604</v>
      </c>
      <c r="B1098" s="312" t="s">
        <v>9060</v>
      </c>
      <c r="C1098" s="313" t="s">
        <v>8799</v>
      </c>
      <c r="D1098" s="314" t="s">
        <v>9110</v>
      </c>
    </row>
    <row r="1099" spans="1:4">
      <c r="A1099" s="470">
        <v>100605</v>
      </c>
      <c r="B1099" s="312" t="s">
        <v>9060</v>
      </c>
      <c r="C1099" s="313" t="s">
        <v>8799</v>
      </c>
      <c r="D1099" s="314" t="s">
        <v>9111</v>
      </c>
    </row>
    <row r="1100" spans="1:4">
      <c r="A1100" s="470">
        <v>100606</v>
      </c>
      <c r="B1100" s="312" t="s">
        <v>9060</v>
      </c>
      <c r="C1100" s="313" t="s">
        <v>8799</v>
      </c>
      <c r="D1100" s="314" t="s">
        <v>9112</v>
      </c>
    </row>
    <row r="1101" spans="1:4">
      <c r="A1101" s="470">
        <v>100607</v>
      </c>
      <c r="B1101" s="312" t="s">
        <v>9060</v>
      </c>
      <c r="C1101" s="313" t="s">
        <v>8799</v>
      </c>
      <c r="D1101" s="314" t="s">
        <v>9113</v>
      </c>
    </row>
    <row r="1102" spans="1:4">
      <c r="A1102" s="470">
        <v>100608</v>
      </c>
      <c r="B1102" s="312" t="s">
        <v>9060</v>
      </c>
      <c r="C1102" s="313" t="s">
        <v>8799</v>
      </c>
      <c r="D1102" s="314" t="s">
        <v>9114</v>
      </c>
    </row>
    <row r="1103" spans="1:4">
      <c r="A1103" s="470">
        <v>1007</v>
      </c>
      <c r="B1103" s="312" t="s">
        <v>9060</v>
      </c>
      <c r="C1103" s="313" t="s">
        <v>9115</v>
      </c>
      <c r="D1103" s="314"/>
    </row>
    <row r="1104" spans="1:4">
      <c r="A1104" s="470">
        <v>100701</v>
      </c>
      <c r="B1104" s="312" t="s">
        <v>9060</v>
      </c>
      <c r="C1104" s="313" t="s">
        <v>9115</v>
      </c>
      <c r="D1104" s="314" t="s">
        <v>9116</v>
      </c>
    </row>
    <row r="1105" spans="1:4">
      <c r="A1105" s="470">
        <v>100702</v>
      </c>
      <c r="B1105" s="312" t="s">
        <v>9060</v>
      </c>
      <c r="C1105" s="313" t="s">
        <v>9115</v>
      </c>
      <c r="D1105" s="314" t="s">
        <v>9117</v>
      </c>
    </row>
    <row r="1106" spans="1:4">
      <c r="A1106" s="470">
        <v>100703</v>
      </c>
      <c r="B1106" s="312" t="s">
        <v>9060</v>
      </c>
      <c r="C1106" s="313" t="s">
        <v>9115</v>
      </c>
      <c r="D1106" s="314" t="s">
        <v>9118</v>
      </c>
    </row>
    <row r="1107" spans="1:4">
      <c r="A1107" s="470">
        <v>100704</v>
      </c>
      <c r="B1107" s="312" t="s">
        <v>9060</v>
      </c>
      <c r="C1107" s="313" t="s">
        <v>9115</v>
      </c>
      <c r="D1107" s="314" t="s">
        <v>9119</v>
      </c>
    </row>
    <row r="1108" spans="1:4">
      <c r="A1108" s="470">
        <v>100705</v>
      </c>
      <c r="B1108" s="312" t="s">
        <v>9060</v>
      </c>
      <c r="C1108" s="313" t="s">
        <v>9115</v>
      </c>
      <c r="D1108" s="314" t="s">
        <v>9120</v>
      </c>
    </row>
    <row r="1109" spans="1:4">
      <c r="A1109" s="470">
        <v>1008</v>
      </c>
      <c r="B1109" s="312" t="s">
        <v>9060</v>
      </c>
      <c r="C1109" s="313" t="s">
        <v>9121</v>
      </c>
      <c r="D1109" s="314"/>
    </row>
    <row r="1110" spans="1:4">
      <c r="A1110" s="470">
        <v>100801</v>
      </c>
      <c r="B1110" s="312" t="s">
        <v>9060</v>
      </c>
      <c r="C1110" s="313" t="s">
        <v>9121</v>
      </c>
      <c r="D1110" s="314" t="s">
        <v>9122</v>
      </c>
    </row>
    <row r="1111" spans="1:4">
      <c r="A1111" s="470">
        <v>100802</v>
      </c>
      <c r="B1111" s="312" t="s">
        <v>9060</v>
      </c>
      <c r="C1111" s="313" t="s">
        <v>9121</v>
      </c>
      <c r="D1111" s="314" t="s">
        <v>9123</v>
      </c>
    </row>
    <row r="1112" spans="1:4">
      <c r="A1112" s="310" t="s">
        <v>9738</v>
      </c>
      <c r="B1112" s="315"/>
      <c r="C1112" s="313"/>
      <c r="D1112" s="314"/>
    </row>
    <row r="1113" spans="1:4">
      <c r="A1113" s="310" t="s">
        <v>9739</v>
      </c>
      <c r="B1113" s="316" t="s">
        <v>9740</v>
      </c>
      <c r="C1113" s="313" t="s">
        <v>9741</v>
      </c>
      <c r="D1113" s="314" t="s">
        <v>9742</v>
      </c>
    </row>
    <row r="1114" spans="1:4">
      <c r="A1114" s="470">
        <v>100803</v>
      </c>
      <c r="B1114" s="312" t="s">
        <v>9060</v>
      </c>
      <c r="C1114" s="313" t="s">
        <v>9121</v>
      </c>
      <c r="D1114" s="314" t="s">
        <v>9124</v>
      </c>
    </row>
    <row r="1115" spans="1:4">
      <c r="A1115" s="470">
        <v>100804</v>
      </c>
      <c r="B1115" s="312" t="s">
        <v>9060</v>
      </c>
      <c r="C1115" s="313" t="s">
        <v>9121</v>
      </c>
      <c r="D1115" s="314" t="s">
        <v>9125</v>
      </c>
    </row>
    <row r="1116" spans="1:4">
      <c r="A1116" s="470">
        <v>1009</v>
      </c>
      <c r="B1116" s="312" t="s">
        <v>9060</v>
      </c>
      <c r="C1116" s="313" t="s">
        <v>9126</v>
      </c>
      <c r="D1116" s="314"/>
    </row>
    <row r="1117" spans="1:4">
      <c r="A1117" s="470">
        <v>100901</v>
      </c>
      <c r="B1117" s="312" t="s">
        <v>9060</v>
      </c>
      <c r="C1117" s="313" t="s">
        <v>9126</v>
      </c>
      <c r="D1117" s="314" t="s">
        <v>9126</v>
      </c>
    </row>
    <row r="1118" spans="1:4">
      <c r="A1118" s="470">
        <v>100902</v>
      </c>
      <c r="B1118" s="312" t="s">
        <v>9060</v>
      </c>
      <c r="C1118" s="313" t="s">
        <v>9126</v>
      </c>
      <c r="D1118" s="314" t="s">
        <v>9127</v>
      </c>
    </row>
    <row r="1119" spans="1:4">
      <c r="A1119" s="470">
        <v>100903</v>
      </c>
      <c r="B1119" s="312" t="s">
        <v>9060</v>
      </c>
      <c r="C1119" s="313" t="s">
        <v>9126</v>
      </c>
      <c r="D1119" s="314" t="s">
        <v>9128</v>
      </c>
    </row>
    <row r="1120" spans="1:4">
      <c r="A1120" s="470">
        <v>100904</v>
      </c>
      <c r="B1120" s="312" t="s">
        <v>9060</v>
      </c>
      <c r="C1120" s="313" t="s">
        <v>9126</v>
      </c>
      <c r="D1120" s="314" t="s">
        <v>9129</v>
      </c>
    </row>
    <row r="1121" spans="1:4">
      <c r="A1121" s="470">
        <v>100905</v>
      </c>
      <c r="B1121" s="312" t="s">
        <v>9060</v>
      </c>
      <c r="C1121" s="313" t="s">
        <v>9126</v>
      </c>
      <c r="D1121" s="314" t="s">
        <v>9130</v>
      </c>
    </row>
    <row r="1122" spans="1:4">
      <c r="A1122" s="470">
        <v>1010</v>
      </c>
      <c r="B1122" s="312" t="s">
        <v>9060</v>
      </c>
      <c r="C1122" s="313" t="s">
        <v>9131</v>
      </c>
      <c r="D1122" s="314"/>
    </row>
    <row r="1123" spans="1:4">
      <c r="A1123" s="470">
        <v>101001</v>
      </c>
      <c r="B1123" s="312" t="s">
        <v>9060</v>
      </c>
      <c r="C1123" s="313" t="s">
        <v>9131</v>
      </c>
      <c r="D1123" s="314" t="s">
        <v>8812</v>
      </c>
    </row>
    <row r="1124" spans="1:4">
      <c r="A1124" s="470">
        <v>101002</v>
      </c>
      <c r="B1124" s="312" t="s">
        <v>9060</v>
      </c>
      <c r="C1124" s="313" t="s">
        <v>9131</v>
      </c>
      <c r="D1124" s="314" t="s">
        <v>9132</v>
      </c>
    </row>
    <row r="1125" spans="1:4">
      <c r="A1125" s="470">
        <v>101003</v>
      </c>
      <c r="B1125" s="312" t="s">
        <v>9060</v>
      </c>
      <c r="C1125" s="313" t="s">
        <v>9131</v>
      </c>
      <c r="D1125" s="314" t="s">
        <v>9133</v>
      </c>
    </row>
    <row r="1126" spans="1:4">
      <c r="A1126" s="470">
        <v>101004</v>
      </c>
      <c r="B1126" s="312" t="s">
        <v>9060</v>
      </c>
      <c r="C1126" s="313" t="s">
        <v>9131</v>
      </c>
      <c r="D1126" s="314" t="s">
        <v>9134</v>
      </c>
    </row>
    <row r="1127" spans="1:4">
      <c r="A1127" s="470">
        <v>101005</v>
      </c>
      <c r="B1127" s="312" t="s">
        <v>9060</v>
      </c>
      <c r="C1127" s="313" t="s">
        <v>9131</v>
      </c>
      <c r="D1127" s="314" t="s">
        <v>9135</v>
      </c>
    </row>
    <row r="1128" spans="1:4">
      <c r="A1128" s="470">
        <v>101006</v>
      </c>
      <c r="B1128" s="312" t="s">
        <v>9060</v>
      </c>
      <c r="C1128" s="313" t="s">
        <v>9131</v>
      </c>
      <c r="D1128" s="314" t="s">
        <v>9136</v>
      </c>
    </row>
    <row r="1129" spans="1:4">
      <c r="A1129" s="470">
        <v>101007</v>
      </c>
      <c r="B1129" s="312" t="s">
        <v>9060</v>
      </c>
      <c r="C1129" s="313" t="s">
        <v>9131</v>
      </c>
      <c r="D1129" s="314" t="s">
        <v>9137</v>
      </c>
    </row>
    <row r="1130" spans="1:4">
      <c r="A1130" s="470">
        <v>1011</v>
      </c>
      <c r="B1130" s="312" t="s">
        <v>9060</v>
      </c>
      <c r="C1130" s="313" t="s">
        <v>9138</v>
      </c>
      <c r="D1130" s="314"/>
    </row>
    <row r="1131" spans="1:4">
      <c r="A1131" s="470">
        <v>101101</v>
      </c>
      <c r="B1131" s="312" t="s">
        <v>9060</v>
      </c>
      <c r="C1131" s="313" t="s">
        <v>9138</v>
      </c>
      <c r="D1131" s="314" t="s">
        <v>9139</v>
      </c>
    </row>
    <row r="1132" spans="1:4">
      <c r="A1132" s="470">
        <v>101102</v>
      </c>
      <c r="B1132" s="312" t="s">
        <v>9060</v>
      </c>
      <c r="C1132" s="313" t="s">
        <v>9138</v>
      </c>
      <c r="D1132" s="314" t="s">
        <v>9140</v>
      </c>
    </row>
    <row r="1133" spans="1:4">
      <c r="A1133" s="470">
        <v>101103</v>
      </c>
      <c r="B1133" s="312" t="s">
        <v>9060</v>
      </c>
      <c r="C1133" s="313" t="s">
        <v>9138</v>
      </c>
      <c r="D1133" s="314" t="s">
        <v>9141</v>
      </c>
    </row>
    <row r="1134" spans="1:4">
      <c r="A1134" s="470">
        <v>101104</v>
      </c>
      <c r="B1134" s="312" t="s">
        <v>9060</v>
      </c>
      <c r="C1134" s="313" t="s">
        <v>9138</v>
      </c>
      <c r="D1134" s="314" t="s">
        <v>9142</v>
      </c>
    </row>
    <row r="1135" spans="1:4">
      <c r="A1135" s="470">
        <v>101105</v>
      </c>
      <c r="B1135" s="312" t="s">
        <v>9060</v>
      </c>
      <c r="C1135" s="313" t="s">
        <v>9138</v>
      </c>
      <c r="D1135" s="314" t="s">
        <v>9143</v>
      </c>
    </row>
    <row r="1136" spans="1:4">
      <c r="A1136" s="470">
        <v>101106</v>
      </c>
      <c r="B1136" s="312" t="s">
        <v>9060</v>
      </c>
      <c r="C1136" s="313" t="s">
        <v>9138</v>
      </c>
      <c r="D1136" s="314" t="s">
        <v>9144</v>
      </c>
    </row>
    <row r="1137" spans="1:4">
      <c r="A1137" s="470">
        <v>101107</v>
      </c>
      <c r="B1137" s="312" t="s">
        <v>9060</v>
      </c>
      <c r="C1137" s="313" t="s">
        <v>9138</v>
      </c>
      <c r="D1137" s="314" t="s">
        <v>8796</v>
      </c>
    </row>
    <row r="1138" spans="1:4">
      <c r="A1138" s="470">
        <v>101108</v>
      </c>
      <c r="B1138" s="312" t="s">
        <v>9060</v>
      </c>
      <c r="C1138" s="313" t="s">
        <v>9138</v>
      </c>
      <c r="D1138" s="314" t="s">
        <v>9145</v>
      </c>
    </row>
    <row r="1139" spans="1:4">
      <c r="A1139" s="470">
        <v>11</v>
      </c>
      <c r="B1139" s="312" t="s">
        <v>10911</v>
      </c>
      <c r="C1139" s="313"/>
      <c r="D1139" s="314"/>
    </row>
    <row r="1140" spans="1:4">
      <c r="A1140" s="470">
        <v>1101</v>
      </c>
      <c r="B1140" s="312" t="s">
        <v>10911</v>
      </c>
      <c r="C1140" s="313" t="s">
        <v>10911</v>
      </c>
      <c r="D1140" s="314"/>
    </row>
    <row r="1141" spans="1:4">
      <c r="A1141" s="470">
        <v>110101</v>
      </c>
      <c r="B1141" s="312" t="s">
        <v>10911</v>
      </c>
      <c r="C1141" s="313" t="s">
        <v>10911</v>
      </c>
      <c r="D1141" s="314" t="s">
        <v>10911</v>
      </c>
    </row>
    <row r="1142" spans="1:4">
      <c r="A1142" s="470">
        <v>110102</v>
      </c>
      <c r="B1142" s="312" t="s">
        <v>10911</v>
      </c>
      <c r="C1142" s="313" t="s">
        <v>10911</v>
      </c>
      <c r="D1142" s="314" t="s">
        <v>10912</v>
      </c>
    </row>
    <row r="1143" spans="1:4">
      <c r="A1143" s="470">
        <v>110103</v>
      </c>
      <c r="B1143" s="312" t="s">
        <v>10911</v>
      </c>
      <c r="C1143" s="313" t="s">
        <v>10911</v>
      </c>
      <c r="D1143" s="314" t="s">
        <v>10913</v>
      </c>
    </row>
    <row r="1144" spans="1:4">
      <c r="A1144" s="470">
        <v>110104</v>
      </c>
      <c r="B1144" s="312" t="s">
        <v>10911</v>
      </c>
      <c r="C1144" s="313" t="s">
        <v>10911</v>
      </c>
      <c r="D1144" s="314" t="s">
        <v>10914</v>
      </c>
    </row>
    <row r="1145" spans="1:4">
      <c r="A1145" s="470">
        <v>110105</v>
      </c>
      <c r="B1145" s="312" t="s">
        <v>10911</v>
      </c>
      <c r="C1145" s="313" t="s">
        <v>10911</v>
      </c>
      <c r="D1145" s="314" t="s">
        <v>10915</v>
      </c>
    </row>
    <row r="1146" spans="1:4">
      <c r="A1146" s="470">
        <v>110106</v>
      </c>
      <c r="B1146" s="312" t="s">
        <v>10911</v>
      </c>
      <c r="C1146" s="313" t="s">
        <v>10911</v>
      </c>
      <c r="D1146" s="314" t="s">
        <v>10916</v>
      </c>
    </row>
    <row r="1147" spans="1:4">
      <c r="A1147" s="470">
        <v>110107</v>
      </c>
      <c r="B1147" s="312" t="s">
        <v>10911</v>
      </c>
      <c r="C1147" s="313" t="s">
        <v>10911</v>
      </c>
      <c r="D1147" s="314" t="s">
        <v>10917</v>
      </c>
    </row>
    <row r="1148" spans="1:4">
      <c r="A1148" s="470">
        <v>110108</v>
      </c>
      <c r="B1148" s="312" t="s">
        <v>10911</v>
      </c>
      <c r="C1148" s="313" t="s">
        <v>10911</v>
      </c>
      <c r="D1148" s="314" t="s">
        <v>10918</v>
      </c>
    </row>
    <row r="1149" spans="1:4">
      <c r="A1149" s="470">
        <v>110109</v>
      </c>
      <c r="B1149" s="312" t="s">
        <v>10911</v>
      </c>
      <c r="C1149" s="313" t="s">
        <v>10911</v>
      </c>
      <c r="D1149" s="314" t="s">
        <v>10919</v>
      </c>
    </row>
    <row r="1150" spans="1:4">
      <c r="A1150" s="470">
        <v>110110</v>
      </c>
      <c r="B1150" s="312" t="s">
        <v>10911</v>
      </c>
      <c r="C1150" s="313" t="s">
        <v>10911</v>
      </c>
      <c r="D1150" s="314" t="s">
        <v>8797</v>
      </c>
    </row>
    <row r="1151" spans="1:4">
      <c r="A1151" s="470">
        <v>110111</v>
      </c>
      <c r="B1151" s="312" t="s">
        <v>10911</v>
      </c>
      <c r="C1151" s="313" t="s">
        <v>10911</v>
      </c>
      <c r="D1151" s="314" t="s">
        <v>8942</v>
      </c>
    </row>
    <row r="1152" spans="1:4">
      <c r="A1152" s="470">
        <v>110112</v>
      </c>
      <c r="B1152" s="312" t="s">
        <v>10911</v>
      </c>
      <c r="C1152" s="313" t="s">
        <v>10911</v>
      </c>
      <c r="D1152" s="314" t="s">
        <v>10920</v>
      </c>
    </row>
    <row r="1153" spans="1:4">
      <c r="A1153" s="470">
        <v>110113</v>
      </c>
      <c r="B1153" s="312" t="s">
        <v>10911</v>
      </c>
      <c r="C1153" s="313" t="s">
        <v>10911</v>
      </c>
      <c r="D1153" s="314" t="s">
        <v>10921</v>
      </c>
    </row>
    <row r="1154" spans="1:4">
      <c r="A1154" s="470">
        <v>110114</v>
      </c>
      <c r="B1154" s="312" t="s">
        <v>10911</v>
      </c>
      <c r="C1154" s="313" t="s">
        <v>10911</v>
      </c>
      <c r="D1154" s="314" t="s">
        <v>10922</v>
      </c>
    </row>
    <row r="1155" spans="1:4">
      <c r="A1155" s="470">
        <v>1102</v>
      </c>
      <c r="B1155" s="312" t="s">
        <v>10911</v>
      </c>
      <c r="C1155" s="313" t="s">
        <v>10923</v>
      </c>
      <c r="D1155" s="314"/>
    </row>
    <row r="1156" spans="1:4">
      <c r="A1156" s="470">
        <v>110201</v>
      </c>
      <c r="B1156" s="312" t="s">
        <v>10911</v>
      </c>
      <c r="C1156" s="313" t="s">
        <v>10923</v>
      </c>
      <c r="D1156" s="314" t="s">
        <v>10924</v>
      </c>
    </row>
    <row r="1157" spans="1:4">
      <c r="A1157" s="470">
        <v>110202</v>
      </c>
      <c r="B1157" s="312" t="s">
        <v>10911</v>
      </c>
      <c r="C1157" s="313" t="s">
        <v>10923</v>
      </c>
      <c r="D1157" s="314" t="s">
        <v>10925</v>
      </c>
    </row>
    <row r="1158" spans="1:4">
      <c r="A1158" s="470">
        <v>110203</v>
      </c>
      <c r="B1158" s="312" t="s">
        <v>10911</v>
      </c>
      <c r="C1158" s="313" t="s">
        <v>10923</v>
      </c>
      <c r="D1158" s="314" t="s">
        <v>10926</v>
      </c>
    </row>
    <row r="1159" spans="1:4">
      <c r="A1159" s="470">
        <v>110204</v>
      </c>
      <c r="B1159" s="312" t="s">
        <v>10911</v>
      </c>
      <c r="C1159" s="313" t="s">
        <v>10923</v>
      </c>
      <c r="D1159" s="314" t="s">
        <v>10927</v>
      </c>
    </row>
    <row r="1160" spans="1:4">
      <c r="A1160" s="470">
        <v>110205</v>
      </c>
      <c r="B1160" s="312" t="s">
        <v>10911</v>
      </c>
      <c r="C1160" s="313" t="s">
        <v>10923</v>
      </c>
      <c r="D1160" s="314" t="s">
        <v>10826</v>
      </c>
    </row>
    <row r="1161" spans="1:4">
      <c r="A1161" s="470">
        <v>110206</v>
      </c>
      <c r="B1161" s="312" t="s">
        <v>10911</v>
      </c>
      <c r="C1161" s="313" t="s">
        <v>10923</v>
      </c>
      <c r="D1161" s="314" t="s">
        <v>10928</v>
      </c>
    </row>
    <row r="1162" spans="1:4">
      <c r="A1162" s="470">
        <v>110207</v>
      </c>
      <c r="B1162" s="312" t="s">
        <v>10911</v>
      </c>
      <c r="C1162" s="313" t="s">
        <v>10923</v>
      </c>
      <c r="D1162" s="314" t="s">
        <v>10917</v>
      </c>
    </row>
    <row r="1163" spans="1:4">
      <c r="A1163" s="470">
        <v>110208</v>
      </c>
      <c r="B1163" s="312" t="s">
        <v>10911</v>
      </c>
      <c r="C1163" s="313" t="s">
        <v>10923</v>
      </c>
      <c r="D1163" s="314" t="s">
        <v>10929</v>
      </c>
    </row>
    <row r="1164" spans="1:4">
      <c r="A1164" s="470">
        <v>110209</v>
      </c>
      <c r="B1164" s="312" t="s">
        <v>10911</v>
      </c>
      <c r="C1164" s="313" t="s">
        <v>10923</v>
      </c>
      <c r="D1164" s="314" t="s">
        <v>10930</v>
      </c>
    </row>
    <row r="1165" spans="1:4">
      <c r="A1165" s="310" t="s">
        <v>9738</v>
      </c>
      <c r="B1165" s="315"/>
      <c r="C1165" s="313"/>
      <c r="D1165" s="314"/>
    </row>
    <row r="1166" spans="1:4">
      <c r="A1166" s="310" t="s">
        <v>9739</v>
      </c>
      <c r="B1166" s="316" t="s">
        <v>9740</v>
      </c>
      <c r="C1166" s="313" t="s">
        <v>9741</v>
      </c>
      <c r="D1166" s="314" t="s">
        <v>9742</v>
      </c>
    </row>
    <row r="1167" spans="1:4">
      <c r="A1167" s="470">
        <v>110210</v>
      </c>
      <c r="B1167" s="312" t="s">
        <v>10911</v>
      </c>
      <c r="C1167" s="313" t="s">
        <v>10923</v>
      </c>
      <c r="D1167" s="314" t="s">
        <v>10931</v>
      </c>
    </row>
    <row r="1168" spans="1:4">
      <c r="A1168" s="470">
        <v>110211</v>
      </c>
      <c r="B1168" s="312" t="s">
        <v>10911</v>
      </c>
      <c r="C1168" s="313" t="s">
        <v>10923</v>
      </c>
      <c r="D1168" s="314" t="s">
        <v>10932</v>
      </c>
    </row>
    <row r="1169" spans="1:4">
      <c r="A1169" s="470">
        <v>1103</v>
      </c>
      <c r="B1169" s="312" t="s">
        <v>10911</v>
      </c>
      <c r="C1169" s="313" t="s">
        <v>10933</v>
      </c>
      <c r="D1169" s="314"/>
    </row>
    <row r="1170" spans="1:4">
      <c r="A1170" s="470">
        <v>110301</v>
      </c>
      <c r="B1170" s="312" t="s">
        <v>10911</v>
      </c>
      <c r="C1170" s="313" t="s">
        <v>10933</v>
      </c>
      <c r="D1170" s="314" t="s">
        <v>10933</v>
      </c>
    </row>
    <row r="1171" spans="1:4">
      <c r="A1171" s="470">
        <v>110302</v>
      </c>
      <c r="B1171" s="312" t="s">
        <v>10911</v>
      </c>
      <c r="C1171" s="313" t="s">
        <v>10933</v>
      </c>
      <c r="D1171" s="314" t="s">
        <v>10934</v>
      </c>
    </row>
    <row r="1172" spans="1:4">
      <c r="A1172" s="470">
        <v>110303</v>
      </c>
      <c r="B1172" s="312" t="s">
        <v>10911</v>
      </c>
      <c r="C1172" s="313" t="s">
        <v>10933</v>
      </c>
      <c r="D1172" s="314" t="s">
        <v>10935</v>
      </c>
    </row>
    <row r="1173" spans="1:4">
      <c r="A1173" s="470">
        <v>110304</v>
      </c>
      <c r="B1173" s="312" t="s">
        <v>10911</v>
      </c>
      <c r="C1173" s="313" t="s">
        <v>10933</v>
      </c>
      <c r="D1173" s="314" t="s">
        <v>10936</v>
      </c>
    </row>
    <row r="1174" spans="1:4">
      <c r="A1174" s="470">
        <v>110305</v>
      </c>
      <c r="B1174" s="312" t="s">
        <v>10911</v>
      </c>
      <c r="C1174" s="313" t="s">
        <v>10933</v>
      </c>
      <c r="D1174" s="314" t="s">
        <v>8762</v>
      </c>
    </row>
    <row r="1175" spans="1:4">
      <c r="A1175" s="470">
        <v>1104</v>
      </c>
      <c r="B1175" s="312" t="s">
        <v>10911</v>
      </c>
      <c r="C1175" s="313" t="s">
        <v>10937</v>
      </c>
      <c r="D1175" s="314"/>
    </row>
    <row r="1176" spans="1:4">
      <c r="A1176" s="470">
        <v>110401</v>
      </c>
      <c r="B1176" s="312" t="s">
        <v>10911</v>
      </c>
      <c r="C1176" s="313" t="s">
        <v>10937</v>
      </c>
      <c r="D1176" s="314" t="s">
        <v>10937</v>
      </c>
    </row>
    <row r="1177" spans="1:4">
      <c r="A1177" s="470">
        <v>110402</v>
      </c>
      <c r="B1177" s="312" t="s">
        <v>10911</v>
      </c>
      <c r="C1177" s="313" t="s">
        <v>10937</v>
      </c>
      <c r="D1177" s="314" t="s">
        <v>10938</v>
      </c>
    </row>
    <row r="1178" spans="1:4">
      <c r="A1178" s="470">
        <v>110403</v>
      </c>
      <c r="B1178" s="312" t="s">
        <v>10911</v>
      </c>
      <c r="C1178" s="313" t="s">
        <v>10937</v>
      </c>
      <c r="D1178" s="314" t="s">
        <v>10427</v>
      </c>
    </row>
    <row r="1179" spans="1:4">
      <c r="A1179" s="470">
        <v>110404</v>
      </c>
      <c r="B1179" s="312" t="s">
        <v>10911</v>
      </c>
      <c r="C1179" s="313" t="s">
        <v>10937</v>
      </c>
      <c r="D1179" s="314" t="s">
        <v>8779</v>
      </c>
    </row>
    <row r="1180" spans="1:4">
      <c r="A1180" s="470">
        <v>110405</v>
      </c>
      <c r="B1180" s="312" t="s">
        <v>10911</v>
      </c>
      <c r="C1180" s="313" t="s">
        <v>10937</v>
      </c>
      <c r="D1180" s="314" t="s">
        <v>10939</v>
      </c>
    </row>
    <row r="1181" spans="1:4">
      <c r="A1181" s="470">
        <v>1105</v>
      </c>
      <c r="B1181" s="312" t="s">
        <v>10911</v>
      </c>
      <c r="C1181" s="313" t="s">
        <v>10940</v>
      </c>
      <c r="D1181" s="314"/>
    </row>
    <row r="1182" spans="1:4">
      <c r="A1182" s="470">
        <v>110501</v>
      </c>
      <c r="B1182" s="312" t="s">
        <v>10911</v>
      </c>
      <c r="C1182" s="313" t="s">
        <v>10940</v>
      </c>
      <c r="D1182" s="314" t="s">
        <v>10940</v>
      </c>
    </row>
    <row r="1183" spans="1:4">
      <c r="A1183" s="470">
        <v>110502</v>
      </c>
      <c r="B1183" s="312" t="s">
        <v>10911</v>
      </c>
      <c r="C1183" s="313" t="s">
        <v>10940</v>
      </c>
      <c r="D1183" s="314" t="s">
        <v>10941</v>
      </c>
    </row>
    <row r="1184" spans="1:4">
      <c r="A1184" s="470">
        <v>110503</v>
      </c>
      <c r="B1184" s="312" t="s">
        <v>10911</v>
      </c>
      <c r="C1184" s="313" t="s">
        <v>10940</v>
      </c>
      <c r="D1184" s="314" t="s">
        <v>10942</v>
      </c>
    </row>
    <row r="1185" spans="1:4">
      <c r="A1185" s="470">
        <v>110504</v>
      </c>
      <c r="B1185" s="312" t="s">
        <v>10911</v>
      </c>
      <c r="C1185" s="313" t="s">
        <v>10940</v>
      </c>
      <c r="D1185" s="314" t="s">
        <v>9753</v>
      </c>
    </row>
    <row r="1186" spans="1:4">
      <c r="A1186" s="470">
        <v>110505</v>
      </c>
      <c r="B1186" s="312" t="s">
        <v>10911</v>
      </c>
      <c r="C1186" s="313" t="s">
        <v>10940</v>
      </c>
      <c r="D1186" s="314" t="s">
        <v>10943</v>
      </c>
    </row>
    <row r="1187" spans="1:4">
      <c r="A1187" s="470">
        <v>110506</v>
      </c>
      <c r="B1187" s="312" t="s">
        <v>10911</v>
      </c>
      <c r="C1187" s="313" t="s">
        <v>10940</v>
      </c>
      <c r="D1187" s="314" t="s">
        <v>10944</v>
      </c>
    </row>
    <row r="1188" spans="1:4">
      <c r="A1188" s="470">
        <v>110507</v>
      </c>
      <c r="B1188" s="312" t="s">
        <v>10911</v>
      </c>
      <c r="C1188" s="313" t="s">
        <v>10940</v>
      </c>
      <c r="D1188" s="314" t="s">
        <v>10945</v>
      </c>
    </row>
    <row r="1189" spans="1:4">
      <c r="A1189" s="470">
        <v>110508</v>
      </c>
      <c r="B1189" s="312" t="s">
        <v>10911</v>
      </c>
      <c r="C1189" s="313" t="s">
        <v>10940</v>
      </c>
      <c r="D1189" s="314" t="s">
        <v>10946</v>
      </c>
    </row>
    <row r="1190" spans="1:4">
      <c r="A1190" s="470">
        <v>12</v>
      </c>
      <c r="B1190" s="312" t="s">
        <v>9146</v>
      </c>
      <c r="C1190" s="313"/>
      <c r="D1190" s="314"/>
    </row>
    <row r="1191" spans="1:4">
      <c r="A1191" s="470">
        <v>1201</v>
      </c>
      <c r="B1191" s="312" t="s">
        <v>9146</v>
      </c>
      <c r="C1191" s="313" t="s">
        <v>9147</v>
      </c>
      <c r="D1191" s="314"/>
    </row>
    <row r="1192" spans="1:4">
      <c r="A1192" s="470">
        <v>120101</v>
      </c>
      <c r="B1192" s="312" t="s">
        <v>9146</v>
      </c>
      <c r="C1192" s="313" t="s">
        <v>9147</v>
      </c>
      <c r="D1192" s="314" t="s">
        <v>9147</v>
      </c>
    </row>
    <row r="1193" spans="1:4">
      <c r="A1193" s="470">
        <v>120104</v>
      </c>
      <c r="B1193" s="312" t="s">
        <v>9146</v>
      </c>
      <c r="C1193" s="313" t="s">
        <v>9147</v>
      </c>
      <c r="D1193" s="314" t="s">
        <v>9148</v>
      </c>
    </row>
    <row r="1194" spans="1:4">
      <c r="A1194" s="470">
        <v>120105</v>
      </c>
      <c r="B1194" s="312" t="s">
        <v>9146</v>
      </c>
      <c r="C1194" s="313" t="s">
        <v>9147</v>
      </c>
      <c r="D1194" s="314" t="s">
        <v>9149</v>
      </c>
    </row>
    <row r="1195" spans="1:4">
      <c r="A1195" s="470">
        <v>120106</v>
      </c>
      <c r="B1195" s="312" t="s">
        <v>9146</v>
      </c>
      <c r="C1195" s="313" t="s">
        <v>9147</v>
      </c>
      <c r="D1195" s="314" t="s">
        <v>9150</v>
      </c>
    </row>
    <row r="1196" spans="1:4">
      <c r="A1196" s="470">
        <v>120107</v>
      </c>
      <c r="B1196" s="312" t="s">
        <v>9146</v>
      </c>
      <c r="C1196" s="313" t="s">
        <v>9147</v>
      </c>
      <c r="D1196" s="314" t="s">
        <v>9151</v>
      </c>
    </row>
    <row r="1197" spans="1:4">
      <c r="A1197" s="470">
        <v>120108</v>
      </c>
      <c r="B1197" s="312" t="s">
        <v>9146</v>
      </c>
      <c r="C1197" s="313" t="s">
        <v>9147</v>
      </c>
      <c r="D1197" s="314" t="s">
        <v>9152</v>
      </c>
    </row>
    <row r="1198" spans="1:4">
      <c r="A1198" s="470">
        <v>120111</v>
      </c>
      <c r="B1198" s="312" t="s">
        <v>9146</v>
      </c>
      <c r="C1198" s="313" t="s">
        <v>9147</v>
      </c>
      <c r="D1198" s="314" t="s">
        <v>9153</v>
      </c>
    </row>
    <row r="1199" spans="1:4">
      <c r="A1199" s="470">
        <v>120112</v>
      </c>
      <c r="B1199" s="312" t="s">
        <v>9146</v>
      </c>
      <c r="C1199" s="313" t="s">
        <v>9147</v>
      </c>
      <c r="D1199" s="314" t="s">
        <v>8804</v>
      </c>
    </row>
    <row r="1200" spans="1:4">
      <c r="A1200" s="470">
        <v>120113</v>
      </c>
      <c r="B1200" s="312" t="s">
        <v>9146</v>
      </c>
      <c r="C1200" s="313" t="s">
        <v>9147</v>
      </c>
      <c r="D1200" s="314" t="s">
        <v>9154</v>
      </c>
    </row>
    <row r="1201" spans="1:4">
      <c r="A1201" s="470">
        <v>120114</v>
      </c>
      <c r="B1201" s="312" t="s">
        <v>9146</v>
      </c>
      <c r="C1201" s="313" t="s">
        <v>9147</v>
      </c>
      <c r="D1201" s="314" t="s">
        <v>9155</v>
      </c>
    </row>
    <row r="1202" spans="1:4">
      <c r="A1202" s="470">
        <v>120116</v>
      </c>
      <c r="B1202" s="312" t="s">
        <v>9146</v>
      </c>
      <c r="C1202" s="313" t="s">
        <v>9147</v>
      </c>
      <c r="D1202" s="314" t="s">
        <v>9156</v>
      </c>
    </row>
    <row r="1203" spans="1:4">
      <c r="A1203" s="470">
        <v>120117</v>
      </c>
      <c r="B1203" s="312" t="s">
        <v>9146</v>
      </c>
      <c r="C1203" s="313" t="s">
        <v>9147</v>
      </c>
      <c r="D1203" s="314" t="s">
        <v>9157</v>
      </c>
    </row>
    <row r="1204" spans="1:4">
      <c r="A1204" s="470">
        <v>120119</v>
      </c>
      <c r="B1204" s="312" t="s">
        <v>9146</v>
      </c>
      <c r="C1204" s="313" t="s">
        <v>9147</v>
      </c>
      <c r="D1204" s="314" t="s">
        <v>9158</v>
      </c>
    </row>
    <row r="1205" spans="1:4">
      <c r="A1205" s="470">
        <v>120120</v>
      </c>
      <c r="B1205" s="312" t="s">
        <v>9146</v>
      </c>
      <c r="C1205" s="313" t="s">
        <v>9147</v>
      </c>
      <c r="D1205" s="314" t="s">
        <v>9159</v>
      </c>
    </row>
    <row r="1206" spans="1:4">
      <c r="A1206" s="470">
        <v>120121</v>
      </c>
      <c r="B1206" s="312" t="s">
        <v>9146</v>
      </c>
      <c r="C1206" s="313" t="s">
        <v>9147</v>
      </c>
      <c r="D1206" s="314" t="s">
        <v>9160</v>
      </c>
    </row>
    <row r="1207" spans="1:4">
      <c r="A1207" s="470">
        <v>120122</v>
      </c>
      <c r="B1207" s="312" t="s">
        <v>9146</v>
      </c>
      <c r="C1207" s="313" t="s">
        <v>9147</v>
      </c>
      <c r="D1207" s="314" t="s">
        <v>9161</v>
      </c>
    </row>
    <row r="1208" spans="1:4">
      <c r="A1208" s="470">
        <v>120124</v>
      </c>
      <c r="B1208" s="312" t="s">
        <v>9146</v>
      </c>
      <c r="C1208" s="313" t="s">
        <v>9147</v>
      </c>
      <c r="D1208" s="314" t="s">
        <v>8774</v>
      </c>
    </row>
    <row r="1209" spans="1:4">
      <c r="A1209" s="470">
        <v>120125</v>
      </c>
      <c r="B1209" s="312" t="s">
        <v>9146</v>
      </c>
      <c r="C1209" s="313" t="s">
        <v>9147</v>
      </c>
      <c r="D1209" s="314" t="s">
        <v>9162</v>
      </c>
    </row>
    <row r="1210" spans="1:4">
      <c r="A1210" s="470">
        <v>120126</v>
      </c>
      <c r="B1210" s="312" t="s">
        <v>9146</v>
      </c>
      <c r="C1210" s="313" t="s">
        <v>9147</v>
      </c>
      <c r="D1210" s="314" t="s">
        <v>8888</v>
      </c>
    </row>
    <row r="1211" spans="1:4">
      <c r="A1211" s="470">
        <v>120127</v>
      </c>
      <c r="B1211" s="312" t="s">
        <v>9146</v>
      </c>
      <c r="C1211" s="313" t="s">
        <v>9147</v>
      </c>
      <c r="D1211" s="314" t="s">
        <v>9163</v>
      </c>
    </row>
    <row r="1212" spans="1:4">
      <c r="A1212" s="470">
        <v>120128</v>
      </c>
      <c r="B1212" s="312" t="s">
        <v>9146</v>
      </c>
      <c r="C1212" s="313" t="s">
        <v>9147</v>
      </c>
      <c r="D1212" s="314" t="s">
        <v>9164</v>
      </c>
    </row>
    <row r="1213" spans="1:4">
      <c r="A1213" s="470">
        <v>120129</v>
      </c>
      <c r="B1213" s="312" t="s">
        <v>9146</v>
      </c>
      <c r="C1213" s="313" t="s">
        <v>9147</v>
      </c>
      <c r="D1213" s="314" t="s">
        <v>9165</v>
      </c>
    </row>
    <row r="1214" spans="1:4">
      <c r="A1214" s="470">
        <v>120130</v>
      </c>
      <c r="B1214" s="312" t="s">
        <v>9146</v>
      </c>
      <c r="C1214" s="313" t="s">
        <v>9147</v>
      </c>
      <c r="D1214" s="314" t="s">
        <v>9166</v>
      </c>
    </row>
    <row r="1215" spans="1:4">
      <c r="A1215" s="470">
        <v>120132</v>
      </c>
      <c r="B1215" s="312" t="s">
        <v>9146</v>
      </c>
      <c r="C1215" s="313" t="s">
        <v>9147</v>
      </c>
      <c r="D1215" s="314" t="s">
        <v>9167</v>
      </c>
    </row>
    <row r="1216" spans="1:4">
      <c r="A1216" s="470">
        <v>120133</v>
      </c>
      <c r="B1216" s="312" t="s">
        <v>9146</v>
      </c>
      <c r="C1216" s="313" t="s">
        <v>9147</v>
      </c>
      <c r="D1216" s="314" t="s">
        <v>9168</v>
      </c>
    </row>
    <row r="1217" spans="1:4">
      <c r="A1217" s="470">
        <v>120134</v>
      </c>
      <c r="B1217" s="312" t="s">
        <v>9146</v>
      </c>
      <c r="C1217" s="313" t="s">
        <v>9147</v>
      </c>
      <c r="D1217" s="314" t="s">
        <v>9169</v>
      </c>
    </row>
    <row r="1218" spans="1:4">
      <c r="A1218" s="310" t="s">
        <v>9738</v>
      </c>
      <c r="B1218" s="315"/>
      <c r="C1218" s="313"/>
      <c r="D1218" s="314"/>
    </row>
    <row r="1219" spans="1:4">
      <c r="A1219" s="310" t="s">
        <v>9739</v>
      </c>
      <c r="B1219" s="316" t="s">
        <v>9740</v>
      </c>
      <c r="C1219" s="313" t="s">
        <v>9741</v>
      </c>
      <c r="D1219" s="314" t="s">
        <v>9742</v>
      </c>
    </row>
    <row r="1220" spans="1:4">
      <c r="A1220" s="470">
        <v>120135</v>
      </c>
      <c r="B1220" s="312" t="s">
        <v>9146</v>
      </c>
      <c r="C1220" s="313" t="s">
        <v>9147</v>
      </c>
      <c r="D1220" s="314" t="s">
        <v>9170</v>
      </c>
    </row>
    <row r="1221" spans="1:4">
      <c r="A1221" s="470">
        <v>120136</v>
      </c>
      <c r="B1221" s="312" t="s">
        <v>9146</v>
      </c>
      <c r="C1221" s="313" t="s">
        <v>9147</v>
      </c>
      <c r="D1221" s="314" t="s">
        <v>9171</v>
      </c>
    </row>
    <row r="1222" spans="1:4">
      <c r="A1222" s="470">
        <v>1202</v>
      </c>
      <c r="B1222" s="312" t="s">
        <v>9146</v>
      </c>
      <c r="C1222" s="313" t="s">
        <v>8805</v>
      </c>
      <c r="D1222" s="314"/>
    </row>
    <row r="1223" spans="1:4">
      <c r="A1223" s="470">
        <v>120201</v>
      </c>
      <c r="B1223" s="312" t="s">
        <v>9146</v>
      </c>
      <c r="C1223" s="313" t="s">
        <v>8805</v>
      </c>
      <c r="D1223" s="314" t="s">
        <v>8805</v>
      </c>
    </row>
    <row r="1224" spans="1:4">
      <c r="A1224" s="470">
        <v>120202</v>
      </c>
      <c r="B1224" s="312" t="s">
        <v>9146</v>
      </c>
      <c r="C1224" s="313" t="s">
        <v>8805</v>
      </c>
      <c r="D1224" s="314" t="s">
        <v>8776</v>
      </c>
    </row>
    <row r="1225" spans="1:4">
      <c r="A1225" s="470">
        <v>120203</v>
      </c>
      <c r="B1225" s="312" t="s">
        <v>9146</v>
      </c>
      <c r="C1225" s="313" t="s">
        <v>8805</v>
      </c>
      <c r="D1225" s="314" t="s">
        <v>9172</v>
      </c>
    </row>
    <row r="1226" spans="1:4">
      <c r="A1226" s="470">
        <v>120204</v>
      </c>
      <c r="B1226" s="312" t="s">
        <v>9146</v>
      </c>
      <c r="C1226" s="313" t="s">
        <v>8805</v>
      </c>
      <c r="D1226" s="314" t="s">
        <v>9173</v>
      </c>
    </row>
    <row r="1227" spans="1:4">
      <c r="A1227" s="470">
        <v>120205</v>
      </c>
      <c r="B1227" s="312" t="s">
        <v>9146</v>
      </c>
      <c r="C1227" s="313" t="s">
        <v>8805</v>
      </c>
      <c r="D1227" s="314" t="s">
        <v>8781</v>
      </c>
    </row>
    <row r="1228" spans="1:4">
      <c r="A1228" s="470">
        <v>120206</v>
      </c>
      <c r="B1228" s="312" t="s">
        <v>9146</v>
      </c>
      <c r="C1228" s="313" t="s">
        <v>8805</v>
      </c>
      <c r="D1228" s="314" t="s">
        <v>9174</v>
      </c>
    </row>
    <row r="1229" spans="1:4">
      <c r="A1229" s="470">
        <v>120207</v>
      </c>
      <c r="B1229" s="312" t="s">
        <v>9146</v>
      </c>
      <c r="C1229" s="313" t="s">
        <v>8805</v>
      </c>
      <c r="D1229" s="314" t="s">
        <v>9175</v>
      </c>
    </row>
    <row r="1230" spans="1:4">
      <c r="A1230" s="470">
        <v>120208</v>
      </c>
      <c r="B1230" s="312" t="s">
        <v>9146</v>
      </c>
      <c r="C1230" s="313" t="s">
        <v>8805</v>
      </c>
      <c r="D1230" s="314" t="s">
        <v>9176</v>
      </c>
    </row>
    <row r="1231" spans="1:4">
      <c r="A1231" s="470">
        <v>120209</v>
      </c>
      <c r="B1231" s="312" t="s">
        <v>9146</v>
      </c>
      <c r="C1231" s="313" t="s">
        <v>8805</v>
      </c>
      <c r="D1231" s="314" t="s">
        <v>8691</v>
      </c>
    </row>
    <row r="1232" spans="1:4">
      <c r="A1232" s="470">
        <v>120210</v>
      </c>
      <c r="B1232" s="312" t="s">
        <v>9146</v>
      </c>
      <c r="C1232" s="313" t="s">
        <v>8805</v>
      </c>
      <c r="D1232" s="314" t="s">
        <v>9177</v>
      </c>
    </row>
    <row r="1233" spans="1:4">
      <c r="A1233" s="470">
        <v>120211</v>
      </c>
      <c r="B1233" s="312" t="s">
        <v>9146</v>
      </c>
      <c r="C1233" s="313" t="s">
        <v>8805</v>
      </c>
      <c r="D1233" s="314" t="s">
        <v>9178</v>
      </c>
    </row>
    <row r="1234" spans="1:4">
      <c r="A1234" s="470">
        <v>120212</v>
      </c>
      <c r="B1234" s="312" t="s">
        <v>9146</v>
      </c>
      <c r="C1234" s="313" t="s">
        <v>8805</v>
      </c>
      <c r="D1234" s="314" t="s">
        <v>9179</v>
      </c>
    </row>
    <row r="1235" spans="1:4">
      <c r="A1235" s="470">
        <v>120213</v>
      </c>
      <c r="B1235" s="312" t="s">
        <v>9146</v>
      </c>
      <c r="C1235" s="313" t="s">
        <v>8805</v>
      </c>
      <c r="D1235" s="314" t="s">
        <v>9180</v>
      </c>
    </row>
    <row r="1236" spans="1:4">
      <c r="A1236" s="470">
        <v>120214</v>
      </c>
      <c r="B1236" s="312" t="s">
        <v>9146</v>
      </c>
      <c r="C1236" s="313" t="s">
        <v>8805</v>
      </c>
      <c r="D1236" s="314" t="s">
        <v>9181</v>
      </c>
    </row>
    <row r="1237" spans="1:4">
      <c r="A1237" s="470">
        <v>120215</v>
      </c>
      <c r="B1237" s="312" t="s">
        <v>9146</v>
      </c>
      <c r="C1237" s="313" t="s">
        <v>8805</v>
      </c>
      <c r="D1237" s="314" t="s">
        <v>9182</v>
      </c>
    </row>
    <row r="1238" spans="1:4">
      <c r="A1238" s="470">
        <v>1203</v>
      </c>
      <c r="B1238" s="312" t="s">
        <v>9146</v>
      </c>
      <c r="C1238" s="313" t="s">
        <v>9183</v>
      </c>
      <c r="D1238" s="314"/>
    </row>
    <row r="1239" spans="1:4">
      <c r="A1239" s="470">
        <v>120301</v>
      </c>
      <c r="B1239" s="312" t="s">
        <v>9146</v>
      </c>
      <c r="C1239" s="313" t="s">
        <v>9183</v>
      </c>
      <c r="D1239" s="314" t="s">
        <v>9183</v>
      </c>
    </row>
    <row r="1240" spans="1:4">
      <c r="A1240" s="470">
        <v>120302</v>
      </c>
      <c r="B1240" s="312" t="s">
        <v>9146</v>
      </c>
      <c r="C1240" s="313" t="s">
        <v>9183</v>
      </c>
      <c r="D1240" s="314" t="s">
        <v>9184</v>
      </c>
    </row>
    <row r="1241" spans="1:4">
      <c r="A1241" s="470">
        <v>120303</v>
      </c>
      <c r="B1241" s="312" t="s">
        <v>9146</v>
      </c>
      <c r="C1241" s="313" t="s">
        <v>9183</v>
      </c>
      <c r="D1241" s="314" t="s">
        <v>9185</v>
      </c>
    </row>
    <row r="1242" spans="1:4">
      <c r="A1242" s="470">
        <v>120304</v>
      </c>
      <c r="B1242" s="312" t="s">
        <v>9146</v>
      </c>
      <c r="C1242" s="313" t="s">
        <v>9183</v>
      </c>
      <c r="D1242" s="314" t="s">
        <v>9186</v>
      </c>
    </row>
    <row r="1243" spans="1:4">
      <c r="A1243" s="470">
        <v>120305</v>
      </c>
      <c r="B1243" s="312" t="s">
        <v>9146</v>
      </c>
      <c r="C1243" s="313" t="s">
        <v>9183</v>
      </c>
      <c r="D1243" s="314" t="s">
        <v>9187</v>
      </c>
    </row>
    <row r="1244" spans="1:4">
      <c r="A1244" s="470">
        <v>120306</v>
      </c>
      <c r="B1244" s="312" t="s">
        <v>9146</v>
      </c>
      <c r="C1244" s="313" t="s">
        <v>9183</v>
      </c>
      <c r="D1244" s="314" t="s">
        <v>9188</v>
      </c>
    </row>
    <row r="1245" spans="1:4">
      <c r="A1245" s="470">
        <v>1204</v>
      </c>
      <c r="B1245" s="312" t="s">
        <v>9146</v>
      </c>
      <c r="C1245" s="313" t="s">
        <v>9189</v>
      </c>
      <c r="D1245" s="314"/>
    </row>
    <row r="1246" spans="1:4">
      <c r="A1246" s="470">
        <v>120401</v>
      </c>
      <c r="B1246" s="312" t="s">
        <v>9146</v>
      </c>
      <c r="C1246" s="313" t="s">
        <v>9189</v>
      </c>
      <c r="D1246" s="314" t="s">
        <v>9189</v>
      </c>
    </row>
    <row r="1247" spans="1:4">
      <c r="A1247" s="470">
        <v>120402</v>
      </c>
      <c r="B1247" s="312" t="s">
        <v>9146</v>
      </c>
      <c r="C1247" s="313" t="s">
        <v>9189</v>
      </c>
      <c r="D1247" s="314" t="s">
        <v>9190</v>
      </c>
    </row>
    <row r="1248" spans="1:4">
      <c r="A1248" s="470">
        <v>120403</v>
      </c>
      <c r="B1248" s="312" t="s">
        <v>9146</v>
      </c>
      <c r="C1248" s="313" t="s">
        <v>9189</v>
      </c>
      <c r="D1248" s="314" t="s">
        <v>9191</v>
      </c>
    </row>
    <row r="1249" spans="1:4">
      <c r="A1249" s="470">
        <v>120404</v>
      </c>
      <c r="B1249" s="312" t="s">
        <v>9146</v>
      </c>
      <c r="C1249" s="313" t="s">
        <v>9189</v>
      </c>
      <c r="D1249" s="314" t="s">
        <v>9192</v>
      </c>
    </row>
    <row r="1250" spans="1:4">
      <c r="A1250" s="470">
        <v>120405</v>
      </c>
      <c r="B1250" s="312" t="s">
        <v>9146</v>
      </c>
      <c r="C1250" s="313" t="s">
        <v>9189</v>
      </c>
      <c r="D1250" s="314" t="s">
        <v>9193</v>
      </c>
    </row>
    <row r="1251" spans="1:4">
      <c r="A1251" s="470">
        <v>120406</v>
      </c>
      <c r="B1251" s="312" t="s">
        <v>9146</v>
      </c>
      <c r="C1251" s="313" t="s">
        <v>9189</v>
      </c>
      <c r="D1251" s="314" t="s">
        <v>9194</v>
      </c>
    </row>
    <row r="1252" spans="1:4">
      <c r="A1252" s="470">
        <v>120407</v>
      </c>
      <c r="B1252" s="312" t="s">
        <v>9146</v>
      </c>
      <c r="C1252" s="313" t="s">
        <v>9189</v>
      </c>
      <c r="D1252" s="314" t="s">
        <v>9195</v>
      </c>
    </row>
    <row r="1253" spans="1:4">
      <c r="A1253" s="470">
        <v>120408</v>
      </c>
      <c r="B1253" s="312" t="s">
        <v>9146</v>
      </c>
      <c r="C1253" s="313" t="s">
        <v>9189</v>
      </c>
      <c r="D1253" s="314" t="s">
        <v>9196</v>
      </c>
    </row>
    <row r="1254" spans="1:4">
      <c r="A1254" s="470">
        <v>120409</v>
      </c>
      <c r="B1254" s="312" t="s">
        <v>9146</v>
      </c>
      <c r="C1254" s="313" t="s">
        <v>9189</v>
      </c>
      <c r="D1254" s="314" t="s">
        <v>9197</v>
      </c>
    </row>
    <row r="1255" spans="1:4">
      <c r="A1255" s="470">
        <v>120410</v>
      </c>
      <c r="B1255" s="312" t="s">
        <v>9146</v>
      </c>
      <c r="C1255" s="313" t="s">
        <v>9189</v>
      </c>
      <c r="D1255" s="314" t="s">
        <v>9198</v>
      </c>
    </row>
    <row r="1256" spans="1:4">
      <c r="A1256" s="470">
        <v>120411</v>
      </c>
      <c r="B1256" s="312" t="s">
        <v>9146</v>
      </c>
      <c r="C1256" s="313" t="s">
        <v>9189</v>
      </c>
      <c r="D1256" s="314" t="s">
        <v>9199</v>
      </c>
    </row>
    <row r="1257" spans="1:4">
      <c r="A1257" s="470">
        <v>120412</v>
      </c>
      <c r="B1257" s="312" t="s">
        <v>9146</v>
      </c>
      <c r="C1257" s="313" t="s">
        <v>9189</v>
      </c>
      <c r="D1257" s="314" t="s">
        <v>9200</v>
      </c>
    </row>
    <row r="1258" spans="1:4">
      <c r="A1258" s="470">
        <v>120413</v>
      </c>
      <c r="B1258" s="312" t="s">
        <v>9146</v>
      </c>
      <c r="C1258" s="313" t="s">
        <v>9189</v>
      </c>
      <c r="D1258" s="314" t="s">
        <v>9201</v>
      </c>
    </row>
    <row r="1259" spans="1:4">
      <c r="A1259" s="470">
        <v>120414</v>
      </c>
      <c r="B1259" s="312" t="s">
        <v>9146</v>
      </c>
      <c r="C1259" s="313" t="s">
        <v>9189</v>
      </c>
      <c r="D1259" s="314" t="s">
        <v>9202</v>
      </c>
    </row>
    <row r="1260" spans="1:4">
      <c r="A1260" s="470">
        <v>120415</v>
      </c>
      <c r="B1260" s="312" t="s">
        <v>9146</v>
      </c>
      <c r="C1260" s="313" t="s">
        <v>9189</v>
      </c>
      <c r="D1260" s="314" t="s">
        <v>9203</v>
      </c>
    </row>
    <row r="1261" spans="1:4">
      <c r="A1261" s="470">
        <v>120416</v>
      </c>
      <c r="B1261" s="312" t="s">
        <v>9146</v>
      </c>
      <c r="C1261" s="313" t="s">
        <v>9189</v>
      </c>
      <c r="D1261" s="314" t="s">
        <v>9204</v>
      </c>
    </row>
    <row r="1262" spans="1:4">
      <c r="A1262" s="470">
        <v>120417</v>
      </c>
      <c r="B1262" s="312" t="s">
        <v>9146</v>
      </c>
      <c r="C1262" s="313" t="s">
        <v>9189</v>
      </c>
      <c r="D1262" s="314" t="s">
        <v>9205</v>
      </c>
    </row>
    <row r="1263" spans="1:4">
      <c r="A1263" s="470">
        <v>120418</v>
      </c>
      <c r="B1263" s="312" t="s">
        <v>9146</v>
      </c>
      <c r="C1263" s="313" t="s">
        <v>9189</v>
      </c>
      <c r="D1263" s="314" t="s">
        <v>9206</v>
      </c>
    </row>
    <row r="1264" spans="1:4">
      <c r="A1264" s="470">
        <v>120419</v>
      </c>
      <c r="B1264" s="312" t="s">
        <v>9146</v>
      </c>
      <c r="C1264" s="313" t="s">
        <v>9189</v>
      </c>
      <c r="D1264" s="314" t="s">
        <v>9207</v>
      </c>
    </row>
    <row r="1265" spans="1:4">
      <c r="A1265" s="470">
        <v>120420</v>
      </c>
      <c r="B1265" s="312" t="s">
        <v>9146</v>
      </c>
      <c r="C1265" s="313" t="s">
        <v>9189</v>
      </c>
      <c r="D1265" s="314" t="s">
        <v>9208</v>
      </c>
    </row>
    <row r="1266" spans="1:4">
      <c r="A1266" s="470">
        <v>120421</v>
      </c>
      <c r="B1266" s="312" t="s">
        <v>9146</v>
      </c>
      <c r="C1266" s="313" t="s">
        <v>9189</v>
      </c>
      <c r="D1266" s="314" t="s">
        <v>9209</v>
      </c>
    </row>
    <row r="1267" spans="1:4">
      <c r="A1267" s="470">
        <v>120422</v>
      </c>
      <c r="B1267" s="312" t="s">
        <v>9146</v>
      </c>
      <c r="C1267" s="313" t="s">
        <v>9189</v>
      </c>
      <c r="D1267" s="314" t="s">
        <v>9210</v>
      </c>
    </row>
    <row r="1268" spans="1:4">
      <c r="A1268" s="470">
        <v>120423</v>
      </c>
      <c r="B1268" s="312" t="s">
        <v>9146</v>
      </c>
      <c r="C1268" s="313" t="s">
        <v>9189</v>
      </c>
      <c r="D1268" s="314" t="s">
        <v>8845</v>
      </c>
    </row>
    <row r="1269" spans="1:4">
      <c r="A1269" s="470">
        <v>120424</v>
      </c>
      <c r="B1269" s="312" t="s">
        <v>9146</v>
      </c>
      <c r="C1269" s="313" t="s">
        <v>9189</v>
      </c>
      <c r="D1269" s="314" t="s">
        <v>9211</v>
      </c>
    </row>
    <row r="1270" spans="1:4">
      <c r="A1270" s="470">
        <v>120425</v>
      </c>
      <c r="B1270" s="312" t="s">
        <v>9146</v>
      </c>
      <c r="C1270" s="313" t="s">
        <v>9189</v>
      </c>
      <c r="D1270" s="314" t="s">
        <v>9212</v>
      </c>
    </row>
    <row r="1271" spans="1:4">
      <c r="A1271" s="310" t="s">
        <v>9738</v>
      </c>
      <c r="B1271" s="315"/>
      <c r="C1271" s="313"/>
      <c r="D1271" s="314"/>
    </row>
    <row r="1272" spans="1:4">
      <c r="A1272" s="310" t="s">
        <v>9739</v>
      </c>
      <c r="B1272" s="316" t="s">
        <v>9740</v>
      </c>
      <c r="C1272" s="313" t="s">
        <v>9741</v>
      </c>
      <c r="D1272" s="314" t="s">
        <v>9742</v>
      </c>
    </row>
    <row r="1273" spans="1:4">
      <c r="A1273" s="470">
        <v>120426</v>
      </c>
      <c r="B1273" s="312" t="s">
        <v>9146</v>
      </c>
      <c r="C1273" s="313" t="s">
        <v>9189</v>
      </c>
      <c r="D1273" s="314" t="s">
        <v>9213</v>
      </c>
    </row>
    <row r="1274" spans="1:4">
      <c r="A1274" s="470">
        <v>120427</v>
      </c>
      <c r="B1274" s="312" t="s">
        <v>9146</v>
      </c>
      <c r="C1274" s="313" t="s">
        <v>9189</v>
      </c>
      <c r="D1274" s="314" t="s">
        <v>9214</v>
      </c>
    </row>
    <row r="1275" spans="1:4">
      <c r="A1275" s="470">
        <v>120428</v>
      </c>
      <c r="B1275" s="312" t="s">
        <v>9146</v>
      </c>
      <c r="C1275" s="313" t="s">
        <v>9189</v>
      </c>
      <c r="D1275" s="314" t="s">
        <v>9215</v>
      </c>
    </row>
    <row r="1276" spans="1:4">
      <c r="A1276" s="470">
        <v>120429</v>
      </c>
      <c r="B1276" s="312" t="s">
        <v>9146</v>
      </c>
      <c r="C1276" s="313" t="s">
        <v>9189</v>
      </c>
      <c r="D1276" s="314" t="s">
        <v>9216</v>
      </c>
    </row>
    <row r="1277" spans="1:4">
      <c r="A1277" s="470">
        <v>120430</v>
      </c>
      <c r="B1277" s="312" t="s">
        <v>9146</v>
      </c>
      <c r="C1277" s="313" t="s">
        <v>9189</v>
      </c>
      <c r="D1277" s="314" t="s">
        <v>9217</v>
      </c>
    </row>
    <row r="1278" spans="1:4">
      <c r="A1278" s="470">
        <v>120431</v>
      </c>
      <c r="B1278" s="312" t="s">
        <v>9146</v>
      </c>
      <c r="C1278" s="313" t="s">
        <v>9189</v>
      </c>
      <c r="D1278" s="314" t="s">
        <v>9218</v>
      </c>
    </row>
    <row r="1279" spans="1:4">
      <c r="A1279" s="470">
        <v>120432</v>
      </c>
      <c r="B1279" s="312" t="s">
        <v>9146</v>
      </c>
      <c r="C1279" s="313" t="s">
        <v>9189</v>
      </c>
      <c r="D1279" s="314" t="s">
        <v>9219</v>
      </c>
    </row>
    <row r="1280" spans="1:4">
      <c r="A1280" s="470">
        <v>120433</v>
      </c>
      <c r="B1280" s="312" t="s">
        <v>9146</v>
      </c>
      <c r="C1280" s="313" t="s">
        <v>9189</v>
      </c>
      <c r="D1280" s="314" t="s">
        <v>9058</v>
      </c>
    </row>
    <row r="1281" spans="1:4">
      <c r="A1281" s="470">
        <v>120434</v>
      </c>
      <c r="B1281" s="312" t="s">
        <v>9146</v>
      </c>
      <c r="C1281" s="313" t="s">
        <v>9189</v>
      </c>
      <c r="D1281" s="314" t="s">
        <v>9220</v>
      </c>
    </row>
    <row r="1282" spans="1:4">
      <c r="A1282" s="470">
        <v>1205</v>
      </c>
      <c r="B1282" s="312" t="s">
        <v>9146</v>
      </c>
      <c r="C1282" s="313" t="s">
        <v>9146</v>
      </c>
      <c r="D1282" s="314"/>
    </row>
    <row r="1283" spans="1:4">
      <c r="A1283" s="470">
        <v>120501</v>
      </c>
      <c r="B1283" s="312" t="s">
        <v>9146</v>
      </c>
      <c r="C1283" s="313" t="s">
        <v>9146</v>
      </c>
      <c r="D1283" s="314" t="s">
        <v>9221</v>
      </c>
    </row>
    <row r="1284" spans="1:4">
      <c r="A1284" s="470">
        <v>120502</v>
      </c>
      <c r="B1284" s="312" t="s">
        <v>9146</v>
      </c>
      <c r="C1284" s="313" t="s">
        <v>9146</v>
      </c>
      <c r="D1284" s="314" t="s">
        <v>9222</v>
      </c>
    </row>
    <row r="1285" spans="1:4">
      <c r="A1285" s="470">
        <v>120503</v>
      </c>
      <c r="B1285" s="312" t="s">
        <v>9146</v>
      </c>
      <c r="C1285" s="313" t="s">
        <v>9146</v>
      </c>
      <c r="D1285" s="314" t="s">
        <v>9223</v>
      </c>
    </row>
    <row r="1286" spans="1:4">
      <c r="A1286" s="470">
        <v>120504</v>
      </c>
      <c r="B1286" s="312" t="s">
        <v>9146</v>
      </c>
      <c r="C1286" s="313" t="s">
        <v>9146</v>
      </c>
      <c r="D1286" s="314" t="s">
        <v>9224</v>
      </c>
    </row>
    <row r="1287" spans="1:4">
      <c r="A1287" s="470">
        <v>1206</v>
      </c>
      <c r="B1287" s="312" t="s">
        <v>9146</v>
      </c>
      <c r="C1287" s="313" t="s">
        <v>9225</v>
      </c>
      <c r="D1287" s="314"/>
    </row>
    <row r="1288" spans="1:4">
      <c r="A1288" s="470">
        <v>120601</v>
      </c>
      <c r="B1288" s="312" t="s">
        <v>9146</v>
      </c>
      <c r="C1288" s="313" t="s">
        <v>9225</v>
      </c>
      <c r="D1288" s="314" t="s">
        <v>9225</v>
      </c>
    </row>
    <row r="1289" spans="1:4">
      <c r="A1289" s="470">
        <v>120602</v>
      </c>
      <c r="B1289" s="312" t="s">
        <v>9146</v>
      </c>
      <c r="C1289" s="313" t="s">
        <v>9225</v>
      </c>
      <c r="D1289" s="314" t="s">
        <v>9226</v>
      </c>
    </row>
    <row r="1290" spans="1:4">
      <c r="A1290" s="470">
        <v>120603</v>
      </c>
      <c r="B1290" s="312" t="s">
        <v>9146</v>
      </c>
      <c r="C1290" s="313" t="s">
        <v>9225</v>
      </c>
      <c r="D1290" s="314" t="s">
        <v>9227</v>
      </c>
    </row>
    <row r="1291" spans="1:4">
      <c r="A1291" s="470">
        <v>120604</v>
      </c>
      <c r="B1291" s="312" t="s">
        <v>9146</v>
      </c>
      <c r="C1291" s="313" t="s">
        <v>9225</v>
      </c>
      <c r="D1291" s="314" t="s">
        <v>9228</v>
      </c>
    </row>
    <row r="1292" spans="1:4">
      <c r="A1292" s="470">
        <v>120605</v>
      </c>
      <c r="B1292" s="312" t="s">
        <v>9146</v>
      </c>
      <c r="C1292" s="313" t="s">
        <v>9225</v>
      </c>
      <c r="D1292" s="314" t="s">
        <v>9229</v>
      </c>
    </row>
    <row r="1293" spans="1:4">
      <c r="A1293" s="470">
        <v>120606</v>
      </c>
      <c r="B1293" s="312" t="s">
        <v>9146</v>
      </c>
      <c r="C1293" s="313" t="s">
        <v>9225</v>
      </c>
      <c r="D1293" s="314" t="s">
        <v>9230</v>
      </c>
    </row>
    <row r="1294" spans="1:4">
      <c r="A1294" s="470">
        <v>120607</v>
      </c>
      <c r="B1294" s="312" t="s">
        <v>9146</v>
      </c>
      <c r="C1294" s="313" t="s">
        <v>9225</v>
      </c>
      <c r="D1294" s="314" t="s">
        <v>9231</v>
      </c>
    </row>
    <row r="1295" spans="1:4">
      <c r="A1295" s="470">
        <v>120608</v>
      </c>
      <c r="B1295" s="312" t="s">
        <v>9146</v>
      </c>
      <c r="C1295" s="313" t="s">
        <v>9225</v>
      </c>
      <c r="D1295" s="314" t="s">
        <v>9232</v>
      </c>
    </row>
    <row r="1296" spans="1:4">
      <c r="A1296" s="470">
        <v>120609</v>
      </c>
      <c r="B1296" s="312" t="s">
        <v>9146</v>
      </c>
      <c r="C1296" s="313" t="s">
        <v>9225</v>
      </c>
      <c r="D1296" s="314" t="s">
        <v>9233</v>
      </c>
    </row>
    <row r="1297" spans="1:4">
      <c r="A1297" s="470">
        <v>1207</v>
      </c>
      <c r="B1297" s="312" t="s">
        <v>9146</v>
      </c>
      <c r="C1297" s="313" t="s">
        <v>9234</v>
      </c>
      <c r="D1297" s="314"/>
    </row>
    <row r="1298" spans="1:4">
      <c r="A1298" s="470">
        <v>120701</v>
      </c>
      <c r="B1298" s="312" t="s">
        <v>9146</v>
      </c>
      <c r="C1298" s="313" t="s">
        <v>9234</v>
      </c>
      <c r="D1298" s="314" t="s">
        <v>9234</v>
      </c>
    </row>
    <row r="1299" spans="1:4">
      <c r="A1299" s="470">
        <v>120702</v>
      </c>
      <c r="B1299" s="312" t="s">
        <v>9146</v>
      </c>
      <c r="C1299" s="313" t="s">
        <v>9234</v>
      </c>
      <c r="D1299" s="314" t="s">
        <v>8784</v>
      </c>
    </row>
    <row r="1300" spans="1:4">
      <c r="A1300" s="470">
        <v>120703</v>
      </c>
      <c r="B1300" s="312" t="s">
        <v>9146</v>
      </c>
      <c r="C1300" s="313" t="s">
        <v>9234</v>
      </c>
      <c r="D1300" s="314" t="s">
        <v>9235</v>
      </c>
    </row>
    <row r="1301" spans="1:4">
      <c r="A1301" s="470">
        <v>120704</v>
      </c>
      <c r="B1301" s="312" t="s">
        <v>9146</v>
      </c>
      <c r="C1301" s="313" t="s">
        <v>9234</v>
      </c>
      <c r="D1301" s="314" t="s">
        <v>9236</v>
      </c>
    </row>
    <row r="1302" spans="1:4">
      <c r="A1302" s="470">
        <v>120705</v>
      </c>
      <c r="B1302" s="312" t="s">
        <v>9146</v>
      </c>
      <c r="C1302" s="313" t="s">
        <v>9234</v>
      </c>
      <c r="D1302" s="314" t="s">
        <v>9084</v>
      </c>
    </row>
    <row r="1303" spans="1:4">
      <c r="A1303" s="470">
        <v>120706</v>
      </c>
      <c r="B1303" s="312" t="s">
        <v>9146</v>
      </c>
      <c r="C1303" s="313" t="s">
        <v>9234</v>
      </c>
      <c r="D1303" s="314" t="s">
        <v>9057</v>
      </c>
    </row>
    <row r="1304" spans="1:4">
      <c r="A1304" s="470">
        <v>120707</v>
      </c>
      <c r="B1304" s="312" t="s">
        <v>9146</v>
      </c>
      <c r="C1304" s="313" t="s">
        <v>9234</v>
      </c>
      <c r="D1304" s="314" t="s">
        <v>9237</v>
      </c>
    </row>
    <row r="1305" spans="1:4">
      <c r="A1305" s="470">
        <v>120708</v>
      </c>
      <c r="B1305" s="312" t="s">
        <v>9146</v>
      </c>
      <c r="C1305" s="313" t="s">
        <v>9234</v>
      </c>
      <c r="D1305" s="314" t="s">
        <v>9238</v>
      </c>
    </row>
    <row r="1306" spans="1:4">
      <c r="A1306" s="470">
        <v>120709</v>
      </c>
      <c r="B1306" s="312" t="s">
        <v>9146</v>
      </c>
      <c r="C1306" s="313" t="s">
        <v>9234</v>
      </c>
      <c r="D1306" s="314" t="s">
        <v>9239</v>
      </c>
    </row>
    <row r="1307" spans="1:4">
      <c r="A1307" s="470">
        <v>1208</v>
      </c>
      <c r="B1307" s="312" t="s">
        <v>9146</v>
      </c>
      <c r="C1307" s="313" t="s">
        <v>9058</v>
      </c>
      <c r="D1307" s="314"/>
    </row>
    <row r="1308" spans="1:4">
      <c r="A1308" s="470">
        <v>120801</v>
      </c>
      <c r="B1308" s="312" t="s">
        <v>9146</v>
      </c>
      <c r="C1308" s="313" t="s">
        <v>9058</v>
      </c>
      <c r="D1308" s="314" t="s">
        <v>9240</v>
      </c>
    </row>
    <row r="1309" spans="1:4">
      <c r="A1309" s="470">
        <v>120802</v>
      </c>
      <c r="B1309" s="312" t="s">
        <v>9146</v>
      </c>
      <c r="C1309" s="313" t="s">
        <v>9058</v>
      </c>
      <c r="D1309" s="314" t="s">
        <v>9241</v>
      </c>
    </row>
    <row r="1310" spans="1:4">
      <c r="A1310" s="470">
        <v>120803</v>
      </c>
      <c r="B1310" s="312" t="s">
        <v>9146</v>
      </c>
      <c r="C1310" s="313" t="s">
        <v>9058</v>
      </c>
      <c r="D1310" s="314" t="s">
        <v>9242</v>
      </c>
    </row>
    <row r="1311" spans="1:4">
      <c r="A1311" s="470">
        <v>120804</v>
      </c>
      <c r="B1311" s="312" t="s">
        <v>9146</v>
      </c>
      <c r="C1311" s="313" t="s">
        <v>9058</v>
      </c>
      <c r="D1311" s="314" t="s">
        <v>9243</v>
      </c>
    </row>
    <row r="1312" spans="1:4">
      <c r="A1312" s="470">
        <v>120805</v>
      </c>
      <c r="B1312" s="312" t="s">
        <v>9146</v>
      </c>
      <c r="C1312" s="313" t="s">
        <v>9058</v>
      </c>
      <c r="D1312" s="314" t="s">
        <v>9244</v>
      </c>
    </row>
    <row r="1313" spans="1:4">
      <c r="A1313" s="470">
        <v>120806</v>
      </c>
      <c r="B1313" s="312" t="s">
        <v>9146</v>
      </c>
      <c r="C1313" s="313" t="s">
        <v>9058</v>
      </c>
      <c r="D1313" s="314" t="s">
        <v>8845</v>
      </c>
    </row>
    <row r="1314" spans="1:4">
      <c r="A1314" s="470">
        <v>120807</v>
      </c>
      <c r="B1314" s="312" t="s">
        <v>9146</v>
      </c>
      <c r="C1314" s="313" t="s">
        <v>9058</v>
      </c>
      <c r="D1314" s="314" t="s">
        <v>9245</v>
      </c>
    </row>
    <row r="1315" spans="1:4">
      <c r="A1315" s="470">
        <v>120808</v>
      </c>
      <c r="B1315" s="312" t="s">
        <v>9146</v>
      </c>
      <c r="C1315" s="313" t="s">
        <v>9058</v>
      </c>
      <c r="D1315" s="314" t="s">
        <v>9246</v>
      </c>
    </row>
    <row r="1316" spans="1:4">
      <c r="A1316" s="470">
        <v>120809</v>
      </c>
      <c r="B1316" s="312" t="s">
        <v>9146</v>
      </c>
      <c r="C1316" s="313" t="s">
        <v>9058</v>
      </c>
      <c r="D1316" s="314" t="s">
        <v>9247</v>
      </c>
    </row>
    <row r="1317" spans="1:4">
      <c r="A1317" s="470">
        <v>120810</v>
      </c>
      <c r="B1317" s="312" t="s">
        <v>9146</v>
      </c>
      <c r="C1317" s="313" t="s">
        <v>9058</v>
      </c>
      <c r="D1317" s="314" t="s">
        <v>9058</v>
      </c>
    </row>
    <row r="1318" spans="1:4">
      <c r="A1318" s="470">
        <v>1209</v>
      </c>
      <c r="B1318" s="312" t="s">
        <v>9146</v>
      </c>
      <c r="C1318" s="313" t="s">
        <v>9248</v>
      </c>
      <c r="D1318" s="314"/>
    </row>
    <row r="1319" spans="1:4">
      <c r="A1319" s="470">
        <v>120901</v>
      </c>
      <c r="B1319" s="312" t="s">
        <v>9146</v>
      </c>
      <c r="C1319" s="313" t="s">
        <v>9248</v>
      </c>
      <c r="D1319" s="314" t="s">
        <v>9248</v>
      </c>
    </row>
    <row r="1320" spans="1:4">
      <c r="A1320" s="470">
        <v>120902</v>
      </c>
      <c r="B1320" s="312" t="s">
        <v>9146</v>
      </c>
      <c r="C1320" s="313" t="s">
        <v>9248</v>
      </c>
      <c r="D1320" s="314" t="s">
        <v>9249</v>
      </c>
    </row>
    <row r="1321" spans="1:4">
      <c r="A1321" s="470">
        <v>120903</v>
      </c>
      <c r="B1321" s="312" t="s">
        <v>9146</v>
      </c>
      <c r="C1321" s="313" t="s">
        <v>9248</v>
      </c>
      <c r="D1321" s="314" t="s">
        <v>9250</v>
      </c>
    </row>
    <row r="1322" spans="1:4">
      <c r="A1322" s="470">
        <v>120904</v>
      </c>
      <c r="B1322" s="312" t="s">
        <v>9146</v>
      </c>
      <c r="C1322" s="313" t="s">
        <v>9248</v>
      </c>
      <c r="D1322" s="314" t="s">
        <v>9251</v>
      </c>
    </row>
    <row r="1323" spans="1:4">
      <c r="A1323" s="470">
        <v>120905</v>
      </c>
      <c r="B1323" s="312" t="s">
        <v>9146</v>
      </c>
      <c r="C1323" s="313" t="s">
        <v>9248</v>
      </c>
      <c r="D1323" s="314" t="s">
        <v>9252</v>
      </c>
    </row>
    <row r="1324" spans="1:4">
      <c r="A1324" s="310" t="s">
        <v>9738</v>
      </c>
      <c r="B1324" s="315"/>
      <c r="C1324" s="313"/>
      <c r="D1324" s="314"/>
    </row>
    <row r="1325" spans="1:4">
      <c r="A1325" s="310" t="s">
        <v>9739</v>
      </c>
      <c r="B1325" s="316" t="s">
        <v>9740</v>
      </c>
      <c r="C1325" s="313" t="s">
        <v>9741</v>
      </c>
      <c r="D1325" s="314" t="s">
        <v>9742</v>
      </c>
    </row>
    <row r="1326" spans="1:4">
      <c r="A1326" s="470">
        <v>120906</v>
      </c>
      <c r="B1326" s="312" t="s">
        <v>9146</v>
      </c>
      <c r="C1326" s="313" t="s">
        <v>9248</v>
      </c>
      <c r="D1326" s="314" t="s">
        <v>9253</v>
      </c>
    </row>
    <row r="1327" spans="1:4">
      <c r="A1327" s="470">
        <v>120907</v>
      </c>
      <c r="B1327" s="312" t="s">
        <v>9146</v>
      </c>
      <c r="C1327" s="313" t="s">
        <v>9248</v>
      </c>
      <c r="D1327" s="314" t="s">
        <v>9254</v>
      </c>
    </row>
    <row r="1328" spans="1:4">
      <c r="A1328" s="470">
        <v>120908</v>
      </c>
      <c r="B1328" s="312" t="s">
        <v>9146</v>
      </c>
      <c r="C1328" s="313" t="s">
        <v>9248</v>
      </c>
      <c r="D1328" s="314" t="s">
        <v>9255</v>
      </c>
    </row>
    <row r="1329" spans="1:4">
      <c r="A1329" s="470">
        <v>120909</v>
      </c>
      <c r="B1329" s="312" t="s">
        <v>9146</v>
      </c>
      <c r="C1329" s="313" t="s">
        <v>9248</v>
      </c>
      <c r="D1329" s="314" t="s">
        <v>9256</v>
      </c>
    </row>
    <row r="1330" spans="1:4">
      <c r="A1330" s="470">
        <v>13</v>
      </c>
      <c r="B1330" s="312" t="s">
        <v>9757</v>
      </c>
      <c r="C1330" s="313"/>
      <c r="D1330" s="314"/>
    </row>
    <row r="1331" spans="1:4">
      <c r="A1331" s="470">
        <v>1301</v>
      </c>
      <c r="B1331" s="312" t="s">
        <v>9757</v>
      </c>
      <c r="C1331" s="313" t="s">
        <v>10947</v>
      </c>
      <c r="D1331" s="314"/>
    </row>
    <row r="1332" spans="1:4">
      <c r="A1332" s="470">
        <v>130101</v>
      </c>
      <c r="B1332" s="312" t="s">
        <v>9757</v>
      </c>
      <c r="C1332" s="313" t="s">
        <v>10947</v>
      </c>
      <c r="D1332" s="314" t="s">
        <v>10947</v>
      </c>
    </row>
    <row r="1333" spans="1:4">
      <c r="A1333" s="470">
        <v>130102</v>
      </c>
      <c r="B1333" s="312" t="s">
        <v>9757</v>
      </c>
      <c r="C1333" s="313" t="s">
        <v>10947</v>
      </c>
      <c r="D1333" s="314" t="s">
        <v>8790</v>
      </c>
    </row>
    <row r="1334" spans="1:4">
      <c r="A1334" s="470">
        <v>130103</v>
      </c>
      <c r="B1334" s="312" t="s">
        <v>9757</v>
      </c>
      <c r="C1334" s="313" t="s">
        <v>10947</v>
      </c>
      <c r="D1334" s="314" t="s">
        <v>10948</v>
      </c>
    </row>
    <row r="1335" spans="1:4">
      <c r="A1335" s="470">
        <v>130104</v>
      </c>
      <c r="B1335" s="312" t="s">
        <v>9757</v>
      </c>
      <c r="C1335" s="313" t="s">
        <v>10947</v>
      </c>
      <c r="D1335" s="314" t="s">
        <v>10949</v>
      </c>
    </row>
    <row r="1336" spans="1:4">
      <c r="A1336" s="470">
        <v>130105</v>
      </c>
      <c r="B1336" s="312" t="s">
        <v>9757</v>
      </c>
      <c r="C1336" s="313" t="s">
        <v>10947</v>
      </c>
      <c r="D1336" s="314" t="s">
        <v>8929</v>
      </c>
    </row>
    <row r="1337" spans="1:4">
      <c r="A1337" s="470">
        <v>130106</v>
      </c>
      <c r="B1337" s="312" t="s">
        <v>9757</v>
      </c>
      <c r="C1337" s="313" t="s">
        <v>10947</v>
      </c>
      <c r="D1337" s="314" t="s">
        <v>10950</v>
      </c>
    </row>
    <row r="1338" spans="1:4">
      <c r="A1338" s="470">
        <v>130107</v>
      </c>
      <c r="B1338" s="312" t="s">
        <v>9757</v>
      </c>
      <c r="C1338" s="313" t="s">
        <v>10947</v>
      </c>
      <c r="D1338" s="314" t="s">
        <v>10951</v>
      </c>
    </row>
    <row r="1339" spans="1:4">
      <c r="A1339" s="470">
        <v>130108</v>
      </c>
      <c r="B1339" s="312" t="s">
        <v>9757</v>
      </c>
      <c r="C1339" s="313" t="s">
        <v>10947</v>
      </c>
      <c r="D1339" s="314" t="s">
        <v>10952</v>
      </c>
    </row>
    <row r="1340" spans="1:4">
      <c r="A1340" s="470">
        <v>130109</v>
      </c>
      <c r="B1340" s="312" t="s">
        <v>9757</v>
      </c>
      <c r="C1340" s="313" t="s">
        <v>10947</v>
      </c>
      <c r="D1340" s="314" t="s">
        <v>10953</v>
      </c>
    </row>
    <row r="1341" spans="1:4">
      <c r="A1341" s="470">
        <v>130110</v>
      </c>
      <c r="B1341" s="312" t="s">
        <v>9757</v>
      </c>
      <c r="C1341" s="313" t="s">
        <v>10947</v>
      </c>
      <c r="D1341" s="314" t="s">
        <v>10954</v>
      </c>
    </row>
    <row r="1342" spans="1:4">
      <c r="A1342" s="470">
        <v>130111</v>
      </c>
      <c r="B1342" s="312" t="s">
        <v>9757</v>
      </c>
      <c r="C1342" s="313" t="s">
        <v>10947</v>
      </c>
      <c r="D1342" s="314" t="s">
        <v>10955</v>
      </c>
    </row>
    <row r="1343" spans="1:4">
      <c r="A1343" s="470">
        <v>1302</v>
      </c>
      <c r="B1343" s="312" t="s">
        <v>9757</v>
      </c>
      <c r="C1343" s="313" t="s">
        <v>10956</v>
      </c>
      <c r="D1343" s="314"/>
    </row>
    <row r="1344" spans="1:4">
      <c r="A1344" s="470">
        <v>130201</v>
      </c>
      <c r="B1344" s="312" t="s">
        <v>9757</v>
      </c>
      <c r="C1344" s="313" t="s">
        <v>10956</v>
      </c>
      <c r="D1344" s="314" t="s">
        <v>10956</v>
      </c>
    </row>
    <row r="1345" spans="1:4">
      <c r="A1345" s="470">
        <v>130202</v>
      </c>
      <c r="B1345" s="312" t="s">
        <v>9757</v>
      </c>
      <c r="C1345" s="313" t="s">
        <v>10956</v>
      </c>
      <c r="D1345" s="314" t="s">
        <v>10957</v>
      </c>
    </row>
    <row r="1346" spans="1:4">
      <c r="A1346" s="470">
        <v>130203</v>
      </c>
      <c r="B1346" s="312" t="s">
        <v>9757</v>
      </c>
      <c r="C1346" s="313" t="s">
        <v>10956</v>
      </c>
      <c r="D1346" s="314" t="s">
        <v>10958</v>
      </c>
    </row>
    <row r="1347" spans="1:4">
      <c r="A1347" s="470">
        <v>130204</v>
      </c>
      <c r="B1347" s="312" t="s">
        <v>9757</v>
      </c>
      <c r="C1347" s="313" t="s">
        <v>10956</v>
      </c>
      <c r="D1347" s="314" t="s">
        <v>10959</v>
      </c>
    </row>
    <row r="1348" spans="1:4">
      <c r="A1348" s="470">
        <v>130205</v>
      </c>
      <c r="B1348" s="312" t="s">
        <v>9757</v>
      </c>
      <c r="C1348" s="313" t="s">
        <v>10956</v>
      </c>
      <c r="D1348" s="314" t="s">
        <v>10960</v>
      </c>
    </row>
    <row r="1349" spans="1:4">
      <c r="A1349" s="470">
        <v>130206</v>
      </c>
      <c r="B1349" s="312" t="s">
        <v>9757</v>
      </c>
      <c r="C1349" s="313" t="s">
        <v>10956</v>
      </c>
      <c r="D1349" s="314" t="s">
        <v>10961</v>
      </c>
    </row>
    <row r="1350" spans="1:4">
      <c r="A1350" s="470">
        <v>130207</v>
      </c>
      <c r="B1350" s="312" t="s">
        <v>9757</v>
      </c>
      <c r="C1350" s="313" t="s">
        <v>10956</v>
      </c>
      <c r="D1350" s="314" t="s">
        <v>10962</v>
      </c>
    </row>
    <row r="1351" spans="1:4">
      <c r="A1351" s="470">
        <v>130208</v>
      </c>
      <c r="B1351" s="312" t="s">
        <v>9757</v>
      </c>
      <c r="C1351" s="313" t="s">
        <v>10956</v>
      </c>
      <c r="D1351" s="314" t="s">
        <v>10963</v>
      </c>
    </row>
    <row r="1352" spans="1:4">
      <c r="A1352" s="470">
        <v>1303</v>
      </c>
      <c r="B1352" s="312" t="s">
        <v>9757</v>
      </c>
      <c r="C1352" s="313" t="s">
        <v>8909</v>
      </c>
      <c r="D1352" s="314"/>
    </row>
    <row r="1353" spans="1:4">
      <c r="A1353" s="470">
        <v>130301</v>
      </c>
      <c r="B1353" s="312" t="s">
        <v>9757</v>
      </c>
      <c r="C1353" s="313" t="s">
        <v>8909</v>
      </c>
      <c r="D1353" s="314" t="s">
        <v>8909</v>
      </c>
    </row>
    <row r="1354" spans="1:4">
      <c r="A1354" s="470">
        <v>130302</v>
      </c>
      <c r="B1354" s="312" t="s">
        <v>9757</v>
      </c>
      <c r="C1354" s="313" t="s">
        <v>8909</v>
      </c>
      <c r="D1354" s="314" t="s">
        <v>8878</v>
      </c>
    </row>
    <row r="1355" spans="1:4">
      <c r="A1355" s="470">
        <v>130303</v>
      </c>
      <c r="B1355" s="312" t="s">
        <v>9757</v>
      </c>
      <c r="C1355" s="313" t="s">
        <v>8909</v>
      </c>
      <c r="D1355" s="314" t="s">
        <v>10964</v>
      </c>
    </row>
    <row r="1356" spans="1:4">
      <c r="A1356" s="470">
        <v>130304</v>
      </c>
      <c r="B1356" s="312" t="s">
        <v>9757</v>
      </c>
      <c r="C1356" s="313" t="s">
        <v>8909</v>
      </c>
      <c r="D1356" s="314" t="s">
        <v>10965</v>
      </c>
    </row>
    <row r="1357" spans="1:4">
      <c r="A1357" s="470">
        <v>130305</v>
      </c>
      <c r="B1357" s="312" t="s">
        <v>9757</v>
      </c>
      <c r="C1357" s="313" t="s">
        <v>8909</v>
      </c>
      <c r="D1357" s="314" t="s">
        <v>10966</v>
      </c>
    </row>
    <row r="1358" spans="1:4">
      <c r="A1358" s="470">
        <v>130306</v>
      </c>
      <c r="B1358" s="312" t="s">
        <v>9757</v>
      </c>
      <c r="C1358" s="313" t="s">
        <v>8909</v>
      </c>
      <c r="D1358" s="314" t="s">
        <v>10967</v>
      </c>
    </row>
    <row r="1359" spans="1:4">
      <c r="A1359" s="470">
        <v>1304</v>
      </c>
      <c r="B1359" s="312" t="s">
        <v>9757</v>
      </c>
      <c r="C1359" s="313" t="s">
        <v>10968</v>
      </c>
      <c r="D1359" s="314"/>
    </row>
    <row r="1360" spans="1:4">
      <c r="A1360" s="470">
        <v>130401</v>
      </c>
      <c r="B1360" s="312" t="s">
        <v>9757</v>
      </c>
      <c r="C1360" s="313" t="s">
        <v>10968</v>
      </c>
      <c r="D1360" s="314" t="s">
        <v>10969</v>
      </c>
    </row>
    <row r="1361" spans="1:4">
      <c r="A1361" s="470">
        <v>130402</v>
      </c>
      <c r="B1361" s="312" t="s">
        <v>9757</v>
      </c>
      <c r="C1361" s="313" t="s">
        <v>10968</v>
      </c>
      <c r="D1361" s="314" t="s">
        <v>10970</v>
      </c>
    </row>
    <row r="1362" spans="1:4">
      <c r="A1362" s="470">
        <v>130403</v>
      </c>
      <c r="B1362" s="312" t="s">
        <v>9757</v>
      </c>
      <c r="C1362" s="313" t="s">
        <v>10968</v>
      </c>
      <c r="D1362" s="314" t="s">
        <v>10917</v>
      </c>
    </row>
    <row r="1363" spans="1:4">
      <c r="A1363" s="470">
        <v>1305</v>
      </c>
      <c r="B1363" s="312" t="s">
        <v>9757</v>
      </c>
      <c r="C1363" s="313" t="s">
        <v>9200</v>
      </c>
      <c r="D1363" s="314"/>
    </row>
    <row r="1364" spans="1:4">
      <c r="A1364" s="470">
        <v>130501</v>
      </c>
      <c r="B1364" s="312" t="s">
        <v>9757</v>
      </c>
      <c r="C1364" s="313" t="s">
        <v>9200</v>
      </c>
      <c r="D1364" s="314" t="s">
        <v>10971</v>
      </c>
    </row>
    <row r="1365" spans="1:4">
      <c r="A1365" s="470">
        <v>130502</v>
      </c>
      <c r="B1365" s="312" t="s">
        <v>9757</v>
      </c>
      <c r="C1365" s="313" t="s">
        <v>9200</v>
      </c>
      <c r="D1365" s="314" t="s">
        <v>10972</v>
      </c>
    </row>
    <row r="1366" spans="1:4">
      <c r="A1366" s="470">
        <v>130503</v>
      </c>
      <c r="B1366" s="312" t="s">
        <v>9757</v>
      </c>
      <c r="C1366" s="313" t="s">
        <v>9200</v>
      </c>
      <c r="D1366" s="314" t="s">
        <v>10973</v>
      </c>
    </row>
    <row r="1367" spans="1:4">
      <c r="A1367" s="470">
        <v>130504</v>
      </c>
      <c r="B1367" s="312" t="s">
        <v>9757</v>
      </c>
      <c r="C1367" s="313" t="s">
        <v>9200</v>
      </c>
      <c r="D1367" s="314" t="s">
        <v>10974</v>
      </c>
    </row>
    <row r="1368" spans="1:4">
      <c r="A1368" s="470">
        <v>1306</v>
      </c>
      <c r="B1368" s="312" t="s">
        <v>9757</v>
      </c>
      <c r="C1368" s="313" t="s">
        <v>10975</v>
      </c>
      <c r="D1368" s="314"/>
    </row>
    <row r="1369" spans="1:4">
      <c r="A1369" s="470">
        <v>130601</v>
      </c>
      <c r="B1369" s="312" t="s">
        <v>9757</v>
      </c>
      <c r="C1369" s="313" t="s">
        <v>10975</v>
      </c>
      <c r="D1369" s="314" t="s">
        <v>10975</v>
      </c>
    </row>
    <row r="1370" spans="1:4">
      <c r="A1370" s="470">
        <v>130602</v>
      </c>
      <c r="B1370" s="312" t="s">
        <v>9757</v>
      </c>
      <c r="C1370" s="313" t="s">
        <v>10975</v>
      </c>
      <c r="D1370" s="314" t="s">
        <v>10976</v>
      </c>
    </row>
    <row r="1371" spans="1:4">
      <c r="A1371" s="470">
        <v>130604</v>
      </c>
      <c r="B1371" s="312" t="s">
        <v>9757</v>
      </c>
      <c r="C1371" s="313" t="s">
        <v>10975</v>
      </c>
      <c r="D1371" s="314" t="s">
        <v>10977</v>
      </c>
    </row>
    <row r="1372" spans="1:4">
      <c r="A1372" s="470">
        <v>130605</v>
      </c>
      <c r="B1372" s="312" t="s">
        <v>9757</v>
      </c>
      <c r="C1372" s="313" t="s">
        <v>10975</v>
      </c>
      <c r="D1372" s="314" t="s">
        <v>10978</v>
      </c>
    </row>
    <row r="1373" spans="1:4">
      <c r="A1373" s="470">
        <v>130606</v>
      </c>
      <c r="B1373" s="312" t="s">
        <v>9757</v>
      </c>
      <c r="C1373" s="313" t="s">
        <v>10975</v>
      </c>
      <c r="D1373" s="314" t="s">
        <v>10979</v>
      </c>
    </row>
    <row r="1374" spans="1:4">
      <c r="A1374" s="470">
        <v>130608</v>
      </c>
      <c r="B1374" s="312" t="s">
        <v>9757</v>
      </c>
      <c r="C1374" s="313" t="s">
        <v>10975</v>
      </c>
      <c r="D1374" s="314" t="s">
        <v>10980</v>
      </c>
    </row>
    <row r="1375" spans="1:4">
      <c r="A1375" s="470">
        <v>130610</v>
      </c>
      <c r="B1375" s="312" t="s">
        <v>9757</v>
      </c>
      <c r="C1375" s="313" t="s">
        <v>10975</v>
      </c>
      <c r="D1375" s="314" t="s">
        <v>10981</v>
      </c>
    </row>
    <row r="1376" spans="1:4">
      <c r="A1376" s="470">
        <v>130611</v>
      </c>
      <c r="B1376" s="312" t="s">
        <v>9757</v>
      </c>
      <c r="C1376" s="313" t="s">
        <v>10975</v>
      </c>
      <c r="D1376" s="314" t="s">
        <v>10982</v>
      </c>
    </row>
    <row r="1377" spans="1:4">
      <c r="A1377" s="310" t="s">
        <v>9738</v>
      </c>
      <c r="B1377" s="315"/>
      <c r="C1377" s="313"/>
      <c r="D1377" s="314"/>
    </row>
    <row r="1378" spans="1:4">
      <c r="A1378" s="310" t="s">
        <v>9739</v>
      </c>
      <c r="B1378" s="316" t="s">
        <v>9740</v>
      </c>
      <c r="C1378" s="313" t="s">
        <v>9741</v>
      </c>
      <c r="D1378" s="314" t="s">
        <v>9742</v>
      </c>
    </row>
    <row r="1379" spans="1:4">
      <c r="A1379" s="470">
        <v>130613</v>
      </c>
      <c r="B1379" s="312" t="s">
        <v>9757</v>
      </c>
      <c r="C1379" s="313" t="s">
        <v>10975</v>
      </c>
      <c r="D1379" s="314" t="s">
        <v>10983</v>
      </c>
    </row>
    <row r="1380" spans="1:4">
      <c r="A1380" s="470">
        <v>130614</v>
      </c>
      <c r="B1380" s="312" t="s">
        <v>9757</v>
      </c>
      <c r="C1380" s="313" t="s">
        <v>10975</v>
      </c>
      <c r="D1380" s="314" t="s">
        <v>10984</v>
      </c>
    </row>
    <row r="1381" spans="1:4">
      <c r="A1381" s="470">
        <v>1307</v>
      </c>
      <c r="B1381" s="312" t="s">
        <v>9757</v>
      </c>
      <c r="C1381" s="313" t="s">
        <v>10985</v>
      </c>
      <c r="D1381" s="314"/>
    </row>
    <row r="1382" spans="1:4">
      <c r="A1382" s="470">
        <v>130701</v>
      </c>
      <c r="B1382" s="312" t="s">
        <v>9757</v>
      </c>
      <c r="C1382" s="313" t="s">
        <v>10985</v>
      </c>
      <c r="D1382" s="314" t="s">
        <v>10986</v>
      </c>
    </row>
    <row r="1383" spans="1:4">
      <c r="A1383" s="470">
        <v>130702</v>
      </c>
      <c r="B1383" s="312" t="s">
        <v>9757</v>
      </c>
      <c r="C1383" s="313" t="s">
        <v>10985</v>
      </c>
      <c r="D1383" s="314" t="s">
        <v>10987</v>
      </c>
    </row>
    <row r="1384" spans="1:4">
      <c r="A1384" s="470">
        <v>130703</v>
      </c>
      <c r="B1384" s="312" t="s">
        <v>9757</v>
      </c>
      <c r="C1384" s="313" t="s">
        <v>10985</v>
      </c>
      <c r="D1384" s="314" t="s">
        <v>10988</v>
      </c>
    </row>
    <row r="1385" spans="1:4">
      <c r="A1385" s="470">
        <v>130704</v>
      </c>
      <c r="B1385" s="312" t="s">
        <v>9757</v>
      </c>
      <c r="C1385" s="313" t="s">
        <v>10985</v>
      </c>
      <c r="D1385" s="314" t="s">
        <v>10985</v>
      </c>
    </row>
    <row r="1386" spans="1:4">
      <c r="A1386" s="470">
        <v>130705</v>
      </c>
      <c r="B1386" s="312" t="s">
        <v>9757</v>
      </c>
      <c r="C1386" s="313" t="s">
        <v>10985</v>
      </c>
      <c r="D1386" s="314" t="s">
        <v>9257</v>
      </c>
    </row>
    <row r="1387" spans="1:4">
      <c r="A1387" s="470">
        <v>1308</v>
      </c>
      <c r="B1387" s="312" t="s">
        <v>9757</v>
      </c>
      <c r="C1387" s="313" t="s">
        <v>10989</v>
      </c>
      <c r="D1387" s="314"/>
    </row>
    <row r="1388" spans="1:4">
      <c r="A1388" s="470">
        <v>130801</v>
      </c>
      <c r="B1388" s="312" t="s">
        <v>9757</v>
      </c>
      <c r="C1388" s="313" t="s">
        <v>10989</v>
      </c>
      <c r="D1388" s="314" t="s">
        <v>10990</v>
      </c>
    </row>
    <row r="1389" spans="1:4">
      <c r="A1389" s="470">
        <v>130802</v>
      </c>
      <c r="B1389" s="312" t="s">
        <v>9757</v>
      </c>
      <c r="C1389" s="313" t="s">
        <v>10989</v>
      </c>
      <c r="D1389" s="314" t="s">
        <v>10991</v>
      </c>
    </row>
    <row r="1390" spans="1:4">
      <c r="A1390" s="470">
        <v>130803</v>
      </c>
      <c r="B1390" s="312" t="s">
        <v>9757</v>
      </c>
      <c r="C1390" s="313" t="s">
        <v>10989</v>
      </c>
      <c r="D1390" s="314" t="s">
        <v>10992</v>
      </c>
    </row>
    <row r="1391" spans="1:4">
      <c r="A1391" s="470">
        <v>130804</v>
      </c>
      <c r="B1391" s="312" t="s">
        <v>9757</v>
      </c>
      <c r="C1391" s="313" t="s">
        <v>10989</v>
      </c>
      <c r="D1391" s="314" t="s">
        <v>10993</v>
      </c>
    </row>
    <row r="1392" spans="1:4">
      <c r="A1392" s="470">
        <v>130805</v>
      </c>
      <c r="B1392" s="312" t="s">
        <v>9757</v>
      </c>
      <c r="C1392" s="313" t="s">
        <v>10989</v>
      </c>
      <c r="D1392" s="314" t="s">
        <v>10994</v>
      </c>
    </row>
    <row r="1393" spans="1:4">
      <c r="A1393" s="470">
        <v>130806</v>
      </c>
      <c r="B1393" s="312" t="s">
        <v>9757</v>
      </c>
      <c r="C1393" s="313" t="s">
        <v>10989</v>
      </c>
      <c r="D1393" s="314" t="s">
        <v>10995</v>
      </c>
    </row>
    <row r="1394" spans="1:4">
      <c r="A1394" s="470">
        <v>130807</v>
      </c>
      <c r="B1394" s="312" t="s">
        <v>9757</v>
      </c>
      <c r="C1394" s="313" t="s">
        <v>10989</v>
      </c>
      <c r="D1394" s="314" t="s">
        <v>10996</v>
      </c>
    </row>
    <row r="1395" spans="1:4">
      <c r="A1395" s="470">
        <v>130808</v>
      </c>
      <c r="B1395" s="312" t="s">
        <v>9757</v>
      </c>
      <c r="C1395" s="313" t="s">
        <v>10989</v>
      </c>
      <c r="D1395" s="314" t="s">
        <v>10997</v>
      </c>
    </row>
    <row r="1396" spans="1:4">
      <c r="A1396" s="470">
        <v>130809</v>
      </c>
      <c r="B1396" s="312" t="s">
        <v>9757</v>
      </c>
      <c r="C1396" s="313" t="s">
        <v>10989</v>
      </c>
      <c r="D1396" s="314" t="s">
        <v>10989</v>
      </c>
    </row>
    <row r="1397" spans="1:4">
      <c r="A1397" s="470">
        <v>130810</v>
      </c>
      <c r="B1397" s="312" t="s">
        <v>9757</v>
      </c>
      <c r="C1397" s="313" t="s">
        <v>10989</v>
      </c>
      <c r="D1397" s="314" t="s">
        <v>10998</v>
      </c>
    </row>
    <row r="1398" spans="1:4">
      <c r="A1398" s="470">
        <v>130811</v>
      </c>
      <c r="B1398" s="312" t="s">
        <v>9757</v>
      </c>
      <c r="C1398" s="313" t="s">
        <v>10989</v>
      </c>
      <c r="D1398" s="314" t="s">
        <v>10999</v>
      </c>
    </row>
    <row r="1399" spans="1:4">
      <c r="A1399" s="470">
        <v>130812</v>
      </c>
      <c r="B1399" s="312" t="s">
        <v>9757</v>
      </c>
      <c r="C1399" s="313" t="s">
        <v>10989</v>
      </c>
      <c r="D1399" s="314" t="s">
        <v>11000</v>
      </c>
    </row>
    <row r="1400" spans="1:4">
      <c r="A1400" s="470">
        <v>130813</v>
      </c>
      <c r="B1400" s="312" t="s">
        <v>9757</v>
      </c>
      <c r="C1400" s="313" t="s">
        <v>10989</v>
      </c>
      <c r="D1400" s="314" t="s">
        <v>11001</v>
      </c>
    </row>
    <row r="1401" spans="1:4">
      <c r="A1401" s="470">
        <v>1309</v>
      </c>
      <c r="B1401" s="312" t="s">
        <v>9757</v>
      </c>
      <c r="C1401" s="313" t="s">
        <v>11002</v>
      </c>
      <c r="D1401" s="314"/>
    </row>
    <row r="1402" spans="1:4">
      <c r="A1402" s="470">
        <v>130901</v>
      </c>
      <c r="B1402" s="312" t="s">
        <v>9757</v>
      </c>
      <c r="C1402" s="313" t="s">
        <v>11002</v>
      </c>
      <c r="D1402" s="314" t="s">
        <v>11003</v>
      </c>
    </row>
    <row r="1403" spans="1:4">
      <c r="A1403" s="470">
        <v>130902</v>
      </c>
      <c r="B1403" s="312" t="s">
        <v>9757</v>
      </c>
      <c r="C1403" s="313" t="s">
        <v>11002</v>
      </c>
      <c r="D1403" s="314" t="s">
        <v>11004</v>
      </c>
    </row>
    <row r="1404" spans="1:4">
      <c r="A1404" s="470">
        <v>130903</v>
      </c>
      <c r="B1404" s="312" t="s">
        <v>9757</v>
      </c>
      <c r="C1404" s="313" t="s">
        <v>11002</v>
      </c>
      <c r="D1404" s="314" t="s">
        <v>11005</v>
      </c>
    </row>
    <row r="1405" spans="1:4">
      <c r="A1405" s="470">
        <v>130904</v>
      </c>
      <c r="B1405" s="312" t="s">
        <v>9757</v>
      </c>
      <c r="C1405" s="313" t="s">
        <v>11002</v>
      </c>
      <c r="D1405" s="314" t="s">
        <v>11006</v>
      </c>
    </row>
    <row r="1406" spans="1:4">
      <c r="A1406" s="470">
        <v>130905</v>
      </c>
      <c r="B1406" s="312" t="s">
        <v>9757</v>
      </c>
      <c r="C1406" s="313" t="s">
        <v>11002</v>
      </c>
      <c r="D1406" s="314" t="s">
        <v>11007</v>
      </c>
    </row>
    <row r="1407" spans="1:4">
      <c r="A1407" s="470">
        <v>130906</v>
      </c>
      <c r="B1407" s="312" t="s">
        <v>9757</v>
      </c>
      <c r="C1407" s="313" t="s">
        <v>11002</v>
      </c>
      <c r="D1407" s="314" t="s">
        <v>11008</v>
      </c>
    </row>
    <row r="1408" spans="1:4">
      <c r="A1408" s="470">
        <v>130907</v>
      </c>
      <c r="B1408" s="312" t="s">
        <v>9757</v>
      </c>
      <c r="C1408" s="313" t="s">
        <v>11002</v>
      </c>
      <c r="D1408" s="314" t="s">
        <v>11009</v>
      </c>
    </row>
    <row r="1409" spans="1:4">
      <c r="A1409" s="470">
        <v>130908</v>
      </c>
      <c r="B1409" s="312" t="s">
        <v>9757</v>
      </c>
      <c r="C1409" s="313" t="s">
        <v>11002</v>
      </c>
      <c r="D1409" s="314" t="s">
        <v>11010</v>
      </c>
    </row>
    <row r="1410" spans="1:4">
      <c r="A1410" s="470">
        <v>1310</v>
      </c>
      <c r="B1410" s="312" t="s">
        <v>9757</v>
      </c>
      <c r="C1410" s="313" t="s">
        <v>11011</v>
      </c>
      <c r="D1410" s="314"/>
    </row>
    <row r="1411" spans="1:4">
      <c r="A1411" s="470">
        <v>131001</v>
      </c>
      <c r="B1411" s="312" t="s">
        <v>9757</v>
      </c>
      <c r="C1411" s="313" t="s">
        <v>11011</v>
      </c>
      <c r="D1411" s="314" t="s">
        <v>11011</v>
      </c>
    </row>
    <row r="1412" spans="1:4">
      <c r="A1412" s="470">
        <v>131002</v>
      </c>
      <c r="B1412" s="312" t="s">
        <v>9757</v>
      </c>
      <c r="C1412" s="313" t="s">
        <v>11011</v>
      </c>
      <c r="D1412" s="314" t="s">
        <v>11012</v>
      </c>
    </row>
    <row r="1413" spans="1:4">
      <c r="A1413" s="470">
        <v>131003</v>
      </c>
      <c r="B1413" s="312" t="s">
        <v>9757</v>
      </c>
      <c r="C1413" s="313" t="s">
        <v>11011</v>
      </c>
      <c r="D1413" s="314" t="s">
        <v>11013</v>
      </c>
    </row>
    <row r="1414" spans="1:4">
      <c r="A1414" s="470">
        <v>131004</v>
      </c>
      <c r="B1414" s="312" t="s">
        <v>9757</v>
      </c>
      <c r="C1414" s="313" t="s">
        <v>11011</v>
      </c>
      <c r="D1414" s="314" t="s">
        <v>11014</v>
      </c>
    </row>
    <row r="1415" spans="1:4">
      <c r="A1415" s="470">
        <v>131005</v>
      </c>
      <c r="B1415" s="312" t="s">
        <v>9757</v>
      </c>
      <c r="C1415" s="313" t="s">
        <v>11011</v>
      </c>
      <c r="D1415" s="314" t="s">
        <v>8959</v>
      </c>
    </row>
    <row r="1416" spans="1:4">
      <c r="A1416" s="470">
        <v>131006</v>
      </c>
      <c r="B1416" s="312" t="s">
        <v>9757</v>
      </c>
      <c r="C1416" s="313" t="s">
        <v>11011</v>
      </c>
      <c r="D1416" s="314" t="s">
        <v>11015</v>
      </c>
    </row>
    <row r="1417" spans="1:4">
      <c r="A1417" s="470">
        <v>131007</v>
      </c>
      <c r="B1417" s="312" t="s">
        <v>9757</v>
      </c>
      <c r="C1417" s="313" t="s">
        <v>11011</v>
      </c>
      <c r="D1417" s="314" t="s">
        <v>11016</v>
      </c>
    </row>
    <row r="1418" spans="1:4">
      <c r="A1418" s="470">
        <v>131008</v>
      </c>
      <c r="B1418" s="312" t="s">
        <v>9757</v>
      </c>
      <c r="C1418" s="313" t="s">
        <v>11011</v>
      </c>
      <c r="D1418" s="314" t="s">
        <v>11017</v>
      </c>
    </row>
    <row r="1419" spans="1:4">
      <c r="A1419" s="470">
        <v>1311</v>
      </c>
      <c r="B1419" s="312" t="s">
        <v>9757</v>
      </c>
      <c r="C1419" s="313" t="s">
        <v>11018</v>
      </c>
      <c r="D1419" s="314"/>
    </row>
    <row r="1420" spans="1:4">
      <c r="A1420" s="470">
        <v>131101</v>
      </c>
      <c r="B1420" s="312" t="s">
        <v>9757</v>
      </c>
      <c r="C1420" s="313" t="s">
        <v>11018</v>
      </c>
      <c r="D1420" s="314" t="s">
        <v>11019</v>
      </c>
    </row>
    <row r="1421" spans="1:4">
      <c r="A1421" s="470">
        <v>131102</v>
      </c>
      <c r="B1421" s="312" t="s">
        <v>9757</v>
      </c>
      <c r="C1421" s="313" t="s">
        <v>11018</v>
      </c>
      <c r="D1421" s="314" t="s">
        <v>9953</v>
      </c>
    </row>
    <row r="1422" spans="1:4">
      <c r="A1422" s="470">
        <v>131103</v>
      </c>
      <c r="B1422" s="312" t="s">
        <v>9757</v>
      </c>
      <c r="C1422" s="313" t="s">
        <v>11018</v>
      </c>
      <c r="D1422" s="314" t="s">
        <v>11020</v>
      </c>
    </row>
    <row r="1423" spans="1:4">
      <c r="A1423" s="470">
        <v>131104</v>
      </c>
      <c r="B1423" s="312" t="s">
        <v>9757</v>
      </c>
      <c r="C1423" s="313" t="s">
        <v>11018</v>
      </c>
      <c r="D1423" s="314" t="s">
        <v>11021</v>
      </c>
    </row>
    <row r="1424" spans="1:4">
      <c r="A1424" s="470">
        <v>1312</v>
      </c>
      <c r="B1424" s="312" t="s">
        <v>9757</v>
      </c>
      <c r="C1424" s="313" t="s">
        <v>11022</v>
      </c>
      <c r="D1424" s="314"/>
    </row>
    <row r="1425" spans="1:4">
      <c r="A1425" s="470">
        <v>131201</v>
      </c>
      <c r="B1425" s="312" t="s">
        <v>9757</v>
      </c>
      <c r="C1425" s="313" t="s">
        <v>11022</v>
      </c>
      <c r="D1425" s="314" t="s">
        <v>11023</v>
      </c>
    </row>
    <row r="1426" spans="1:4">
      <c r="A1426" s="470">
        <v>131202</v>
      </c>
      <c r="B1426" s="312" t="s">
        <v>9757</v>
      </c>
      <c r="C1426" s="313" t="s">
        <v>11022</v>
      </c>
      <c r="D1426" s="314" t="s">
        <v>11024</v>
      </c>
    </row>
    <row r="1427" spans="1:4">
      <c r="A1427" s="470">
        <v>131203</v>
      </c>
      <c r="B1427" s="312" t="s">
        <v>9757</v>
      </c>
      <c r="C1427" s="313" t="s">
        <v>11022</v>
      </c>
      <c r="D1427" s="314" t="s">
        <v>11025</v>
      </c>
    </row>
    <row r="1428" spans="1:4">
      <c r="A1428" s="470">
        <v>14</v>
      </c>
      <c r="B1428" s="312" t="s">
        <v>11026</v>
      </c>
      <c r="C1428" s="313"/>
      <c r="D1428" s="314"/>
    </row>
    <row r="1429" spans="1:4">
      <c r="A1429" s="470">
        <v>1401</v>
      </c>
      <c r="B1429" s="312" t="s">
        <v>11026</v>
      </c>
      <c r="C1429" s="313" t="s">
        <v>11027</v>
      </c>
      <c r="D1429" s="314"/>
    </row>
    <row r="1430" spans="1:4">
      <c r="A1430" s="310" t="s">
        <v>9738</v>
      </c>
      <c r="B1430" s="315"/>
      <c r="C1430" s="313"/>
      <c r="D1430" s="314"/>
    </row>
    <row r="1431" spans="1:4">
      <c r="A1431" s="310" t="s">
        <v>9739</v>
      </c>
      <c r="B1431" s="316" t="s">
        <v>9740</v>
      </c>
      <c r="C1431" s="313" t="s">
        <v>9741</v>
      </c>
      <c r="D1431" s="314" t="s">
        <v>9742</v>
      </c>
    </row>
    <row r="1432" spans="1:4">
      <c r="A1432" s="470">
        <v>140101</v>
      </c>
      <c r="B1432" s="312" t="s">
        <v>11026</v>
      </c>
      <c r="C1432" s="313" t="s">
        <v>11027</v>
      </c>
      <c r="D1432" s="314" t="s">
        <v>11027</v>
      </c>
    </row>
    <row r="1433" spans="1:4">
      <c r="A1433" s="470">
        <v>140102</v>
      </c>
      <c r="B1433" s="312" t="s">
        <v>11026</v>
      </c>
      <c r="C1433" s="313" t="s">
        <v>11027</v>
      </c>
      <c r="D1433" s="314" t="s">
        <v>11028</v>
      </c>
    </row>
    <row r="1434" spans="1:4">
      <c r="A1434" s="470">
        <v>140103</v>
      </c>
      <c r="B1434" s="312" t="s">
        <v>11026</v>
      </c>
      <c r="C1434" s="313" t="s">
        <v>11027</v>
      </c>
      <c r="D1434" s="314" t="s">
        <v>11029</v>
      </c>
    </row>
    <row r="1435" spans="1:4">
      <c r="A1435" s="470">
        <v>140104</v>
      </c>
      <c r="B1435" s="312" t="s">
        <v>11026</v>
      </c>
      <c r="C1435" s="313" t="s">
        <v>11027</v>
      </c>
      <c r="D1435" s="314" t="s">
        <v>11030</v>
      </c>
    </row>
    <row r="1436" spans="1:4">
      <c r="A1436" s="470">
        <v>140105</v>
      </c>
      <c r="B1436" s="312" t="s">
        <v>11026</v>
      </c>
      <c r="C1436" s="313" t="s">
        <v>11027</v>
      </c>
      <c r="D1436" s="314" t="s">
        <v>11031</v>
      </c>
    </row>
    <row r="1437" spans="1:4">
      <c r="A1437" s="470">
        <v>140106</v>
      </c>
      <c r="B1437" s="312" t="s">
        <v>11026</v>
      </c>
      <c r="C1437" s="313" t="s">
        <v>11027</v>
      </c>
      <c r="D1437" s="314" t="s">
        <v>11032</v>
      </c>
    </row>
    <row r="1438" spans="1:4">
      <c r="A1438" s="470">
        <v>140107</v>
      </c>
      <c r="B1438" s="312" t="s">
        <v>11026</v>
      </c>
      <c r="C1438" s="313" t="s">
        <v>11027</v>
      </c>
      <c r="D1438" s="314" t="s">
        <v>9258</v>
      </c>
    </row>
    <row r="1439" spans="1:4">
      <c r="A1439" s="470">
        <v>140108</v>
      </c>
      <c r="B1439" s="312" t="s">
        <v>11026</v>
      </c>
      <c r="C1439" s="313" t="s">
        <v>11027</v>
      </c>
      <c r="D1439" s="314" t="s">
        <v>11033</v>
      </c>
    </row>
    <row r="1440" spans="1:4">
      <c r="A1440" s="470">
        <v>140109</v>
      </c>
      <c r="B1440" s="312" t="s">
        <v>11026</v>
      </c>
      <c r="C1440" s="313" t="s">
        <v>11027</v>
      </c>
      <c r="D1440" s="314" t="s">
        <v>11034</v>
      </c>
    </row>
    <row r="1441" spans="1:4">
      <c r="A1441" s="470">
        <v>140110</v>
      </c>
      <c r="B1441" s="312" t="s">
        <v>11026</v>
      </c>
      <c r="C1441" s="313" t="s">
        <v>11027</v>
      </c>
      <c r="D1441" s="314" t="s">
        <v>11035</v>
      </c>
    </row>
    <row r="1442" spans="1:4">
      <c r="A1442" s="470">
        <v>140111</v>
      </c>
      <c r="B1442" s="312" t="s">
        <v>11026</v>
      </c>
      <c r="C1442" s="313" t="s">
        <v>11027</v>
      </c>
      <c r="D1442" s="314" t="s">
        <v>11036</v>
      </c>
    </row>
    <row r="1443" spans="1:4">
      <c r="A1443" s="470">
        <v>140112</v>
      </c>
      <c r="B1443" s="312" t="s">
        <v>11026</v>
      </c>
      <c r="C1443" s="313" t="s">
        <v>11027</v>
      </c>
      <c r="D1443" s="314" t="s">
        <v>11037</v>
      </c>
    </row>
    <row r="1444" spans="1:4">
      <c r="A1444" s="470">
        <v>140113</v>
      </c>
      <c r="B1444" s="312" t="s">
        <v>11026</v>
      </c>
      <c r="C1444" s="313" t="s">
        <v>11027</v>
      </c>
      <c r="D1444" s="314" t="s">
        <v>11038</v>
      </c>
    </row>
    <row r="1445" spans="1:4">
      <c r="A1445" s="470">
        <v>140114</v>
      </c>
      <c r="B1445" s="312" t="s">
        <v>11026</v>
      </c>
      <c r="C1445" s="313" t="s">
        <v>11027</v>
      </c>
      <c r="D1445" s="314" t="s">
        <v>8760</v>
      </c>
    </row>
    <row r="1446" spans="1:4">
      <c r="A1446" s="470">
        <v>140115</v>
      </c>
      <c r="B1446" s="312" t="s">
        <v>11026</v>
      </c>
      <c r="C1446" s="313" t="s">
        <v>11027</v>
      </c>
      <c r="D1446" s="314" t="s">
        <v>11039</v>
      </c>
    </row>
    <row r="1447" spans="1:4">
      <c r="A1447" s="470">
        <v>140116</v>
      </c>
      <c r="B1447" s="312" t="s">
        <v>11026</v>
      </c>
      <c r="C1447" s="313" t="s">
        <v>11027</v>
      </c>
      <c r="D1447" s="314" t="s">
        <v>11040</v>
      </c>
    </row>
    <row r="1448" spans="1:4">
      <c r="A1448" s="470">
        <v>140117</v>
      </c>
      <c r="B1448" s="312" t="s">
        <v>11026</v>
      </c>
      <c r="C1448" s="313" t="s">
        <v>11027</v>
      </c>
      <c r="D1448" s="314" t="s">
        <v>11041</v>
      </c>
    </row>
    <row r="1449" spans="1:4">
      <c r="A1449" s="470">
        <v>140118</v>
      </c>
      <c r="B1449" s="312" t="s">
        <v>11026</v>
      </c>
      <c r="C1449" s="313" t="s">
        <v>11027</v>
      </c>
      <c r="D1449" s="314" t="s">
        <v>11042</v>
      </c>
    </row>
    <row r="1450" spans="1:4">
      <c r="A1450" s="470">
        <v>140119</v>
      </c>
      <c r="B1450" s="312" t="s">
        <v>11026</v>
      </c>
      <c r="C1450" s="313" t="s">
        <v>11027</v>
      </c>
      <c r="D1450" s="314" t="s">
        <v>11043</v>
      </c>
    </row>
    <row r="1451" spans="1:4">
      <c r="A1451" s="470">
        <v>140120</v>
      </c>
      <c r="B1451" s="312" t="s">
        <v>11026</v>
      </c>
      <c r="C1451" s="313" t="s">
        <v>11027</v>
      </c>
      <c r="D1451" s="314" t="s">
        <v>11044</v>
      </c>
    </row>
    <row r="1452" spans="1:4">
      <c r="A1452" s="470">
        <v>1402</v>
      </c>
      <c r="B1452" s="312" t="s">
        <v>11026</v>
      </c>
      <c r="C1452" s="313" t="s">
        <v>11045</v>
      </c>
      <c r="D1452" s="314"/>
    </row>
    <row r="1453" spans="1:4">
      <c r="A1453" s="470">
        <v>140201</v>
      </c>
      <c r="B1453" s="312" t="s">
        <v>11026</v>
      </c>
      <c r="C1453" s="313" t="s">
        <v>11045</v>
      </c>
      <c r="D1453" s="314" t="s">
        <v>11045</v>
      </c>
    </row>
    <row r="1454" spans="1:4">
      <c r="A1454" s="470">
        <v>140202</v>
      </c>
      <c r="B1454" s="312" t="s">
        <v>11026</v>
      </c>
      <c r="C1454" s="313" t="s">
        <v>11045</v>
      </c>
      <c r="D1454" s="314" t="s">
        <v>11046</v>
      </c>
    </row>
    <row r="1455" spans="1:4">
      <c r="A1455" s="470">
        <v>140203</v>
      </c>
      <c r="B1455" s="312" t="s">
        <v>11026</v>
      </c>
      <c r="C1455" s="313" t="s">
        <v>11045</v>
      </c>
      <c r="D1455" s="314" t="s">
        <v>11047</v>
      </c>
    </row>
    <row r="1456" spans="1:4">
      <c r="A1456" s="470">
        <v>140204</v>
      </c>
      <c r="B1456" s="312" t="s">
        <v>11026</v>
      </c>
      <c r="C1456" s="313" t="s">
        <v>11045</v>
      </c>
      <c r="D1456" s="314" t="s">
        <v>11048</v>
      </c>
    </row>
    <row r="1457" spans="1:4">
      <c r="A1457" s="470">
        <v>140205</v>
      </c>
      <c r="B1457" s="312" t="s">
        <v>11026</v>
      </c>
      <c r="C1457" s="313" t="s">
        <v>11045</v>
      </c>
      <c r="D1457" s="314" t="s">
        <v>11049</v>
      </c>
    </row>
    <row r="1458" spans="1:4">
      <c r="A1458" s="470">
        <v>140206</v>
      </c>
      <c r="B1458" s="312" t="s">
        <v>11026</v>
      </c>
      <c r="C1458" s="313" t="s">
        <v>11045</v>
      </c>
      <c r="D1458" s="314" t="s">
        <v>10917</v>
      </c>
    </row>
    <row r="1459" spans="1:4">
      <c r="A1459" s="470">
        <v>1403</v>
      </c>
      <c r="B1459" s="312" t="s">
        <v>11026</v>
      </c>
      <c r="C1459" s="313" t="s">
        <v>11026</v>
      </c>
      <c r="D1459" s="314"/>
    </row>
    <row r="1460" spans="1:4">
      <c r="A1460" s="470">
        <v>140301</v>
      </c>
      <c r="B1460" s="312" t="s">
        <v>11026</v>
      </c>
      <c r="C1460" s="313" t="s">
        <v>11026</v>
      </c>
      <c r="D1460" s="314" t="s">
        <v>11026</v>
      </c>
    </row>
    <row r="1461" spans="1:4">
      <c r="A1461" s="470">
        <v>140302</v>
      </c>
      <c r="B1461" s="312" t="s">
        <v>11026</v>
      </c>
      <c r="C1461" s="313" t="s">
        <v>11026</v>
      </c>
      <c r="D1461" s="314" t="s">
        <v>11050</v>
      </c>
    </row>
    <row r="1462" spans="1:4">
      <c r="A1462" s="470">
        <v>140303</v>
      </c>
      <c r="B1462" s="312" t="s">
        <v>11026</v>
      </c>
      <c r="C1462" s="313" t="s">
        <v>11026</v>
      </c>
      <c r="D1462" s="314" t="s">
        <v>11051</v>
      </c>
    </row>
    <row r="1463" spans="1:4">
      <c r="A1463" s="470">
        <v>140304</v>
      </c>
      <c r="B1463" s="312" t="s">
        <v>11026</v>
      </c>
      <c r="C1463" s="313" t="s">
        <v>11026</v>
      </c>
      <c r="D1463" s="314" t="s">
        <v>11052</v>
      </c>
    </row>
    <row r="1464" spans="1:4">
      <c r="A1464" s="470">
        <v>140305</v>
      </c>
      <c r="B1464" s="312" t="s">
        <v>11026</v>
      </c>
      <c r="C1464" s="313" t="s">
        <v>11026</v>
      </c>
      <c r="D1464" s="314" t="s">
        <v>11053</v>
      </c>
    </row>
    <row r="1465" spans="1:4">
      <c r="A1465" s="470">
        <v>140306</v>
      </c>
      <c r="B1465" s="312" t="s">
        <v>11026</v>
      </c>
      <c r="C1465" s="313" t="s">
        <v>11026</v>
      </c>
      <c r="D1465" s="314" t="s">
        <v>11054</v>
      </c>
    </row>
    <row r="1466" spans="1:4">
      <c r="A1466" s="470">
        <v>140307</v>
      </c>
      <c r="B1466" s="312" t="s">
        <v>11026</v>
      </c>
      <c r="C1466" s="313" t="s">
        <v>11026</v>
      </c>
      <c r="D1466" s="314" t="s">
        <v>11055</v>
      </c>
    </row>
    <row r="1467" spans="1:4">
      <c r="A1467" s="470">
        <v>140308</v>
      </c>
      <c r="B1467" s="312" t="s">
        <v>11026</v>
      </c>
      <c r="C1467" s="313" t="s">
        <v>11026</v>
      </c>
      <c r="D1467" s="314" t="s">
        <v>11056</v>
      </c>
    </row>
    <row r="1468" spans="1:4">
      <c r="A1468" s="470">
        <v>140309</v>
      </c>
      <c r="B1468" s="312" t="s">
        <v>11026</v>
      </c>
      <c r="C1468" s="313" t="s">
        <v>11026</v>
      </c>
      <c r="D1468" s="314" t="s">
        <v>11057</v>
      </c>
    </row>
    <row r="1469" spans="1:4">
      <c r="A1469" s="470">
        <v>140310</v>
      </c>
      <c r="B1469" s="312" t="s">
        <v>11026</v>
      </c>
      <c r="C1469" s="313" t="s">
        <v>11026</v>
      </c>
      <c r="D1469" s="314" t="s">
        <v>10918</v>
      </c>
    </row>
    <row r="1470" spans="1:4">
      <c r="A1470" s="470">
        <v>140311</v>
      </c>
      <c r="B1470" s="312" t="s">
        <v>11026</v>
      </c>
      <c r="C1470" s="313" t="s">
        <v>11026</v>
      </c>
      <c r="D1470" s="314" t="s">
        <v>9257</v>
      </c>
    </row>
    <row r="1471" spans="1:4">
      <c r="A1471" s="470">
        <v>140312</v>
      </c>
      <c r="B1471" s="312" t="s">
        <v>11026</v>
      </c>
      <c r="C1471" s="313" t="s">
        <v>11026</v>
      </c>
      <c r="D1471" s="314" t="s">
        <v>11058</v>
      </c>
    </row>
    <row r="1472" spans="1:4">
      <c r="A1472" s="470">
        <v>15</v>
      </c>
      <c r="B1472" s="312" t="s">
        <v>11059</v>
      </c>
      <c r="C1472" s="313"/>
      <c r="D1472" s="314"/>
    </row>
    <row r="1473" spans="1:4">
      <c r="A1473" s="470">
        <v>1501</v>
      </c>
      <c r="B1473" s="312" t="s">
        <v>11059</v>
      </c>
      <c r="C1473" s="313" t="s">
        <v>11059</v>
      </c>
      <c r="D1473" s="314"/>
    </row>
    <row r="1474" spans="1:4">
      <c r="A1474" s="470">
        <v>150101</v>
      </c>
      <c r="B1474" s="312" t="s">
        <v>11059</v>
      </c>
      <c r="C1474" s="313" t="s">
        <v>11059</v>
      </c>
      <c r="D1474" s="314" t="s">
        <v>11059</v>
      </c>
    </row>
    <row r="1475" spans="1:4">
      <c r="A1475" s="470">
        <v>150102</v>
      </c>
      <c r="B1475" s="312" t="s">
        <v>11059</v>
      </c>
      <c r="C1475" s="313" t="s">
        <v>11059</v>
      </c>
      <c r="D1475" s="314" t="s">
        <v>11060</v>
      </c>
    </row>
    <row r="1476" spans="1:4">
      <c r="A1476" s="470">
        <v>150103</v>
      </c>
      <c r="B1476" s="312" t="s">
        <v>11059</v>
      </c>
      <c r="C1476" s="313" t="s">
        <v>11059</v>
      </c>
      <c r="D1476" s="314" t="s">
        <v>11061</v>
      </c>
    </row>
    <row r="1477" spans="1:4">
      <c r="A1477" s="470">
        <v>150104</v>
      </c>
      <c r="B1477" s="312" t="s">
        <v>11059</v>
      </c>
      <c r="C1477" s="313" t="s">
        <v>11059</v>
      </c>
      <c r="D1477" s="314" t="s">
        <v>11062</v>
      </c>
    </row>
    <row r="1478" spans="1:4">
      <c r="A1478" s="470">
        <v>150105</v>
      </c>
      <c r="B1478" s="312" t="s">
        <v>11059</v>
      </c>
      <c r="C1478" s="313" t="s">
        <v>11059</v>
      </c>
      <c r="D1478" s="314" t="s">
        <v>11063</v>
      </c>
    </row>
    <row r="1479" spans="1:4">
      <c r="A1479" s="470">
        <v>150106</v>
      </c>
      <c r="B1479" s="312" t="s">
        <v>11059</v>
      </c>
      <c r="C1479" s="313" t="s">
        <v>11059</v>
      </c>
      <c r="D1479" s="314" t="s">
        <v>11064</v>
      </c>
    </row>
    <row r="1480" spans="1:4">
      <c r="A1480" s="470">
        <v>150107</v>
      </c>
      <c r="B1480" s="312" t="s">
        <v>11059</v>
      </c>
      <c r="C1480" s="313" t="s">
        <v>11059</v>
      </c>
      <c r="D1480" s="314" t="s">
        <v>11065</v>
      </c>
    </row>
    <row r="1481" spans="1:4">
      <c r="A1481" s="470">
        <v>150108</v>
      </c>
      <c r="B1481" s="312" t="s">
        <v>11059</v>
      </c>
      <c r="C1481" s="313" t="s">
        <v>11059</v>
      </c>
      <c r="D1481" s="314" t="s">
        <v>11066</v>
      </c>
    </row>
    <row r="1482" spans="1:4">
      <c r="A1482" s="470">
        <v>150109</v>
      </c>
      <c r="B1482" s="312" t="s">
        <v>11059</v>
      </c>
      <c r="C1482" s="313" t="s">
        <v>11059</v>
      </c>
      <c r="D1482" s="314" t="s">
        <v>11067</v>
      </c>
    </row>
    <row r="1483" spans="1:4">
      <c r="A1483" s="310" t="s">
        <v>9738</v>
      </c>
      <c r="B1483" s="315"/>
      <c r="C1483" s="313"/>
      <c r="D1483" s="314"/>
    </row>
    <row r="1484" spans="1:4">
      <c r="A1484" s="310" t="s">
        <v>9739</v>
      </c>
      <c r="B1484" s="316" t="s">
        <v>9740</v>
      </c>
      <c r="C1484" s="313" t="s">
        <v>9741</v>
      </c>
      <c r="D1484" s="314" t="s">
        <v>9742</v>
      </c>
    </row>
    <row r="1485" spans="1:4">
      <c r="A1485" s="470">
        <v>150110</v>
      </c>
      <c r="B1485" s="312" t="s">
        <v>11059</v>
      </c>
      <c r="C1485" s="313" t="s">
        <v>11059</v>
      </c>
      <c r="D1485" s="314" t="s">
        <v>9174</v>
      </c>
    </row>
    <row r="1486" spans="1:4">
      <c r="A1486" s="470">
        <v>150111</v>
      </c>
      <c r="B1486" s="312" t="s">
        <v>11059</v>
      </c>
      <c r="C1486" s="313" t="s">
        <v>11059</v>
      </c>
      <c r="D1486" s="314" t="s">
        <v>11068</v>
      </c>
    </row>
    <row r="1487" spans="1:4">
      <c r="A1487" s="470">
        <v>150112</v>
      </c>
      <c r="B1487" s="312" t="s">
        <v>11059</v>
      </c>
      <c r="C1487" s="313" t="s">
        <v>11059</v>
      </c>
      <c r="D1487" s="314" t="s">
        <v>9753</v>
      </c>
    </row>
    <row r="1488" spans="1:4">
      <c r="A1488" s="470">
        <v>150113</v>
      </c>
      <c r="B1488" s="312" t="s">
        <v>11059</v>
      </c>
      <c r="C1488" s="313" t="s">
        <v>11059</v>
      </c>
      <c r="D1488" s="314" t="s">
        <v>11069</v>
      </c>
    </row>
    <row r="1489" spans="1:4">
      <c r="A1489" s="470">
        <v>150114</v>
      </c>
      <c r="B1489" s="312" t="s">
        <v>11059</v>
      </c>
      <c r="C1489" s="313" t="s">
        <v>11059</v>
      </c>
      <c r="D1489" s="314" t="s">
        <v>11070</v>
      </c>
    </row>
    <row r="1490" spans="1:4">
      <c r="A1490" s="470">
        <v>150115</v>
      </c>
      <c r="B1490" s="312" t="s">
        <v>11059</v>
      </c>
      <c r="C1490" s="313" t="s">
        <v>11059</v>
      </c>
      <c r="D1490" s="314" t="s">
        <v>11032</v>
      </c>
    </row>
    <row r="1491" spans="1:4">
      <c r="A1491" s="470">
        <v>150116</v>
      </c>
      <c r="B1491" s="312" t="s">
        <v>11059</v>
      </c>
      <c r="C1491" s="313" t="s">
        <v>11059</v>
      </c>
      <c r="D1491" s="314" t="s">
        <v>11071</v>
      </c>
    </row>
    <row r="1492" spans="1:4">
      <c r="A1492" s="470">
        <v>150117</v>
      </c>
      <c r="B1492" s="312" t="s">
        <v>11059</v>
      </c>
      <c r="C1492" s="313" t="s">
        <v>11059</v>
      </c>
      <c r="D1492" s="314" t="s">
        <v>11072</v>
      </c>
    </row>
    <row r="1493" spans="1:4">
      <c r="A1493" s="470">
        <v>150118</v>
      </c>
      <c r="B1493" s="312" t="s">
        <v>11059</v>
      </c>
      <c r="C1493" s="313" t="s">
        <v>11059</v>
      </c>
      <c r="D1493" s="314" t="s">
        <v>11073</v>
      </c>
    </row>
    <row r="1494" spans="1:4">
      <c r="A1494" s="470">
        <v>150119</v>
      </c>
      <c r="B1494" s="312" t="s">
        <v>11059</v>
      </c>
      <c r="C1494" s="313" t="s">
        <v>11059</v>
      </c>
      <c r="D1494" s="314" t="s">
        <v>11074</v>
      </c>
    </row>
    <row r="1495" spans="1:4">
      <c r="A1495" s="470">
        <v>150120</v>
      </c>
      <c r="B1495" s="312" t="s">
        <v>11059</v>
      </c>
      <c r="C1495" s="313" t="s">
        <v>11059</v>
      </c>
      <c r="D1495" s="314" t="s">
        <v>11075</v>
      </c>
    </row>
    <row r="1496" spans="1:4">
      <c r="A1496" s="470">
        <v>150121</v>
      </c>
      <c r="B1496" s="312" t="s">
        <v>11059</v>
      </c>
      <c r="C1496" s="313" t="s">
        <v>11059</v>
      </c>
      <c r="D1496" s="314" t="s">
        <v>9933</v>
      </c>
    </row>
    <row r="1497" spans="1:4">
      <c r="A1497" s="470">
        <v>150122</v>
      </c>
      <c r="B1497" s="312" t="s">
        <v>11059</v>
      </c>
      <c r="C1497" s="313" t="s">
        <v>11059</v>
      </c>
      <c r="D1497" s="314" t="s">
        <v>8793</v>
      </c>
    </row>
    <row r="1498" spans="1:4">
      <c r="A1498" s="470">
        <v>150123</v>
      </c>
      <c r="B1498" s="312" t="s">
        <v>11059</v>
      </c>
      <c r="C1498" s="313" t="s">
        <v>11059</v>
      </c>
      <c r="D1498" s="314" t="s">
        <v>11076</v>
      </c>
    </row>
    <row r="1499" spans="1:4">
      <c r="A1499" s="470">
        <v>150124</v>
      </c>
      <c r="B1499" s="312" t="s">
        <v>11059</v>
      </c>
      <c r="C1499" s="313" t="s">
        <v>11059</v>
      </c>
      <c r="D1499" s="314" t="s">
        <v>11077</v>
      </c>
    </row>
    <row r="1500" spans="1:4">
      <c r="A1500" s="470">
        <v>150125</v>
      </c>
      <c r="B1500" s="312" t="s">
        <v>11059</v>
      </c>
      <c r="C1500" s="313" t="s">
        <v>11059</v>
      </c>
      <c r="D1500" s="314" t="s">
        <v>11078</v>
      </c>
    </row>
    <row r="1501" spans="1:4">
      <c r="A1501" s="470">
        <v>150126</v>
      </c>
      <c r="B1501" s="312" t="s">
        <v>11059</v>
      </c>
      <c r="C1501" s="313" t="s">
        <v>11059</v>
      </c>
      <c r="D1501" s="314" t="s">
        <v>11079</v>
      </c>
    </row>
    <row r="1502" spans="1:4">
      <c r="A1502" s="470">
        <v>150127</v>
      </c>
      <c r="B1502" s="312" t="s">
        <v>11059</v>
      </c>
      <c r="C1502" s="313" t="s">
        <v>11059</v>
      </c>
      <c r="D1502" s="314" t="s">
        <v>11080</v>
      </c>
    </row>
    <row r="1503" spans="1:4">
      <c r="A1503" s="470">
        <v>150128</v>
      </c>
      <c r="B1503" s="312" t="s">
        <v>11059</v>
      </c>
      <c r="C1503" s="313" t="s">
        <v>11059</v>
      </c>
      <c r="D1503" s="314" t="s">
        <v>11081</v>
      </c>
    </row>
    <row r="1504" spans="1:4">
      <c r="A1504" s="470">
        <v>150129</v>
      </c>
      <c r="B1504" s="312" t="s">
        <v>11059</v>
      </c>
      <c r="C1504" s="313" t="s">
        <v>11059</v>
      </c>
      <c r="D1504" s="314" t="s">
        <v>11082</v>
      </c>
    </row>
    <row r="1505" spans="1:4">
      <c r="A1505" s="470">
        <v>150130</v>
      </c>
      <c r="B1505" s="312" t="s">
        <v>11059</v>
      </c>
      <c r="C1505" s="313" t="s">
        <v>11059</v>
      </c>
      <c r="D1505" s="314" t="s">
        <v>11083</v>
      </c>
    </row>
    <row r="1506" spans="1:4">
      <c r="A1506" s="470">
        <v>150131</v>
      </c>
      <c r="B1506" s="312" t="s">
        <v>11059</v>
      </c>
      <c r="C1506" s="313" t="s">
        <v>11059</v>
      </c>
      <c r="D1506" s="314" t="s">
        <v>10864</v>
      </c>
    </row>
    <row r="1507" spans="1:4">
      <c r="A1507" s="470">
        <v>150132</v>
      </c>
      <c r="B1507" s="312" t="s">
        <v>11059</v>
      </c>
      <c r="C1507" s="313" t="s">
        <v>11059</v>
      </c>
      <c r="D1507" s="314" t="s">
        <v>11084</v>
      </c>
    </row>
    <row r="1508" spans="1:4">
      <c r="A1508" s="470">
        <v>150133</v>
      </c>
      <c r="B1508" s="312" t="s">
        <v>11059</v>
      </c>
      <c r="C1508" s="313" t="s">
        <v>11059</v>
      </c>
      <c r="D1508" s="314" t="s">
        <v>11085</v>
      </c>
    </row>
    <row r="1509" spans="1:4">
      <c r="A1509" s="470">
        <v>150134</v>
      </c>
      <c r="B1509" s="312" t="s">
        <v>11059</v>
      </c>
      <c r="C1509" s="313" t="s">
        <v>11059</v>
      </c>
      <c r="D1509" s="314" t="s">
        <v>8775</v>
      </c>
    </row>
    <row r="1510" spans="1:4">
      <c r="A1510" s="470">
        <v>150135</v>
      </c>
      <c r="B1510" s="312" t="s">
        <v>11059</v>
      </c>
      <c r="C1510" s="313" t="s">
        <v>11059</v>
      </c>
      <c r="D1510" s="314" t="s">
        <v>11086</v>
      </c>
    </row>
    <row r="1511" spans="1:4">
      <c r="A1511" s="470">
        <v>150136</v>
      </c>
      <c r="B1511" s="312" t="s">
        <v>11059</v>
      </c>
      <c r="C1511" s="313" t="s">
        <v>11059</v>
      </c>
      <c r="D1511" s="314" t="s">
        <v>8798</v>
      </c>
    </row>
    <row r="1512" spans="1:4">
      <c r="A1512" s="470">
        <v>150137</v>
      </c>
      <c r="B1512" s="312" t="s">
        <v>11059</v>
      </c>
      <c r="C1512" s="313" t="s">
        <v>11059</v>
      </c>
      <c r="D1512" s="314" t="s">
        <v>11087</v>
      </c>
    </row>
    <row r="1513" spans="1:4">
      <c r="A1513" s="470">
        <v>150138</v>
      </c>
      <c r="B1513" s="312" t="s">
        <v>11059</v>
      </c>
      <c r="C1513" s="313" t="s">
        <v>11059</v>
      </c>
      <c r="D1513" s="314" t="s">
        <v>11088</v>
      </c>
    </row>
    <row r="1514" spans="1:4">
      <c r="A1514" s="470">
        <v>150139</v>
      </c>
      <c r="B1514" s="312" t="s">
        <v>11059</v>
      </c>
      <c r="C1514" s="313" t="s">
        <v>11059</v>
      </c>
      <c r="D1514" s="314" t="s">
        <v>8760</v>
      </c>
    </row>
    <row r="1515" spans="1:4">
      <c r="A1515" s="470">
        <v>150140</v>
      </c>
      <c r="B1515" s="312" t="s">
        <v>11059</v>
      </c>
      <c r="C1515" s="313" t="s">
        <v>11059</v>
      </c>
      <c r="D1515" s="314" t="s">
        <v>11089</v>
      </c>
    </row>
    <row r="1516" spans="1:4">
      <c r="A1516" s="470">
        <v>150141</v>
      </c>
      <c r="B1516" s="312" t="s">
        <v>11059</v>
      </c>
      <c r="C1516" s="313" t="s">
        <v>11059</v>
      </c>
      <c r="D1516" s="314" t="s">
        <v>11090</v>
      </c>
    </row>
    <row r="1517" spans="1:4">
      <c r="A1517" s="470">
        <v>150142</v>
      </c>
      <c r="B1517" s="312" t="s">
        <v>11059</v>
      </c>
      <c r="C1517" s="313" t="s">
        <v>11059</v>
      </c>
      <c r="D1517" s="314" t="s">
        <v>11091</v>
      </c>
    </row>
    <row r="1518" spans="1:4">
      <c r="A1518" s="470">
        <v>150143</v>
      </c>
      <c r="B1518" s="312" t="s">
        <v>11059</v>
      </c>
      <c r="C1518" s="313" t="s">
        <v>11059</v>
      </c>
      <c r="D1518" s="314" t="s">
        <v>11092</v>
      </c>
    </row>
    <row r="1519" spans="1:4">
      <c r="A1519" s="470">
        <v>1502</v>
      </c>
      <c r="B1519" s="312" t="s">
        <v>11059</v>
      </c>
      <c r="C1519" s="313" t="s">
        <v>9259</v>
      </c>
      <c r="D1519" s="314"/>
    </row>
    <row r="1520" spans="1:4">
      <c r="A1520" s="470">
        <v>150201</v>
      </c>
      <c r="B1520" s="312" t="s">
        <v>11059</v>
      </c>
      <c r="C1520" s="313" t="s">
        <v>9259</v>
      </c>
      <c r="D1520" s="314" t="s">
        <v>9259</v>
      </c>
    </row>
    <row r="1521" spans="1:4">
      <c r="A1521" s="470">
        <v>150202</v>
      </c>
      <c r="B1521" s="312" t="s">
        <v>11059</v>
      </c>
      <c r="C1521" s="313" t="s">
        <v>9259</v>
      </c>
      <c r="D1521" s="314" t="s">
        <v>11093</v>
      </c>
    </row>
    <row r="1522" spans="1:4">
      <c r="A1522" s="470">
        <v>150203</v>
      </c>
      <c r="B1522" s="312" t="s">
        <v>11059</v>
      </c>
      <c r="C1522" s="313" t="s">
        <v>9259</v>
      </c>
      <c r="D1522" s="314" t="s">
        <v>11094</v>
      </c>
    </row>
    <row r="1523" spans="1:4">
      <c r="A1523" s="470">
        <v>150204</v>
      </c>
      <c r="B1523" s="312" t="s">
        <v>11059</v>
      </c>
      <c r="C1523" s="313" t="s">
        <v>9259</v>
      </c>
      <c r="D1523" s="314" t="s">
        <v>11095</v>
      </c>
    </row>
    <row r="1524" spans="1:4">
      <c r="A1524" s="470">
        <v>150205</v>
      </c>
      <c r="B1524" s="312" t="s">
        <v>11059</v>
      </c>
      <c r="C1524" s="313" t="s">
        <v>9259</v>
      </c>
      <c r="D1524" s="314" t="s">
        <v>11096</v>
      </c>
    </row>
    <row r="1525" spans="1:4">
      <c r="A1525" s="470">
        <v>1503</v>
      </c>
      <c r="B1525" s="312" t="s">
        <v>11059</v>
      </c>
      <c r="C1525" s="313" t="s">
        <v>11097</v>
      </c>
      <c r="D1525" s="314"/>
    </row>
    <row r="1526" spans="1:4">
      <c r="A1526" s="470">
        <v>150301</v>
      </c>
      <c r="B1526" s="312" t="s">
        <v>11059</v>
      </c>
      <c r="C1526" s="313" t="s">
        <v>11097</v>
      </c>
      <c r="D1526" s="314" t="s">
        <v>11097</v>
      </c>
    </row>
    <row r="1527" spans="1:4">
      <c r="A1527" s="470">
        <v>150302</v>
      </c>
      <c r="B1527" s="312" t="s">
        <v>11059</v>
      </c>
      <c r="C1527" s="313" t="s">
        <v>11097</v>
      </c>
      <c r="D1527" s="314" t="s">
        <v>11098</v>
      </c>
    </row>
    <row r="1528" spans="1:4">
      <c r="A1528" s="470">
        <v>150303</v>
      </c>
      <c r="B1528" s="312" t="s">
        <v>11059</v>
      </c>
      <c r="C1528" s="313" t="s">
        <v>11097</v>
      </c>
      <c r="D1528" s="314" t="s">
        <v>11099</v>
      </c>
    </row>
    <row r="1529" spans="1:4">
      <c r="A1529" s="470">
        <v>150304</v>
      </c>
      <c r="B1529" s="312" t="s">
        <v>11059</v>
      </c>
      <c r="C1529" s="313" t="s">
        <v>11097</v>
      </c>
      <c r="D1529" s="314" t="s">
        <v>11100</v>
      </c>
    </row>
    <row r="1530" spans="1:4">
      <c r="A1530" s="470">
        <v>150305</v>
      </c>
      <c r="B1530" s="312" t="s">
        <v>11059</v>
      </c>
      <c r="C1530" s="313" t="s">
        <v>11097</v>
      </c>
      <c r="D1530" s="314" t="s">
        <v>11101</v>
      </c>
    </row>
    <row r="1531" spans="1:4">
      <c r="A1531" s="470">
        <v>1504</v>
      </c>
      <c r="B1531" s="312" t="s">
        <v>11059</v>
      </c>
      <c r="C1531" s="313" t="s">
        <v>11102</v>
      </c>
      <c r="D1531" s="314"/>
    </row>
    <row r="1532" spans="1:4">
      <c r="A1532" s="470">
        <v>150401</v>
      </c>
      <c r="B1532" s="312" t="s">
        <v>11059</v>
      </c>
      <c r="C1532" s="313" t="s">
        <v>11102</v>
      </c>
      <c r="D1532" s="314" t="s">
        <v>11102</v>
      </c>
    </row>
    <row r="1533" spans="1:4">
      <c r="A1533" s="470">
        <v>150402</v>
      </c>
      <c r="B1533" s="312" t="s">
        <v>11059</v>
      </c>
      <c r="C1533" s="313" t="s">
        <v>11102</v>
      </c>
      <c r="D1533" s="314" t="s">
        <v>11103</v>
      </c>
    </row>
    <row r="1534" spans="1:4">
      <c r="A1534" s="470">
        <v>150403</v>
      </c>
      <c r="B1534" s="312" t="s">
        <v>11059</v>
      </c>
      <c r="C1534" s="313" t="s">
        <v>11102</v>
      </c>
      <c r="D1534" s="314" t="s">
        <v>11104</v>
      </c>
    </row>
    <row r="1535" spans="1:4">
      <c r="A1535" s="470">
        <v>150404</v>
      </c>
      <c r="B1535" s="312" t="s">
        <v>11059</v>
      </c>
      <c r="C1535" s="313" t="s">
        <v>11102</v>
      </c>
      <c r="D1535" s="314" t="s">
        <v>11105</v>
      </c>
    </row>
    <row r="1536" spans="1:4">
      <c r="A1536" s="310" t="s">
        <v>9738</v>
      </c>
      <c r="B1536" s="315"/>
      <c r="C1536" s="313"/>
      <c r="D1536" s="314"/>
    </row>
    <row r="1537" spans="1:4">
      <c r="A1537" s="310" t="s">
        <v>9739</v>
      </c>
      <c r="B1537" s="316" t="s">
        <v>9740</v>
      </c>
      <c r="C1537" s="313" t="s">
        <v>9741</v>
      </c>
      <c r="D1537" s="314" t="s">
        <v>9742</v>
      </c>
    </row>
    <row r="1538" spans="1:4">
      <c r="A1538" s="470">
        <v>150405</v>
      </c>
      <c r="B1538" s="312" t="s">
        <v>11059</v>
      </c>
      <c r="C1538" s="313" t="s">
        <v>11102</v>
      </c>
      <c r="D1538" s="314" t="s">
        <v>11106</v>
      </c>
    </row>
    <row r="1539" spans="1:4">
      <c r="A1539" s="470">
        <v>150406</v>
      </c>
      <c r="B1539" s="312" t="s">
        <v>11059</v>
      </c>
      <c r="C1539" s="313" t="s">
        <v>11102</v>
      </c>
      <c r="D1539" s="314" t="s">
        <v>9118</v>
      </c>
    </row>
    <row r="1540" spans="1:4">
      <c r="A1540" s="470">
        <v>150407</v>
      </c>
      <c r="B1540" s="312" t="s">
        <v>11059</v>
      </c>
      <c r="C1540" s="313" t="s">
        <v>11102</v>
      </c>
      <c r="D1540" s="314" t="s">
        <v>11107</v>
      </c>
    </row>
    <row r="1541" spans="1:4">
      <c r="A1541" s="470">
        <v>1505</v>
      </c>
      <c r="B1541" s="312" t="s">
        <v>11059</v>
      </c>
      <c r="C1541" s="313" t="s">
        <v>11108</v>
      </c>
      <c r="D1541" s="314"/>
    </row>
    <row r="1542" spans="1:4">
      <c r="A1542" s="470">
        <v>150501</v>
      </c>
      <c r="B1542" s="312" t="s">
        <v>11059</v>
      </c>
      <c r="C1542" s="313" t="s">
        <v>11108</v>
      </c>
      <c r="D1542" s="314" t="s">
        <v>11109</v>
      </c>
    </row>
    <row r="1543" spans="1:4">
      <c r="A1543" s="470">
        <v>150502</v>
      </c>
      <c r="B1543" s="312" t="s">
        <v>11059</v>
      </c>
      <c r="C1543" s="313" t="s">
        <v>11108</v>
      </c>
      <c r="D1543" s="314" t="s">
        <v>11110</v>
      </c>
    </row>
    <row r="1544" spans="1:4">
      <c r="A1544" s="470">
        <v>150503</v>
      </c>
      <c r="B1544" s="312" t="s">
        <v>11059</v>
      </c>
      <c r="C1544" s="313" t="s">
        <v>11108</v>
      </c>
      <c r="D1544" s="314" t="s">
        <v>11111</v>
      </c>
    </row>
    <row r="1545" spans="1:4">
      <c r="A1545" s="470">
        <v>150504</v>
      </c>
      <c r="B1545" s="312" t="s">
        <v>11059</v>
      </c>
      <c r="C1545" s="313" t="s">
        <v>11108</v>
      </c>
      <c r="D1545" s="314" t="s">
        <v>11112</v>
      </c>
    </row>
    <row r="1546" spans="1:4">
      <c r="A1546" s="470">
        <v>150505</v>
      </c>
      <c r="B1546" s="312" t="s">
        <v>11059</v>
      </c>
      <c r="C1546" s="313" t="s">
        <v>11108</v>
      </c>
      <c r="D1546" s="314" t="s">
        <v>9151</v>
      </c>
    </row>
    <row r="1547" spans="1:4">
      <c r="A1547" s="470">
        <v>150506</v>
      </c>
      <c r="B1547" s="312" t="s">
        <v>11059</v>
      </c>
      <c r="C1547" s="313" t="s">
        <v>11108</v>
      </c>
      <c r="D1547" s="314" t="s">
        <v>11113</v>
      </c>
    </row>
    <row r="1548" spans="1:4">
      <c r="A1548" s="470">
        <v>150507</v>
      </c>
      <c r="B1548" s="312" t="s">
        <v>11059</v>
      </c>
      <c r="C1548" s="313" t="s">
        <v>11108</v>
      </c>
      <c r="D1548" s="314" t="s">
        <v>11114</v>
      </c>
    </row>
    <row r="1549" spans="1:4">
      <c r="A1549" s="470">
        <v>150508</v>
      </c>
      <c r="B1549" s="312" t="s">
        <v>11059</v>
      </c>
      <c r="C1549" s="313" t="s">
        <v>11108</v>
      </c>
      <c r="D1549" s="314" t="s">
        <v>11115</v>
      </c>
    </row>
    <row r="1550" spans="1:4">
      <c r="A1550" s="470">
        <v>150509</v>
      </c>
      <c r="B1550" s="312" t="s">
        <v>11059</v>
      </c>
      <c r="C1550" s="313" t="s">
        <v>11108</v>
      </c>
      <c r="D1550" s="314" t="s">
        <v>11116</v>
      </c>
    </row>
    <row r="1551" spans="1:4">
      <c r="A1551" s="470">
        <v>150510</v>
      </c>
      <c r="B1551" s="312" t="s">
        <v>11059</v>
      </c>
      <c r="C1551" s="313" t="s">
        <v>11108</v>
      </c>
      <c r="D1551" s="314" t="s">
        <v>11117</v>
      </c>
    </row>
    <row r="1552" spans="1:4">
      <c r="A1552" s="470">
        <v>150511</v>
      </c>
      <c r="B1552" s="312" t="s">
        <v>11059</v>
      </c>
      <c r="C1552" s="313" t="s">
        <v>11108</v>
      </c>
      <c r="D1552" s="314" t="s">
        <v>11118</v>
      </c>
    </row>
    <row r="1553" spans="1:4">
      <c r="A1553" s="470">
        <v>150512</v>
      </c>
      <c r="B1553" s="312" t="s">
        <v>11059</v>
      </c>
      <c r="C1553" s="313" t="s">
        <v>11108</v>
      </c>
      <c r="D1553" s="314" t="s">
        <v>11119</v>
      </c>
    </row>
    <row r="1554" spans="1:4">
      <c r="A1554" s="470">
        <v>150513</v>
      </c>
      <c r="B1554" s="312" t="s">
        <v>11059</v>
      </c>
      <c r="C1554" s="313" t="s">
        <v>11108</v>
      </c>
      <c r="D1554" s="314" t="s">
        <v>8791</v>
      </c>
    </row>
    <row r="1555" spans="1:4">
      <c r="A1555" s="470">
        <v>150514</v>
      </c>
      <c r="B1555" s="312" t="s">
        <v>11059</v>
      </c>
      <c r="C1555" s="313" t="s">
        <v>11108</v>
      </c>
      <c r="D1555" s="314" t="s">
        <v>8775</v>
      </c>
    </row>
    <row r="1556" spans="1:4">
      <c r="A1556" s="470">
        <v>150515</v>
      </c>
      <c r="B1556" s="312" t="s">
        <v>11059</v>
      </c>
      <c r="C1556" s="313" t="s">
        <v>11108</v>
      </c>
      <c r="D1556" s="314" t="s">
        <v>11120</v>
      </c>
    </row>
    <row r="1557" spans="1:4">
      <c r="A1557" s="470">
        <v>150516</v>
      </c>
      <c r="B1557" s="312" t="s">
        <v>11059</v>
      </c>
      <c r="C1557" s="313" t="s">
        <v>11108</v>
      </c>
      <c r="D1557" s="314" t="s">
        <v>11121</v>
      </c>
    </row>
    <row r="1558" spans="1:4">
      <c r="A1558" s="470">
        <v>1506</v>
      </c>
      <c r="B1558" s="312" t="s">
        <v>11059</v>
      </c>
      <c r="C1558" s="313" t="s">
        <v>11122</v>
      </c>
      <c r="D1558" s="314"/>
    </row>
    <row r="1559" spans="1:4">
      <c r="A1559" s="470">
        <v>150601</v>
      </c>
      <c r="B1559" s="312" t="s">
        <v>11059</v>
      </c>
      <c r="C1559" s="313" t="s">
        <v>11122</v>
      </c>
      <c r="D1559" s="314" t="s">
        <v>11122</v>
      </c>
    </row>
    <row r="1560" spans="1:4">
      <c r="A1560" s="470">
        <v>150602</v>
      </c>
      <c r="B1560" s="312" t="s">
        <v>11059</v>
      </c>
      <c r="C1560" s="313" t="s">
        <v>11122</v>
      </c>
      <c r="D1560" s="314" t="s">
        <v>11123</v>
      </c>
    </row>
    <row r="1561" spans="1:4">
      <c r="A1561" s="470">
        <v>150603</v>
      </c>
      <c r="B1561" s="312" t="s">
        <v>11059</v>
      </c>
      <c r="C1561" s="313" t="s">
        <v>11122</v>
      </c>
      <c r="D1561" s="314" t="s">
        <v>11124</v>
      </c>
    </row>
    <row r="1562" spans="1:4">
      <c r="A1562" s="470">
        <v>150604</v>
      </c>
      <c r="B1562" s="312" t="s">
        <v>11059</v>
      </c>
      <c r="C1562" s="313" t="s">
        <v>11122</v>
      </c>
      <c r="D1562" s="314" t="s">
        <v>11125</v>
      </c>
    </row>
    <row r="1563" spans="1:4">
      <c r="A1563" s="470">
        <v>150605</v>
      </c>
      <c r="B1563" s="312" t="s">
        <v>11059</v>
      </c>
      <c r="C1563" s="313" t="s">
        <v>11122</v>
      </c>
      <c r="D1563" s="314" t="s">
        <v>8902</v>
      </c>
    </row>
    <row r="1564" spans="1:4">
      <c r="A1564" s="470">
        <v>150606</v>
      </c>
      <c r="B1564" s="312" t="s">
        <v>11059</v>
      </c>
      <c r="C1564" s="313" t="s">
        <v>11122</v>
      </c>
      <c r="D1564" s="314" t="s">
        <v>11126</v>
      </c>
    </row>
    <row r="1565" spans="1:4">
      <c r="A1565" s="470">
        <v>150607</v>
      </c>
      <c r="B1565" s="312" t="s">
        <v>11059</v>
      </c>
      <c r="C1565" s="313" t="s">
        <v>11122</v>
      </c>
      <c r="D1565" s="314" t="s">
        <v>11127</v>
      </c>
    </row>
    <row r="1566" spans="1:4">
      <c r="A1566" s="470">
        <v>150608</v>
      </c>
      <c r="B1566" s="312" t="s">
        <v>11059</v>
      </c>
      <c r="C1566" s="313" t="s">
        <v>11122</v>
      </c>
      <c r="D1566" s="314" t="s">
        <v>11128</v>
      </c>
    </row>
    <row r="1567" spans="1:4">
      <c r="A1567" s="470">
        <v>150609</v>
      </c>
      <c r="B1567" s="312" t="s">
        <v>11059</v>
      </c>
      <c r="C1567" s="313" t="s">
        <v>11122</v>
      </c>
      <c r="D1567" s="314" t="s">
        <v>11129</v>
      </c>
    </row>
    <row r="1568" spans="1:4">
      <c r="A1568" s="470">
        <v>150610</v>
      </c>
      <c r="B1568" s="312" t="s">
        <v>11059</v>
      </c>
      <c r="C1568" s="313" t="s">
        <v>11122</v>
      </c>
      <c r="D1568" s="314" t="s">
        <v>11130</v>
      </c>
    </row>
    <row r="1569" spans="1:4">
      <c r="A1569" s="470">
        <v>150611</v>
      </c>
      <c r="B1569" s="312" t="s">
        <v>11059</v>
      </c>
      <c r="C1569" s="313" t="s">
        <v>11122</v>
      </c>
      <c r="D1569" s="314" t="s">
        <v>11131</v>
      </c>
    </row>
    <row r="1570" spans="1:4">
      <c r="A1570" s="470">
        <v>150612</v>
      </c>
      <c r="B1570" s="312" t="s">
        <v>11059</v>
      </c>
      <c r="C1570" s="313" t="s">
        <v>11122</v>
      </c>
      <c r="D1570" s="314" t="s">
        <v>11132</v>
      </c>
    </row>
    <row r="1571" spans="1:4">
      <c r="A1571" s="470">
        <v>1507</v>
      </c>
      <c r="B1571" s="312" t="s">
        <v>11059</v>
      </c>
      <c r="C1571" s="313" t="s">
        <v>11133</v>
      </c>
      <c r="D1571" s="314"/>
    </row>
    <row r="1572" spans="1:4">
      <c r="A1572" s="470">
        <v>150701</v>
      </c>
      <c r="B1572" s="312" t="s">
        <v>11059</v>
      </c>
      <c r="C1572" s="313" t="s">
        <v>11133</v>
      </c>
      <c r="D1572" s="314" t="s">
        <v>11134</v>
      </c>
    </row>
    <row r="1573" spans="1:4">
      <c r="A1573" s="470">
        <v>150702</v>
      </c>
      <c r="B1573" s="312" t="s">
        <v>11059</v>
      </c>
      <c r="C1573" s="313" t="s">
        <v>11133</v>
      </c>
      <c r="D1573" s="314" t="s">
        <v>11135</v>
      </c>
    </row>
    <row r="1574" spans="1:4">
      <c r="A1574" s="470">
        <v>150703</v>
      </c>
      <c r="B1574" s="312" t="s">
        <v>11059</v>
      </c>
      <c r="C1574" s="313" t="s">
        <v>11133</v>
      </c>
      <c r="D1574" s="314" t="s">
        <v>11136</v>
      </c>
    </row>
    <row r="1575" spans="1:4">
      <c r="A1575" s="470">
        <v>150704</v>
      </c>
      <c r="B1575" s="312" t="s">
        <v>11059</v>
      </c>
      <c r="C1575" s="313" t="s">
        <v>11133</v>
      </c>
      <c r="D1575" s="314" t="s">
        <v>11137</v>
      </c>
    </row>
    <row r="1576" spans="1:4">
      <c r="A1576" s="470">
        <v>150705</v>
      </c>
      <c r="B1576" s="312" t="s">
        <v>11059</v>
      </c>
      <c r="C1576" s="313" t="s">
        <v>11133</v>
      </c>
      <c r="D1576" s="314" t="s">
        <v>11138</v>
      </c>
    </row>
    <row r="1577" spans="1:4">
      <c r="A1577" s="470">
        <v>150706</v>
      </c>
      <c r="B1577" s="312" t="s">
        <v>11059</v>
      </c>
      <c r="C1577" s="313" t="s">
        <v>11133</v>
      </c>
      <c r="D1577" s="314" t="s">
        <v>10730</v>
      </c>
    </row>
    <row r="1578" spans="1:4">
      <c r="A1578" s="470">
        <v>150707</v>
      </c>
      <c r="B1578" s="312" t="s">
        <v>11059</v>
      </c>
      <c r="C1578" s="313" t="s">
        <v>11133</v>
      </c>
      <c r="D1578" s="314" t="s">
        <v>11139</v>
      </c>
    </row>
    <row r="1579" spans="1:4">
      <c r="A1579" s="470">
        <v>150708</v>
      </c>
      <c r="B1579" s="312" t="s">
        <v>11059</v>
      </c>
      <c r="C1579" s="313" t="s">
        <v>11133</v>
      </c>
      <c r="D1579" s="314" t="s">
        <v>11140</v>
      </c>
    </row>
    <row r="1580" spans="1:4">
      <c r="A1580" s="470">
        <v>150709</v>
      </c>
      <c r="B1580" s="312" t="s">
        <v>11059</v>
      </c>
      <c r="C1580" s="313" t="s">
        <v>11133</v>
      </c>
      <c r="D1580" s="314" t="s">
        <v>11141</v>
      </c>
    </row>
    <row r="1581" spans="1:4">
      <c r="A1581" s="470">
        <v>150710</v>
      </c>
      <c r="B1581" s="312" t="s">
        <v>11059</v>
      </c>
      <c r="C1581" s="313" t="s">
        <v>11133</v>
      </c>
      <c r="D1581" s="314" t="s">
        <v>11142</v>
      </c>
    </row>
    <row r="1582" spans="1:4">
      <c r="A1582" s="470">
        <v>150711</v>
      </c>
      <c r="B1582" s="312" t="s">
        <v>11059</v>
      </c>
      <c r="C1582" s="313" t="s">
        <v>11133</v>
      </c>
      <c r="D1582" s="314" t="s">
        <v>11143</v>
      </c>
    </row>
    <row r="1583" spans="1:4">
      <c r="A1583" s="470">
        <v>150712</v>
      </c>
      <c r="B1583" s="312" t="s">
        <v>11059</v>
      </c>
      <c r="C1583" s="313" t="s">
        <v>11133</v>
      </c>
      <c r="D1583" s="314" t="s">
        <v>11144</v>
      </c>
    </row>
    <row r="1584" spans="1:4">
      <c r="A1584" s="470">
        <v>150713</v>
      </c>
      <c r="B1584" s="312" t="s">
        <v>11059</v>
      </c>
      <c r="C1584" s="313" t="s">
        <v>11133</v>
      </c>
      <c r="D1584" s="314" t="s">
        <v>11145</v>
      </c>
    </row>
    <row r="1585" spans="1:4">
      <c r="A1585" s="470">
        <v>150714</v>
      </c>
      <c r="B1585" s="312" t="s">
        <v>11059</v>
      </c>
      <c r="C1585" s="313" t="s">
        <v>11133</v>
      </c>
      <c r="D1585" s="314" t="s">
        <v>11146</v>
      </c>
    </row>
    <row r="1586" spans="1:4">
      <c r="A1586" s="470">
        <v>150715</v>
      </c>
      <c r="B1586" s="312" t="s">
        <v>11059</v>
      </c>
      <c r="C1586" s="313" t="s">
        <v>11133</v>
      </c>
      <c r="D1586" s="314" t="s">
        <v>11147</v>
      </c>
    </row>
    <row r="1587" spans="1:4">
      <c r="A1587" s="470">
        <v>150716</v>
      </c>
      <c r="B1587" s="312" t="s">
        <v>11059</v>
      </c>
      <c r="C1587" s="313" t="s">
        <v>11133</v>
      </c>
      <c r="D1587" s="314" t="s">
        <v>8791</v>
      </c>
    </row>
    <row r="1588" spans="1:4">
      <c r="A1588" s="470">
        <v>150717</v>
      </c>
      <c r="B1588" s="312" t="s">
        <v>11059</v>
      </c>
      <c r="C1588" s="313" t="s">
        <v>11133</v>
      </c>
      <c r="D1588" s="314" t="s">
        <v>11148</v>
      </c>
    </row>
    <row r="1589" spans="1:4">
      <c r="A1589" s="310" t="s">
        <v>9738</v>
      </c>
      <c r="B1589" s="315"/>
      <c r="C1589" s="313"/>
      <c r="D1589" s="314"/>
    </row>
    <row r="1590" spans="1:4">
      <c r="A1590" s="310" t="s">
        <v>9739</v>
      </c>
      <c r="B1590" s="316" t="s">
        <v>9740</v>
      </c>
      <c r="C1590" s="313" t="s">
        <v>9741</v>
      </c>
      <c r="D1590" s="314" t="s">
        <v>9742</v>
      </c>
    </row>
    <row r="1591" spans="1:4">
      <c r="A1591" s="470">
        <v>150718</v>
      </c>
      <c r="B1591" s="312" t="s">
        <v>11059</v>
      </c>
      <c r="C1591" s="313" t="s">
        <v>11133</v>
      </c>
      <c r="D1591" s="314" t="s">
        <v>11149</v>
      </c>
    </row>
    <row r="1592" spans="1:4">
      <c r="A1592" s="470">
        <v>150719</v>
      </c>
      <c r="B1592" s="312" t="s">
        <v>11059</v>
      </c>
      <c r="C1592" s="313" t="s">
        <v>11133</v>
      </c>
      <c r="D1592" s="314" t="s">
        <v>11150</v>
      </c>
    </row>
    <row r="1593" spans="1:4">
      <c r="A1593" s="470">
        <v>150720</v>
      </c>
      <c r="B1593" s="312" t="s">
        <v>11059</v>
      </c>
      <c r="C1593" s="313" t="s">
        <v>11133</v>
      </c>
      <c r="D1593" s="314" t="s">
        <v>11151</v>
      </c>
    </row>
    <row r="1594" spans="1:4">
      <c r="A1594" s="470">
        <v>150721</v>
      </c>
      <c r="B1594" s="312" t="s">
        <v>11059</v>
      </c>
      <c r="C1594" s="313" t="s">
        <v>11133</v>
      </c>
      <c r="D1594" s="314" t="s">
        <v>11152</v>
      </c>
    </row>
    <row r="1595" spans="1:4">
      <c r="A1595" s="470">
        <v>150722</v>
      </c>
      <c r="B1595" s="312" t="s">
        <v>11059</v>
      </c>
      <c r="C1595" s="313" t="s">
        <v>11133</v>
      </c>
      <c r="D1595" s="314" t="s">
        <v>11153</v>
      </c>
    </row>
    <row r="1596" spans="1:4">
      <c r="A1596" s="470">
        <v>150723</v>
      </c>
      <c r="B1596" s="312" t="s">
        <v>11059</v>
      </c>
      <c r="C1596" s="313" t="s">
        <v>11133</v>
      </c>
      <c r="D1596" s="314" t="s">
        <v>11154</v>
      </c>
    </row>
    <row r="1597" spans="1:4">
      <c r="A1597" s="470">
        <v>150724</v>
      </c>
      <c r="B1597" s="312" t="s">
        <v>11059</v>
      </c>
      <c r="C1597" s="313" t="s">
        <v>11133</v>
      </c>
      <c r="D1597" s="314" t="s">
        <v>11155</v>
      </c>
    </row>
    <row r="1598" spans="1:4">
      <c r="A1598" s="470">
        <v>150725</v>
      </c>
      <c r="B1598" s="312" t="s">
        <v>11059</v>
      </c>
      <c r="C1598" s="313" t="s">
        <v>11133</v>
      </c>
      <c r="D1598" s="314" t="s">
        <v>11156</v>
      </c>
    </row>
    <row r="1599" spans="1:4">
      <c r="A1599" s="470">
        <v>150726</v>
      </c>
      <c r="B1599" s="312" t="s">
        <v>11059</v>
      </c>
      <c r="C1599" s="313" t="s">
        <v>11133</v>
      </c>
      <c r="D1599" s="314" t="s">
        <v>11157</v>
      </c>
    </row>
    <row r="1600" spans="1:4">
      <c r="A1600" s="470">
        <v>150727</v>
      </c>
      <c r="B1600" s="312" t="s">
        <v>11059</v>
      </c>
      <c r="C1600" s="313" t="s">
        <v>11133</v>
      </c>
      <c r="D1600" s="314" t="s">
        <v>11158</v>
      </c>
    </row>
    <row r="1601" spans="1:4">
      <c r="A1601" s="470">
        <v>150728</v>
      </c>
      <c r="B1601" s="312" t="s">
        <v>11059</v>
      </c>
      <c r="C1601" s="313" t="s">
        <v>11133</v>
      </c>
      <c r="D1601" s="314" t="s">
        <v>11159</v>
      </c>
    </row>
    <row r="1602" spans="1:4">
      <c r="A1602" s="470">
        <v>150729</v>
      </c>
      <c r="B1602" s="312" t="s">
        <v>11059</v>
      </c>
      <c r="C1602" s="313" t="s">
        <v>11133</v>
      </c>
      <c r="D1602" s="314" t="s">
        <v>11160</v>
      </c>
    </row>
    <row r="1603" spans="1:4">
      <c r="A1603" s="470">
        <v>150730</v>
      </c>
      <c r="B1603" s="312" t="s">
        <v>11059</v>
      </c>
      <c r="C1603" s="313" t="s">
        <v>11133</v>
      </c>
      <c r="D1603" s="314" t="s">
        <v>11161</v>
      </c>
    </row>
    <row r="1604" spans="1:4">
      <c r="A1604" s="470">
        <v>150731</v>
      </c>
      <c r="B1604" s="312" t="s">
        <v>11059</v>
      </c>
      <c r="C1604" s="313" t="s">
        <v>11133</v>
      </c>
      <c r="D1604" s="314" t="s">
        <v>11162</v>
      </c>
    </row>
    <row r="1605" spans="1:4">
      <c r="A1605" s="470">
        <v>150732</v>
      </c>
      <c r="B1605" s="312" t="s">
        <v>11059</v>
      </c>
      <c r="C1605" s="313" t="s">
        <v>11133</v>
      </c>
      <c r="D1605" s="314" t="s">
        <v>11163</v>
      </c>
    </row>
    <row r="1606" spans="1:4">
      <c r="A1606" s="470">
        <v>1508</v>
      </c>
      <c r="B1606" s="312" t="s">
        <v>11059</v>
      </c>
      <c r="C1606" s="313" t="s">
        <v>11164</v>
      </c>
      <c r="D1606" s="314"/>
    </row>
    <row r="1607" spans="1:4">
      <c r="A1607" s="470">
        <v>150801</v>
      </c>
      <c r="B1607" s="312" t="s">
        <v>11059</v>
      </c>
      <c r="C1607" s="313" t="s">
        <v>11164</v>
      </c>
      <c r="D1607" s="314" t="s">
        <v>11165</v>
      </c>
    </row>
    <row r="1608" spans="1:4">
      <c r="A1608" s="470">
        <v>150802</v>
      </c>
      <c r="B1608" s="312" t="s">
        <v>11059</v>
      </c>
      <c r="C1608" s="313" t="s">
        <v>11164</v>
      </c>
      <c r="D1608" s="314" t="s">
        <v>11166</v>
      </c>
    </row>
    <row r="1609" spans="1:4">
      <c r="A1609" s="470">
        <v>150803</v>
      </c>
      <c r="B1609" s="312" t="s">
        <v>11059</v>
      </c>
      <c r="C1609" s="313" t="s">
        <v>11164</v>
      </c>
      <c r="D1609" s="314" t="s">
        <v>11167</v>
      </c>
    </row>
    <row r="1610" spans="1:4">
      <c r="A1610" s="470">
        <v>150804</v>
      </c>
      <c r="B1610" s="312" t="s">
        <v>11059</v>
      </c>
      <c r="C1610" s="313" t="s">
        <v>11164</v>
      </c>
      <c r="D1610" s="314" t="s">
        <v>11168</v>
      </c>
    </row>
    <row r="1611" spans="1:4">
      <c r="A1611" s="470">
        <v>150805</v>
      </c>
      <c r="B1611" s="312" t="s">
        <v>11059</v>
      </c>
      <c r="C1611" s="313" t="s">
        <v>11164</v>
      </c>
      <c r="D1611" s="314" t="s">
        <v>11169</v>
      </c>
    </row>
    <row r="1612" spans="1:4">
      <c r="A1612" s="470">
        <v>150806</v>
      </c>
      <c r="B1612" s="312" t="s">
        <v>11059</v>
      </c>
      <c r="C1612" s="313" t="s">
        <v>11164</v>
      </c>
      <c r="D1612" s="314" t="s">
        <v>11164</v>
      </c>
    </row>
    <row r="1613" spans="1:4">
      <c r="A1613" s="470">
        <v>150807</v>
      </c>
      <c r="B1613" s="312" t="s">
        <v>11059</v>
      </c>
      <c r="C1613" s="313" t="s">
        <v>11164</v>
      </c>
      <c r="D1613" s="314" t="s">
        <v>8799</v>
      </c>
    </row>
    <row r="1614" spans="1:4">
      <c r="A1614" s="470">
        <v>150808</v>
      </c>
      <c r="B1614" s="312" t="s">
        <v>11059</v>
      </c>
      <c r="C1614" s="313" t="s">
        <v>11164</v>
      </c>
      <c r="D1614" s="314" t="s">
        <v>11170</v>
      </c>
    </row>
    <row r="1615" spans="1:4">
      <c r="A1615" s="470">
        <v>150809</v>
      </c>
      <c r="B1615" s="312" t="s">
        <v>11059</v>
      </c>
      <c r="C1615" s="313" t="s">
        <v>11164</v>
      </c>
      <c r="D1615" s="314" t="s">
        <v>11171</v>
      </c>
    </row>
    <row r="1616" spans="1:4">
      <c r="A1616" s="470">
        <v>150810</v>
      </c>
      <c r="B1616" s="312" t="s">
        <v>11059</v>
      </c>
      <c r="C1616" s="313" t="s">
        <v>11164</v>
      </c>
      <c r="D1616" s="314" t="s">
        <v>11172</v>
      </c>
    </row>
    <row r="1617" spans="1:4">
      <c r="A1617" s="470">
        <v>150811</v>
      </c>
      <c r="B1617" s="312" t="s">
        <v>11059</v>
      </c>
      <c r="C1617" s="313" t="s">
        <v>11164</v>
      </c>
      <c r="D1617" s="314" t="s">
        <v>11173</v>
      </c>
    </row>
    <row r="1618" spans="1:4">
      <c r="A1618" s="470">
        <v>150812</v>
      </c>
      <c r="B1618" s="312" t="s">
        <v>11059</v>
      </c>
      <c r="C1618" s="313" t="s">
        <v>11164</v>
      </c>
      <c r="D1618" s="314" t="s">
        <v>11174</v>
      </c>
    </row>
    <row r="1619" spans="1:4">
      <c r="A1619" s="470">
        <v>1509</v>
      </c>
      <c r="B1619" s="312" t="s">
        <v>11059</v>
      </c>
      <c r="C1619" s="313" t="s">
        <v>11175</v>
      </c>
      <c r="D1619" s="314"/>
    </row>
    <row r="1620" spans="1:4">
      <c r="A1620" s="470">
        <v>150901</v>
      </c>
      <c r="B1620" s="312" t="s">
        <v>11059</v>
      </c>
      <c r="C1620" s="313" t="s">
        <v>11175</v>
      </c>
      <c r="D1620" s="314" t="s">
        <v>11176</v>
      </c>
    </row>
    <row r="1621" spans="1:4">
      <c r="A1621" s="470">
        <v>150902</v>
      </c>
      <c r="B1621" s="312" t="s">
        <v>11059</v>
      </c>
      <c r="C1621" s="313" t="s">
        <v>11175</v>
      </c>
      <c r="D1621" s="314" t="s">
        <v>11177</v>
      </c>
    </row>
    <row r="1622" spans="1:4">
      <c r="A1622" s="470">
        <v>150903</v>
      </c>
      <c r="B1622" s="312" t="s">
        <v>11059</v>
      </c>
      <c r="C1622" s="313" t="s">
        <v>11175</v>
      </c>
      <c r="D1622" s="314" t="s">
        <v>11178</v>
      </c>
    </row>
    <row r="1623" spans="1:4">
      <c r="A1623" s="470">
        <v>150904</v>
      </c>
      <c r="B1623" s="312" t="s">
        <v>11059</v>
      </c>
      <c r="C1623" s="313" t="s">
        <v>11175</v>
      </c>
      <c r="D1623" s="314" t="s">
        <v>11179</v>
      </c>
    </row>
    <row r="1624" spans="1:4">
      <c r="A1624" s="470">
        <v>150905</v>
      </c>
      <c r="B1624" s="312" t="s">
        <v>11059</v>
      </c>
      <c r="C1624" s="313" t="s">
        <v>11175</v>
      </c>
      <c r="D1624" s="314" t="s">
        <v>11180</v>
      </c>
    </row>
    <row r="1625" spans="1:4">
      <c r="A1625" s="470">
        <v>150906</v>
      </c>
      <c r="B1625" s="312" t="s">
        <v>11059</v>
      </c>
      <c r="C1625" s="313" t="s">
        <v>11175</v>
      </c>
      <c r="D1625" s="314" t="s">
        <v>11181</v>
      </c>
    </row>
    <row r="1626" spans="1:4">
      <c r="A1626" s="470">
        <v>1510</v>
      </c>
      <c r="B1626" s="312" t="s">
        <v>11059</v>
      </c>
      <c r="C1626" s="313" t="s">
        <v>9220</v>
      </c>
      <c r="D1626" s="314"/>
    </row>
    <row r="1627" spans="1:4">
      <c r="A1627" s="470">
        <v>151001</v>
      </c>
      <c r="B1627" s="312" t="s">
        <v>11059</v>
      </c>
      <c r="C1627" s="313" t="s">
        <v>9220</v>
      </c>
      <c r="D1627" s="314" t="s">
        <v>9220</v>
      </c>
    </row>
    <row r="1628" spans="1:4">
      <c r="A1628" s="470">
        <v>151002</v>
      </c>
      <c r="B1628" s="312" t="s">
        <v>11059</v>
      </c>
      <c r="C1628" s="313" t="s">
        <v>9220</v>
      </c>
      <c r="D1628" s="314" t="s">
        <v>11182</v>
      </c>
    </row>
    <row r="1629" spans="1:4">
      <c r="A1629" s="470">
        <v>151003</v>
      </c>
      <c r="B1629" s="312" t="s">
        <v>11059</v>
      </c>
      <c r="C1629" s="313" t="s">
        <v>9220</v>
      </c>
      <c r="D1629" s="314" t="s">
        <v>11183</v>
      </c>
    </row>
    <row r="1630" spans="1:4">
      <c r="A1630" s="470">
        <v>151004</v>
      </c>
      <c r="B1630" s="312" t="s">
        <v>11059</v>
      </c>
      <c r="C1630" s="313" t="s">
        <v>9220</v>
      </c>
      <c r="D1630" s="314" t="s">
        <v>9260</v>
      </c>
    </row>
    <row r="1631" spans="1:4">
      <c r="A1631" s="470">
        <v>151005</v>
      </c>
      <c r="B1631" s="312" t="s">
        <v>11059</v>
      </c>
      <c r="C1631" s="313" t="s">
        <v>9220</v>
      </c>
      <c r="D1631" s="314" t="s">
        <v>9261</v>
      </c>
    </row>
    <row r="1632" spans="1:4">
      <c r="A1632" s="470">
        <v>151006</v>
      </c>
      <c r="B1632" s="312" t="s">
        <v>11059</v>
      </c>
      <c r="C1632" s="313" t="s">
        <v>9220</v>
      </c>
      <c r="D1632" s="314" t="s">
        <v>11184</v>
      </c>
    </row>
    <row r="1633" spans="1:4">
      <c r="A1633" s="470">
        <v>151007</v>
      </c>
      <c r="B1633" s="312" t="s">
        <v>11059</v>
      </c>
      <c r="C1633" s="313" t="s">
        <v>9220</v>
      </c>
      <c r="D1633" s="314" t="s">
        <v>11185</v>
      </c>
    </row>
    <row r="1634" spans="1:4">
      <c r="A1634" s="470">
        <v>151008</v>
      </c>
      <c r="B1634" s="312" t="s">
        <v>11059</v>
      </c>
      <c r="C1634" s="313" t="s">
        <v>9220</v>
      </c>
      <c r="D1634" s="314" t="s">
        <v>11186</v>
      </c>
    </row>
    <row r="1635" spans="1:4">
      <c r="A1635" s="470">
        <v>151009</v>
      </c>
      <c r="B1635" s="312" t="s">
        <v>11059</v>
      </c>
      <c r="C1635" s="313" t="s">
        <v>9220</v>
      </c>
      <c r="D1635" s="314" t="s">
        <v>11187</v>
      </c>
    </row>
    <row r="1636" spans="1:4">
      <c r="A1636" s="470">
        <v>151010</v>
      </c>
      <c r="B1636" s="312" t="s">
        <v>11059</v>
      </c>
      <c r="C1636" s="313" t="s">
        <v>9220</v>
      </c>
      <c r="D1636" s="314" t="s">
        <v>8781</v>
      </c>
    </row>
    <row r="1637" spans="1:4">
      <c r="A1637" s="470">
        <v>151011</v>
      </c>
      <c r="B1637" s="312" t="s">
        <v>11059</v>
      </c>
      <c r="C1637" s="313" t="s">
        <v>9220</v>
      </c>
      <c r="D1637" s="314" t="s">
        <v>11188</v>
      </c>
    </row>
    <row r="1638" spans="1:4">
      <c r="A1638" s="470">
        <v>151012</v>
      </c>
      <c r="B1638" s="312" t="s">
        <v>11059</v>
      </c>
      <c r="C1638" s="313" t="s">
        <v>9220</v>
      </c>
      <c r="D1638" s="314" t="s">
        <v>11189</v>
      </c>
    </row>
    <row r="1639" spans="1:4">
      <c r="A1639" s="470">
        <v>151013</v>
      </c>
      <c r="B1639" s="312" t="s">
        <v>11059</v>
      </c>
      <c r="C1639" s="313" t="s">
        <v>9220</v>
      </c>
      <c r="D1639" s="314" t="s">
        <v>11190</v>
      </c>
    </row>
    <row r="1640" spans="1:4">
      <c r="A1640" s="470">
        <v>151014</v>
      </c>
      <c r="B1640" s="312" t="s">
        <v>11059</v>
      </c>
      <c r="C1640" s="313" t="s">
        <v>9220</v>
      </c>
      <c r="D1640" s="314" t="s">
        <v>11191</v>
      </c>
    </row>
    <row r="1641" spans="1:4">
      <c r="A1641" s="470">
        <v>151015</v>
      </c>
      <c r="B1641" s="312" t="s">
        <v>11059</v>
      </c>
      <c r="C1641" s="313" t="s">
        <v>9220</v>
      </c>
      <c r="D1641" s="314" t="s">
        <v>11192</v>
      </c>
    </row>
    <row r="1642" spans="1:4">
      <c r="A1642" s="310" t="s">
        <v>9738</v>
      </c>
      <c r="B1642" s="315"/>
      <c r="C1642" s="313"/>
      <c r="D1642" s="314"/>
    </row>
    <row r="1643" spans="1:4">
      <c r="A1643" s="310" t="s">
        <v>9739</v>
      </c>
      <c r="B1643" s="316" t="s">
        <v>9740</v>
      </c>
      <c r="C1643" s="313" t="s">
        <v>9741</v>
      </c>
      <c r="D1643" s="314" t="s">
        <v>9742</v>
      </c>
    </row>
    <row r="1644" spans="1:4">
      <c r="A1644" s="470">
        <v>151016</v>
      </c>
      <c r="B1644" s="312" t="s">
        <v>11059</v>
      </c>
      <c r="C1644" s="313" t="s">
        <v>9220</v>
      </c>
      <c r="D1644" s="314" t="s">
        <v>11193</v>
      </c>
    </row>
    <row r="1645" spans="1:4">
      <c r="A1645" s="470">
        <v>151017</v>
      </c>
      <c r="B1645" s="312" t="s">
        <v>11059</v>
      </c>
      <c r="C1645" s="313" t="s">
        <v>9220</v>
      </c>
      <c r="D1645" s="314" t="s">
        <v>11194</v>
      </c>
    </row>
    <row r="1646" spans="1:4">
      <c r="A1646" s="470">
        <v>151018</v>
      </c>
      <c r="B1646" s="312" t="s">
        <v>11059</v>
      </c>
      <c r="C1646" s="313" t="s">
        <v>9220</v>
      </c>
      <c r="D1646" s="314" t="s">
        <v>11144</v>
      </c>
    </row>
    <row r="1647" spans="1:4">
      <c r="A1647" s="470">
        <v>151019</v>
      </c>
      <c r="B1647" s="312" t="s">
        <v>11059</v>
      </c>
      <c r="C1647" s="313" t="s">
        <v>9220</v>
      </c>
      <c r="D1647" s="314" t="s">
        <v>11195</v>
      </c>
    </row>
    <row r="1648" spans="1:4">
      <c r="A1648" s="470">
        <v>151020</v>
      </c>
      <c r="B1648" s="312" t="s">
        <v>11059</v>
      </c>
      <c r="C1648" s="313" t="s">
        <v>9220</v>
      </c>
      <c r="D1648" s="314" t="s">
        <v>11196</v>
      </c>
    </row>
    <row r="1649" spans="1:4">
      <c r="A1649" s="470">
        <v>151021</v>
      </c>
      <c r="B1649" s="312" t="s">
        <v>11059</v>
      </c>
      <c r="C1649" s="313" t="s">
        <v>9220</v>
      </c>
      <c r="D1649" s="314" t="s">
        <v>8793</v>
      </c>
    </row>
    <row r="1650" spans="1:4">
      <c r="A1650" s="470">
        <v>151022</v>
      </c>
      <c r="B1650" s="312" t="s">
        <v>11059</v>
      </c>
      <c r="C1650" s="313" t="s">
        <v>9220</v>
      </c>
      <c r="D1650" s="314" t="s">
        <v>11197</v>
      </c>
    </row>
    <row r="1651" spans="1:4">
      <c r="A1651" s="470">
        <v>151023</v>
      </c>
      <c r="B1651" s="312" t="s">
        <v>11059</v>
      </c>
      <c r="C1651" s="313" t="s">
        <v>9220</v>
      </c>
      <c r="D1651" s="314" t="s">
        <v>11198</v>
      </c>
    </row>
    <row r="1652" spans="1:4">
      <c r="A1652" s="470">
        <v>151024</v>
      </c>
      <c r="B1652" s="312" t="s">
        <v>11059</v>
      </c>
      <c r="C1652" s="313" t="s">
        <v>9220</v>
      </c>
      <c r="D1652" s="314" t="s">
        <v>11199</v>
      </c>
    </row>
    <row r="1653" spans="1:4">
      <c r="A1653" s="470">
        <v>151025</v>
      </c>
      <c r="B1653" s="312" t="s">
        <v>11059</v>
      </c>
      <c r="C1653" s="313" t="s">
        <v>9220</v>
      </c>
      <c r="D1653" s="314" t="s">
        <v>11200</v>
      </c>
    </row>
    <row r="1654" spans="1:4">
      <c r="A1654" s="470">
        <v>151026</v>
      </c>
      <c r="B1654" s="312" t="s">
        <v>11059</v>
      </c>
      <c r="C1654" s="313" t="s">
        <v>9220</v>
      </c>
      <c r="D1654" s="314" t="s">
        <v>11201</v>
      </c>
    </row>
    <row r="1655" spans="1:4">
      <c r="A1655" s="470">
        <v>151027</v>
      </c>
      <c r="B1655" s="312" t="s">
        <v>11059</v>
      </c>
      <c r="C1655" s="313" t="s">
        <v>9220</v>
      </c>
      <c r="D1655" s="314" t="s">
        <v>11202</v>
      </c>
    </row>
    <row r="1656" spans="1:4">
      <c r="A1656" s="470">
        <v>151028</v>
      </c>
      <c r="B1656" s="312" t="s">
        <v>11059</v>
      </c>
      <c r="C1656" s="313" t="s">
        <v>9220</v>
      </c>
      <c r="D1656" s="314" t="s">
        <v>11203</v>
      </c>
    </row>
    <row r="1657" spans="1:4">
      <c r="A1657" s="470">
        <v>151029</v>
      </c>
      <c r="B1657" s="312" t="s">
        <v>11059</v>
      </c>
      <c r="C1657" s="313" t="s">
        <v>9220</v>
      </c>
      <c r="D1657" s="314" t="s">
        <v>11204</v>
      </c>
    </row>
    <row r="1658" spans="1:4">
      <c r="A1658" s="470">
        <v>151030</v>
      </c>
      <c r="B1658" s="312" t="s">
        <v>11059</v>
      </c>
      <c r="C1658" s="313" t="s">
        <v>9220</v>
      </c>
      <c r="D1658" s="314" t="s">
        <v>11205</v>
      </c>
    </row>
    <row r="1659" spans="1:4">
      <c r="A1659" s="470">
        <v>151031</v>
      </c>
      <c r="B1659" s="312" t="s">
        <v>11059</v>
      </c>
      <c r="C1659" s="313" t="s">
        <v>9220</v>
      </c>
      <c r="D1659" s="314" t="s">
        <v>11206</v>
      </c>
    </row>
    <row r="1660" spans="1:4">
      <c r="A1660" s="470">
        <v>151032</v>
      </c>
      <c r="B1660" s="312" t="s">
        <v>11059</v>
      </c>
      <c r="C1660" s="313" t="s">
        <v>9220</v>
      </c>
      <c r="D1660" s="314" t="s">
        <v>11207</v>
      </c>
    </row>
    <row r="1661" spans="1:4">
      <c r="A1661" s="470">
        <v>151033</v>
      </c>
      <c r="B1661" s="312" t="s">
        <v>11059</v>
      </c>
      <c r="C1661" s="313" t="s">
        <v>9220</v>
      </c>
      <c r="D1661" s="314" t="s">
        <v>11208</v>
      </c>
    </row>
    <row r="1662" spans="1:4">
      <c r="A1662" s="470">
        <v>16</v>
      </c>
      <c r="B1662" s="312" t="s">
        <v>9262</v>
      </c>
      <c r="C1662" s="313"/>
      <c r="D1662" s="314"/>
    </row>
    <row r="1663" spans="1:4">
      <c r="A1663" s="470">
        <v>1601</v>
      </c>
      <c r="B1663" s="312" t="s">
        <v>9262</v>
      </c>
      <c r="C1663" s="313" t="s">
        <v>9263</v>
      </c>
      <c r="D1663" s="314"/>
    </row>
    <row r="1664" spans="1:4">
      <c r="A1664" s="470">
        <v>160101</v>
      </c>
      <c r="B1664" s="312" t="s">
        <v>9262</v>
      </c>
      <c r="C1664" s="313" t="s">
        <v>9263</v>
      </c>
      <c r="D1664" s="314" t="s">
        <v>9264</v>
      </c>
    </row>
    <row r="1665" spans="1:4">
      <c r="A1665" s="470">
        <v>160102</v>
      </c>
      <c r="B1665" s="312" t="s">
        <v>9262</v>
      </c>
      <c r="C1665" s="313" t="s">
        <v>9263</v>
      </c>
      <c r="D1665" s="314" t="s">
        <v>9265</v>
      </c>
    </row>
    <row r="1666" spans="1:4">
      <c r="A1666" s="470">
        <v>160103</v>
      </c>
      <c r="B1666" s="312" t="s">
        <v>9262</v>
      </c>
      <c r="C1666" s="313" t="s">
        <v>9263</v>
      </c>
      <c r="D1666" s="314" t="s">
        <v>9266</v>
      </c>
    </row>
    <row r="1667" spans="1:4">
      <c r="A1667" s="470">
        <v>160104</v>
      </c>
      <c r="B1667" s="312" t="s">
        <v>9262</v>
      </c>
      <c r="C1667" s="313" t="s">
        <v>9263</v>
      </c>
      <c r="D1667" s="314" t="s">
        <v>9267</v>
      </c>
    </row>
    <row r="1668" spans="1:4">
      <c r="A1668" s="470">
        <v>160105</v>
      </c>
      <c r="B1668" s="312" t="s">
        <v>9262</v>
      </c>
      <c r="C1668" s="313" t="s">
        <v>9263</v>
      </c>
      <c r="D1668" s="314" t="s">
        <v>9268</v>
      </c>
    </row>
    <row r="1669" spans="1:4">
      <c r="A1669" s="470">
        <v>160106</v>
      </c>
      <c r="B1669" s="312" t="s">
        <v>9262</v>
      </c>
      <c r="C1669" s="313" t="s">
        <v>9263</v>
      </c>
      <c r="D1669" s="314" t="s">
        <v>9269</v>
      </c>
    </row>
    <row r="1670" spans="1:4">
      <c r="A1670" s="470">
        <v>160107</v>
      </c>
      <c r="B1670" s="312" t="s">
        <v>9262</v>
      </c>
      <c r="C1670" s="313" t="s">
        <v>9263</v>
      </c>
      <c r="D1670" s="314" t="s">
        <v>9270</v>
      </c>
    </row>
    <row r="1671" spans="1:4">
      <c r="A1671" s="470">
        <v>160108</v>
      </c>
      <c r="B1671" s="312" t="s">
        <v>9262</v>
      </c>
      <c r="C1671" s="313" t="s">
        <v>9263</v>
      </c>
      <c r="D1671" s="314" t="s">
        <v>9271</v>
      </c>
    </row>
    <row r="1672" spans="1:4">
      <c r="A1672" s="470">
        <v>160110</v>
      </c>
      <c r="B1672" s="312" t="s">
        <v>9262</v>
      </c>
      <c r="C1672" s="313" t="s">
        <v>9263</v>
      </c>
      <c r="D1672" s="314" t="s">
        <v>9272</v>
      </c>
    </row>
    <row r="1673" spans="1:4">
      <c r="A1673" s="470">
        <v>160112</v>
      </c>
      <c r="B1673" s="312" t="s">
        <v>9262</v>
      </c>
      <c r="C1673" s="313" t="s">
        <v>9263</v>
      </c>
      <c r="D1673" s="314" t="s">
        <v>8803</v>
      </c>
    </row>
    <row r="1674" spans="1:4">
      <c r="A1674" s="470">
        <v>160113</v>
      </c>
      <c r="B1674" s="312" t="s">
        <v>9262</v>
      </c>
      <c r="C1674" s="313" t="s">
        <v>9263</v>
      </c>
      <c r="D1674" s="314" t="s">
        <v>8797</v>
      </c>
    </row>
    <row r="1675" spans="1:4">
      <c r="A1675" s="470">
        <v>1602</v>
      </c>
      <c r="B1675" s="312" t="s">
        <v>9262</v>
      </c>
      <c r="C1675" s="313" t="s">
        <v>9273</v>
      </c>
      <c r="D1675" s="314"/>
    </row>
    <row r="1676" spans="1:4">
      <c r="A1676" s="470">
        <v>160201</v>
      </c>
      <c r="B1676" s="312" t="s">
        <v>9262</v>
      </c>
      <c r="C1676" s="313" t="s">
        <v>9273</v>
      </c>
      <c r="D1676" s="314" t="s">
        <v>9274</v>
      </c>
    </row>
    <row r="1677" spans="1:4">
      <c r="A1677" s="470">
        <v>160202</v>
      </c>
      <c r="B1677" s="312" t="s">
        <v>9262</v>
      </c>
      <c r="C1677" s="313" t="s">
        <v>9273</v>
      </c>
      <c r="D1677" s="314" t="s">
        <v>9275</v>
      </c>
    </row>
    <row r="1678" spans="1:4">
      <c r="A1678" s="470">
        <v>160205</v>
      </c>
      <c r="B1678" s="312" t="s">
        <v>9262</v>
      </c>
      <c r="C1678" s="313" t="s">
        <v>9273</v>
      </c>
      <c r="D1678" s="314" t="s">
        <v>9276</v>
      </c>
    </row>
    <row r="1679" spans="1:4">
      <c r="A1679" s="470">
        <v>160206</v>
      </c>
      <c r="B1679" s="312" t="s">
        <v>9262</v>
      </c>
      <c r="C1679" s="313" t="s">
        <v>9273</v>
      </c>
      <c r="D1679" s="314" t="s">
        <v>9258</v>
      </c>
    </row>
    <row r="1680" spans="1:4">
      <c r="A1680" s="470">
        <v>160210</v>
      </c>
      <c r="B1680" s="312" t="s">
        <v>9262</v>
      </c>
      <c r="C1680" s="313" t="s">
        <v>9273</v>
      </c>
      <c r="D1680" s="314" t="s">
        <v>8779</v>
      </c>
    </row>
    <row r="1681" spans="1:4">
      <c r="A1681" s="470">
        <v>160211</v>
      </c>
      <c r="B1681" s="312" t="s">
        <v>9262</v>
      </c>
      <c r="C1681" s="313" t="s">
        <v>9273</v>
      </c>
      <c r="D1681" s="314" t="s">
        <v>9277</v>
      </c>
    </row>
    <row r="1682" spans="1:4">
      <c r="A1682" s="470">
        <v>1603</v>
      </c>
      <c r="B1682" s="312" t="s">
        <v>9262</v>
      </c>
      <c r="C1682" s="313" t="s">
        <v>9262</v>
      </c>
      <c r="D1682" s="314"/>
    </row>
    <row r="1683" spans="1:4">
      <c r="A1683" s="470">
        <v>160301</v>
      </c>
      <c r="B1683" s="312" t="s">
        <v>9262</v>
      </c>
      <c r="C1683" s="313" t="s">
        <v>9262</v>
      </c>
      <c r="D1683" s="314" t="s">
        <v>9278</v>
      </c>
    </row>
    <row r="1684" spans="1:4">
      <c r="A1684" s="470">
        <v>160302</v>
      </c>
      <c r="B1684" s="312" t="s">
        <v>9262</v>
      </c>
      <c r="C1684" s="313" t="s">
        <v>9262</v>
      </c>
      <c r="D1684" s="314" t="s">
        <v>9279</v>
      </c>
    </row>
    <row r="1685" spans="1:4">
      <c r="A1685" s="470">
        <v>160303</v>
      </c>
      <c r="B1685" s="312" t="s">
        <v>9262</v>
      </c>
      <c r="C1685" s="313" t="s">
        <v>9262</v>
      </c>
      <c r="D1685" s="314" t="s">
        <v>9280</v>
      </c>
    </row>
    <row r="1686" spans="1:4">
      <c r="A1686" s="470">
        <v>160304</v>
      </c>
      <c r="B1686" s="312" t="s">
        <v>9262</v>
      </c>
      <c r="C1686" s="313" t="s">
        <v>9262</v>
      </c>
      <c r="D1686" s="314" t="s">
        <v>9281</v>
      </c>
    </row>
    <row r="1687" spans="1:4">
      <c r="A1687" s="470">
        <v>160305</v>
      </c>
      <c r="B1687" s="312" t="s">
        <v>9262</v>
      </c>
      <c r="C1687" s="313" t="s">
        <v>9262</v>
      </c>
      <c r="D1687" s="314" t="s">
        <v>9282</v>
      </c>
    </row>
    <row r="1688" spans="1:4">
      <c r="A1688" s="470">
        <v>1604</v>
      </c>
      <c r="B1688" s="312" t="s">
        <v>9262</v>
      </c>
      <c r="C1688" s="313" t="s">
        <v>9283</v>
      </c>
      <c r="D1688" s="314"/>
    </row>
    <row r="1689" spans="1:4">
      <c r="A1689" s="470">
        <v>160401</v>
      </c>
      <c r="B1689" s="312" t="s">
        <v>9262</v>
      </c>
      <c r="C1689" s="313" t="s">
        <v>9283</v>
      </c>
      <c r="D1689" s="314" t="s">
        <v>9284</v>
      </c>
    </row>
    <row r="1690" spans="1:4">
      <c r="A1690" s="470">
        <v>160402</v>
      </c>
      <c r="B1690" s="312" t="s">
        <v>9262</v>
      </c>
      <c r="C1690" s="313" t="s">
        <v>9283</v>
      </c>
      <c r="D1690" s="314" t="s">
        <v>9285</v>
      </c>
    </row>
    <row r="1691" spans="1:4">
      <c r="A1691" s="470">
        <v>160403</v>
      </c>
      <c r="B1691" s="312" t="s">
        <v>9262</v>
      </c>
      <c r="C1691" s="313" t="s">
        <v>9283</v>
      </c>
      <c r="D1691" s="314" t="s">
        <v>9286</v>
      </c>
    </row>
    <row r="1692" spans="1:4">
      <c r="A1692" s="470">
        <v>160404</v>
      </c>
      <c r="B1692" s="312" t="s">
        <v>9262</v>
      </c>
      <c r="C1692" s="313" t="s">
        <v>9283</v>
      </c>
      <c r="D1692" s="314" t="s">
        <v>8922</v>
      </c>
    </row>
    <row r="1693" spans="1:4">
      <c r="A1693" s="470">
        <v>1605</v>
      </c>
      <c r="B1693" s="312" t="s">
        <v>9262</v>
      </c>
      <c r="C1693" s="313" t="s">
        <v>9287</v>
      </c>
      <c r="D1693" s="314"/>
    </row>
    <row r="1694" spans="1:4">
      <c r="A1694" s="470">
        <v>160501</v>
      </c>
      <c r="B1694" s="312" t="s">
        <v>9262</v>
      </c>
      <c r="C1694" s="313" t="s">
        <v>9287</v>
      </c>
      <c r="D1694" s="314" t="s">
        <v>9287</v>
      </c>
    </row>
    <row r="1695" spans="1:4">
      <c r="A1695" s="310" t="s">
        <v>9738</v>
      </c>
      <c r="B1695" s="315"/>
      <c r="C1695" s="313"/>
      <c r="D1695" s="314"/>
    </row>
    <row r="1696" spans="1:4">
      <c r="A1696" s="310" t="s">
        <v>9739</v>
      </c>
      <c r="B1696" s="316" t="s">
        <v>9740</v>
      </c>
      <c r="C1696" s="313" t="s">
        <v>9741</v>
      </c>
      <c r="D1696" s="314" t="s">
        <v>9742</v>
      </c>
    </row>
    <row r="1697" spans="1:4">
      <c r="A1697" s="470">
        <v>160502</v>
      </c>
      <c r="B1697" s="312" t="s">
        <v>9262</v>
      </c>
      <c r="C1697" s="313" t="s">
        <v>9287</v>
      </c>
      <c r="D1697" s="314" t="s">
        <v>9288</v>
      </c>
    </row>
    <row r="1698" spans="1:4">
      <c r="A1698" s="470">
        <v>160503</v>
      </c>
      <c r="B1698" s="312" t="s">
        <v>9262</v>
      </c>
      <c r="C1698" s="313" t="s">
        <v>9287</v>
      </c>
      <c r="D1698" s="314" t="s">
        <v>9289</v>
      </c>
    </row>
    <row r="1699" spans="1:4">
      <c r="A1699" s="470">
        <v>160504</v>
      </c>
      <c r="B1699" s="312" t="s">
        <v>9262</v>
      </c>
      <c r="C1699" s="313" t="s">
        <v>9287</v>
      </c>
      <c r="D1699" s="314" t="s">
        <v>9290</v>
      </c>
    </row>
    <row r="1700" spans="1:4">
      <c r="A1700" s="470">
        <v>160505</v>
      </c>
      <c r="B1700" s="312" t="s">
        <v>9262</v>
      </c>
      <c r="C1700" s="313" t="s">
        <v>9287</v>
      </c>
      <c r="D1700" s="314" t="s">
        <v>9291</v>
      </c>
    </row>
    <row r="1701" spans="1:4">
      <c r="A1701" s="470">
        <v>160506</v>
      </c>
      <c r="B1701" s="312" t="s">
        <v>9262</v>
      </c>
      <c r="C1701" s="313" t="s">
        <v>9287</v>
      </c>
      <c r="D1701" s="314" t="s">
        <v>9292</v>
      </c>
    </row>
    <row r="1702" spans="1:4">
      <c r="A1702" s="470">
        <v>160507</v>
      </c>
      <c r="B1702" s="312" t="s">
        <v>9262</v>
      </c>
      <c r="C1702" s="313" t="s">
        <v>9287</v>
      </c>
      <c r="D1702" s="314" t="s">
        <v>9293</v>
      </c>
    </row>
    <row r="1703" spans="1:4">
      <c r="A1703" s="470">
        <v>160508</v>
      </c>
      <c r="B1703" s="312" t="s">
        <v>9262</v>
      </c>
      <c r="C1703" s="313" t="s">
        <v>9287</v>
      </c>
      <c r="D1703" s="314" t="s">
        <v>9294</v>
      </c>
    </row>
    <row r="1704" spans="1:4">
      <c r="A1704" s="470">
        <v>160509</v>
      </c>
      <c r="B1704" s="312" t="s">
        <v>9262</v>
      </c>
      <c r="C1704" s="313" t="s">
        <v>9287</v>
      </c>
      <c r="D1704" s="314" t="s">
        <v>9295</v>
      </c>
    </row>
    <row r="1705" spans="1:4">
      <c r="A1705" s="470">
        <v>160510</v>
      </c>
      <c r="B1705" s="312" t="s">
        <v>9262</v>
      </c>
      <c r="C1705" s="313" t="s">
        <v>9287</v>
      </c>
      <c r="D1705" s="314" t="s">
        <v>9296</v>
      </c>
    </row>
    <row r="1706" spans="1:4">
      <c r="A1706" s="470">
        <v>160511</v>
      </c>
      <c r="B1706" s="312" t="s">
        <v>9262</v>
      </c>
      <c r="C1706" s="313" t="s">
        <v>9287</v>
      </c>
      <c r="D1706" s="314" t="s">
        <v>9297</v>
      </c>
    </row>
    <row r="1707" spans="1:4">
      <c r="A1707" s="470">
        <v>1606</v>
      </c>
      <c r="B1707" s="312" t="s">
        <v>9262</v>
      </c>
      <c r="C1707" s="313" t="s">
        <v>9298</v>
      </c>
      <c r="D1707" s="314"/>
    </row>
    <row r="1708" spans="1:4">
      <c r="A1708" s="470">
        <v>160601</v>
      </c>
      <c r="B1708" s="312" t="s">
        <v>9262</v>
      </c>
      <c r="C1708" s="313" t="s">
        <v>9298</v>
      </c>
      <c r="D1708" s="314" t="s">
        <v>9299</v>
      </c>
    </row>
    <row r="1709" spans="1:4">
      <c r="A1709" s="470">
        <v>160602</v>
      </c>
      <c r="B1709" s="312" t="s">
        <v>9262</v>
      </c>
      <c r="C1709" s="313" t="s">
        <v>9298</v>
      </c>
      <c r="D1709" s="314" t="s">
        <v>9300</v>
      </c>
    </row>
    <row r="1710" spans="1:4">
      <c r="A1710" s="470">
        <v>160603</v>
      </c>
      <c r="B1710" s="312" t="s">
        <v>9262</v>
      </c>
      <c r="C1710" s="313" t="s">
        <v>9298</v>
      </c>
      <c r="D1710" s="314" t="s">
        <v>9301</v>
      </c>
    </row>
    <row r="1711" spans="1:4">
      <c r="A1711" s="470">
        <v>160604</v>
      </c>
      <c r="B1711" s="312" t="s">
        <v>9262</v>
      </c>
      <c r="C1711" s="313" t="s">
        <v>9298</v>
      </c>
      <c r="D1711" s="314" t="s">
        <v>9229</v>
      </c>
    </row>
    <row r="1712" spans="1:4">
      <c r="A1712" s="470">
        <v>160605</v>
      </c>
      <c r="B1712" s="312" t="s">
        <v>9262</v>
      </c>
      <c r="C1712" s="313" t="s">
        <v>9298</v>
      </c>
      <c r="D1712" s="314" t="s">
        <v>9302</v>
      </c>
    </row>
    <row r="1713" spans="1:4">
      <c r="A1713" s="470">
        <v>160606</v>
      </c>
      <c r="B1713" s="312" t="s">
        <v>9262</v>
      </c>
      <c r="C1713" s="313" t="s">
        <v>9298</v>
      </c>
      <c r="D1713" s="314" t="s">
        <v>9303</v>
      </c>
    </row>
    <row r="1714" spans="1:4">
      <c r="A1714" s="470">
        <v>1607</v>
      </c>
      <c r="B1714" s="312" t="s">
        <v>9262</v>
      </c>
      <c r="C1714" s="313" t="s">
        <v>9304</v>
      </c>
      <c r="D1714" s="314"/>
    </row>
    <row r="1715" spans="1:4">
      <c r="A1715" s="470">
        <v>160701</v>
      </c>
      <c r="B1715" s="312" t="s">
        <v>9262</v>
      </c>
      <c r="C1715" s="313" t="s">
        <v>9304</v>
      </c>
      <c r="D1715" s="314" t="s">
        <v>9259</v>
      </c>
    </row>
    <row r="1716" spans="1:4">
      <c r="A1716" s="470">
        <v>160702</v>
      </c>
      <c r="B1716" s="312" t="s">
        <v>9262</v>
      </c>
      <c r="C1716" s="313" t="s">
        <v>9304</v>
      </c>
      <c r="D1716" s="314" t="s">
        <v>9305</v>
      </c>
    </row>
    <row r="1717" spans="1:4">
      <c r="A1717" s="470">
        <v>160703</v>
      </c>
      <c r="B1717" s="312" t="s">
        <v>9262</v>
      </c>
      <c r="C1717" s="313" t="s">
        <v>9304</v>
      </c>
      <c r="D1717" s="314" t="s">
        <v>9306</v>
      </c>
    </row>
    <row r="1718" spans="1:4">
      <c r="A1718" s="470">
        <v>160704</v>
      </c>
      <c r="B1718" s="312" t="s">
        <v>9262</v>
      </c>
      <c r="C1718" s="313" t="s">
        <v>9304</v>
      </c>
      <c r="D1718" s="314" t="s">
        <v>9307</v>
      </c>
    </row>
    <row r="1719" spans="1:4">
      <c r="A1719" s="470">
        <v>160705</v>
      </c>
      <c r="B1719" s="312" t="s">
        <v>9262</v>
      </c>
      <c r="C1719" s="313" t="s">
        <v>9304</v>
      </c>
      <c r="D1719" s="314" t="s">
        <v>9308</v>
      </c>
    </row>
    <row r="1720" spans="1:4">
      <c r="A1720" s="470">
        <v>160706</v>
      </c>
      <c r="B1720" s="312" t="s">
        <v>9262</v>
      </c>
      <c r="C1720" s="313" t="s">
        <v>9304</v>
      </c>
      <c r="D1720" s="314" t="s">
        <v>9309</v>
      </c>
    </row>
    <row r="1721" spans="1:4">
      <c r="A1721" s="470">
        <v>1608</v>
      </c>
      <c r="B1721" s="312" t="s">
        <v>9262</v>
      </c>
      <c r="C1721" s="313" t="s">
        <v>9310</v>
      </c>
      <c r="D1721" s="314"/>
    </row>
    <row r="1722" spans="1:4">
      <c r="A1722" s="470">
        <v>160801</v>
      </c>
      <c r="B1722" s="312" t="s">
        <v>9262</v>
      </c>
      <c r="C1722" s="313" t="s">
        <v>9310</v>
      </c>
      <c r="D1722" s="314" t="s">
        <v>9310</v>
      </c>
    </row>
    <row r="1723" spans="1:4">
      <c r="A1723" s="470">
        <v>160802</v>
      </c>
      <c r="B1723" s="312" t="s">
        <v>9262</v>
      </c>
      <c r="C1723" s="313" t="s">
        <v>9310</v>
      </c>
      <c r="D1723" s="314" t="s">
        <v>9311</v>
      </c>
    </row>
    <row r="1724" spans="1:4">
      <c r="A1724" s="470">
        <v>160803</v>
      </c>
      <c r="B1724" s="312" t="s">
        <v>9262</v>
      </c>
      <c r="C1724" s="313" t="s">
        <v>9310</v>
      </c>
      <c r="D1724" s="314" t="s">
        <v>9312</v>
      </c>
    </row>
    <row r="1725" spans="1:4">
      <c r="A1725" s="470">
        <v>160804</v>
      </c>
      <c r="B1725" s="312" t="s">
        <v>9262</v>
      </c>
      <c r="C1725" s="313" t="s">
        <v>9310</v>
      </c>
      <c r="D1725" s="314" t="s">
        <v>9313</v>
      </c>
    </row>
    <row r="1726" spans="1:4">
      <c r="A1726" s="470">
        <v>17</v>
      </c>
      <c r="B1726" s="312" t="s">
        <v>9314</v>
      </c>
      <c r="C1726" s="313"/>
      <c r="D1726" s="314"/>
    </row>
    <row r="1727" spans="1:4">
      <c r="A1727" s="470">
        <v>1701</v>
      </c>
      <c r="B1727" s="312" t="s">
        <v>9314</v>
      </c>
      <c r="C1727" s="313" t="s">
        <v>9315</v>
      </c>
      <c r="D1727" s="314"/>
    </row>
    <row r="1728" spans="1:4">
      <c r="A1728" s="470">
        <v>170101</v>
      </c>
      <c r="B1728" s="312" t="s">
        <v>9314</v>
      </c>
      <c r="C1728" s="313" t="s">
        <v>9315</v>
      </c>
      <c r="D1728" s="314" t="s">
        <v>9315</v>
      </c>
    </row>
    <row r="1729" spans="1:4">
      <c r="A1729" s="470">
        <v>170102</v>
      </c>
      <c r="B1729" s="312" t="s">
        <v>9314</v>
      </c>
      <c r="C1729" s="313" t="s">
        <v>9315</v>
      </c>
      <c r="D1729" s="314" t="s">
        <v>9316</v>
      </c>
    </row>
    <row r="1730" spans="1:4">
      <c r="A1730" s="470">
        <v>170103</v>
      </c>
      <c r="B1730" s="312" t="s">
        <v>9314</v>
      </c>
      <c r="C1730" s="313" t="s">
        <v>9315</v>
      </c>
      <c r="D1730" s="314" t="s">
        <v>9317</v>
      </c>
    </row>
    <row r="1731" spans="1:4">
      <c r="A1731" s="470">
        <v>170104</v>
      </c>
      <c r="B1731" s="312" t="s">
        <v>9314</v>
      </c>
      <c r="C1731" s="313" t="s">
        <v>9315</v>
      </c>
      <c r="D1731" s="314" t="s">
        <v>9318</v>
      </c>
    </row>
    <row r="1732" spans="1:4">
      <c r="A1732" s="470">
        <v>1702</v>
      </c>
      <c r="B1732" s="312" t="s">
        <v>9314</v>
      </c>
      <c r="C1732" s="313" t="s">
        <v>9319</v>
      </c>
      <c r="D1732" s="314"/>
    </row>
    <row r="1733" spans="1:4">
      <c r="A1733" s="470">
        <v>170201</v>
      </c>
      <c r="B1733" s="312" t="s">
        <v>9314</v>
      </c>
      <c r="C1733" s="313" t="s">
        <v>9319</v>
      </c>
      <c r="D1733" s="314" t="s">
        <v>9319</v>
      </c>
    </row>
    <row r="1734" spans="1:4">
      <c r="A1734" s="470">
        <v>170202</v>
      </c>
      <c r="B1734" s="312" t="s">
        <v>9314</v>
      </c>
      <c r="C1734" s="313" t="s">
        <v>9319</v>
      </c>
      <c r="D1734" s="314" t="s">
        <v>9320</v>
      </c>
    </row>
    <row r="1735" spans="1:4">
      <c r="A1735" s="470">
        <v>170203</v>
      </c>
      <c r="B1735" s="312" t="s">
        <v>9314</v>
      </c>
      <c r="C1735" s="313" t="s">
        <v>9319</v>
      </c>
      <c r="D1735" s="314" t="s">
        <v>9314</v>
      </c>
    </row>
    <row r="1736" spans="1:4">
      <c r="A1736" s="470">
        <v>170204</v>
      </c>
      <c r="B1736" s="312" t="s">
        <v>9314</v>
      </c>
      <c r="C1736" s="313" t="s">
        <v>9319</v>
      </c>
      <c r="D1736" s="314" t="s">
        <v>9321</v>
      </c>
    </row>
    <row r="1737" spans="1:4">
      <c r="A1737" s="470">
        <v>1703</v>
      </c>
      <c r="B1737" s="312" t="s">
        <v>9314</v>
      </c>
      <c r="C1737" s="313" t="s">
        <v>9322</v>
      </c>
      <c r="D1737" s="314"/>
    </row>
    <row r="1738" spans="1:4">
      <c r="A1738" s="470">
        <v>170301</v>
      </c>
      <c r="B1738" s="312" t="s">
        <v>9314</v>
      </c>
      <c r="C1738" s="313" t="s">
        <v>9322</v>
      </c>
      <c r="D1738" s="314" t="s">
        <v>9323</v>
      </c>
    </row>
    <row r="1739" spans="1:4">
      <c r="A1739" s="470">
        <v>170302</v>
      </c>
      <c r="B1739" s="312" t="s">
        <v>9314</v>
      </c>
      <c r="C1739" s="313" t="s">
        <v>9322</v>
      </c>
      <c r="D1739" s="314" t="s">
        <v>9324</v>
      </c>
    </row>
    <row r="1740" spans="1:4">
      <c r="A1740" s="470">
        <v>170303</v>
      </c>
      <c r="B1740" s="312" t="s">
        <v>9314</v>
      </c>
      <c r="C1740" s="313" t="s">
        <v>9322</v>
      </c>
      <c r="D1740" s="314" t="s">
        <v>9322</v>
      </c>
    </row>
    <row r="1741" spans="1:4">
      <c r="A1741" s="470">
        <v>18</v>
      </c>
      <c r="B1741" s="312" t="s">
        <v>11209</v>
      </c>
      <c r="C1741" s="313"/>
      <c r="D1741" s="314"/>
    </row>
    <row r="1742" spans="1:4">
      <c r="A1742" s="470">
        <v>1801</v>
      </c>
      <c r="B1742" s="312" t="s">
        <v>11209</v>
      </c>
      <c r="C1742" s="313" t="s">
        <v>11210</v>
      </c>
      <c r="D1742" s="314"/>
    </row>
    <row r="1743" spans="1:4">
      <c r="A1743" s="470">
        <v>180101</v>
      </c>
      <c r="B1743" s="312" t="s">
        <v>11209</v>
      </c>
      <c r="C1743" s="313" t="s">
        <v>11210</v>
      </c>
      <c r="D1743" s="314" t="s">
        <v>11209</v>
      </c>
    </row>
    <row r="1744" spans="1:4">
      <c r="A1744" s="470">
        <v>180102</v>
      </c>
      <c r="B1744" s="312" t="s">
        <v>11209</v>
      </c>
      <c r="C1744" s="313" t="s">
        <v>11210</v>
      </c>
      <c r="D1744" s="314" t="s">
        <v>11211</v>
      </c>
    </row>
    <row r="1745" spans="1:4">
      <c r="A1745" s="470">
        <v>180103</v>
      </c>
      <c r="B1745" s="312" t="s">
        <v>11209</v>
      </c>
      <c r="C1745" s="313" t="s">
        <v>11210</v>
      </c>
      <c r="D1745" s="314" t="s">
        <v>11212</v>
      </c>
    </row>
    <row r="1746" spans="1:4">
      <c r="A1746" s="470">
        <v>180104</v>
      </c>
      <c r="B1746" s="312" t="s">
        <v>11209</v>
      </c>
      <c r="C1746" s="313" t="s">
        <v>11210</v>
      </c>
      <c r="D1746" s="314" t="s">
        <v>11213</v>
      </c>
    </row>
    <row r="1747" spans="1:4">
      <c r="A1747" s="470">
        <v>180105</v>
      </c>
      <c r="B1747" s="312" t="s">
        <v>11209</v>
      </c>
      <c r="C1747" s="313" t="s">
        <v>11210</v>
      </c>
      <c r="D1747" s="314" t="s">
        <v>8741</v>
      </c>
    </row>
    <row r="1748" spans="1:4">
      <c r="A1748" s="310" t="s">
        <v>9738</v>
      </c>
      <c r="B1748" s="315"/>
      <c r="C1748" s="313"/>
      <c r="D1748" s="314"/>
    </row>
    <row r="1749" spans="1:4">
      <c r="A1749" s="310" t="s">
        <v>9739</v>
      </c>
      <c r="B1749" s="316" t="s">
        <v>9740</v>
      </c>
      <c r="C1749" s="313" t="s">
        <v>9741</v>
      </c>
      <c r="D1749" s="314" t="s">
        <v>9742</v>
      </c>
    </row>
    <row r="1750" spans="1:4">
      <c r="A1750" s="470">
        <v>180106</v>
      </c>
      <c r="B1750" s="312" t="s">
        <v>11209</v>
      </c>
      <c r="C1750" s="313" t="s">
        <v>11210</v>
      </c>
      <c r="D1750" s="314" t="s">
        <v>11214</v>
      </c>
    </row>
    <row r="1751" spans="1:4">
      <c r="A1751" s="470">
        <v>1802</v>
      </c>
      <c r="B1751" s="312" t="s">
        <v>11209</v>
      </c>
      <c r="C1751" s="313" t="s">
        <v>11215</v>
      </c>
      <c r="D1751" s="314"/>
    </row>
    <row r="1752" spans="1:4">
      <c r="A1752" s="470">
        <v>180201</v>
      </c>
      <c r="B1752" s="312" t="s">
        <v>11209</v>
      </c>
      <c r="C1752" s="313" t="s">
        <v>11215</v>
      </c>
      <c r="D1752" s="314" t="s">
        <v>11216</v>
      </c>
    </row>
    <row r="1753" spans="1:4">
      <c r="A1753" s="470">
        <v>180202</v>
      </c>
      <c r="B1753" s="312" t="s">
        <v>11209</v>
      </c>
      <c r="C1753" s="313" t="s">
        <v>11215</v>
      </c>
      <c r="D1753" s="314" t="s">
        <v>11217</v>
      </c>
    </row>
    <row r="1754" spans="1:4">
      <c r="A1754" s="470">
        <v>180203</v>
      </c>
      <c r="B1754" s="312" t="s">
        <v>11209</v>
      </c>
      <c r="C1754" s="313" t="s">
        <v>11215</v>
      </c>
      <c r="D1754" s="314" t="s">
        <v>11218</v>
      </c>
    </row>
    <row r="1755" spans="1:4">
      <c r="A1755" s="470">
        <v>180204</v>
      </c>
      <c r="B1755" s="312" t="s">
        <v>11209</v>
      </c>
      <c r="C1755" s="313" t="s">
        <v>11215</v>
      </c>
      <c r="D1755" s="314" t="s">
        <v>11219</v>
      </c>
    </row>
    <row r="1756" spans="1:4">
      <c r="A1756" s="470">
        <v>180205</v>
      </c>
      <c r="B1756" s="312" t="s">
        <v>11209</v>
      </c>
      <c r="C1756" s="313" t="s">
        <v>11215</v>
      </c>
      <c r="D1756" s="314" t="s">
        <v>11220</v>
      </c>
    </row>
    <row r="1757" spans="1:4">
      <c r="A1757" s="470">
        <v>180206</v>
      </c>
      <c r="B1757" s="312" t="s">
        <v>11209</v>
      </c>
      <c r="C1757" s="313" t="s">
        <v>11215</v>
      </c>
      <c r="D1757" s="314" t="s">
        <v>11221</v>
      </c>
    </row>
    <row r="1758" spans="1:4">
      <c r="A1758" s="470">
        <v>180207</v>
      </c>
      <c r="B1758" s="312" t="s">
        <v>11209</v>
      </c>
      <c r="C1758" s="313" t="s">
        <v>11215</v>
      </c>
      <c r="D1758" s="314" t="s">
        <v>11222</v>
      </c>
    </row>
    <row r="1759" spans="1:4">
      <c r="A1759" s="470">
        <v>180208</v>
      </c>
      <c r="B1759" s="312" t="s">
        <v>11209</v>
      </c>
      <c r="C1759" s="313" t="s">
        <v>11215</v>
      </c>
      <c r="D1759" s="314" t="s">
        <v>11223</v>
      </c>
    </row>
    <row r="1760" spans="1:4">
      <c r="A1760" s="470">
        <v>180209</v>
      </c>
      <c r="B1760" s="312" t="s">
        <v>11209</v>
      </c>
      <c r="C1760" s="313" t="s">
        <v>11215</v>
      </c>
      <c r="D1760" s="314" t="s">
        <v>11224</v>
      </c>
    </row>
    <row r="1761" spans="1:4">
      <c r="A1761" s="470">
        <v>180210</v>
      </c>
      <c r="B1761" s="312" t="s">
        <v>11209</v>
      </c>
      <c r="C1761" s="313" t="s">
        <v>11215</v>
      </c>
      <c r="D1761" s="314" t="s">
        <v>11225</v>
      </c>
    </row>
    <row r="1762" spans="1:4">
      <c r="A1762" s="470">
        <v>180211</v>
      </c>
      <c r="B1762" s="312" t="s">
        <v>11209</v>
      </c>
      <c r="C1762" s="313" t="s">
        <v>11215</v>
      </c>
      <c r="D1762" s="314" t="s">
        <v>11226</v>
      </c>
    </row>
    <row r="1763" spans="1:4">
      <c r="A1763" s="470">
        <v>1803</v>
      </c>
      <c r="B1763" s="312" t="s">
        <v>11209</v>
      </c>
      <c r="C1763" s="313" t="s">
        <v>11227</v>
      </c>
      <c r="D1763" s="314"/>
    </row>
    <row r="1764" spans="1:4">
      <c r="A1764" s="470">
        <v>180301</v>
      </c>
      <c r="B1764" s="312" t="s">
        <v>11209</v>
      </c>
      <c r="C1764" s="313" t="s">
        <v>11227</v>
      </c>
      <c r="D1764" s="314" t="s">
        <v>11227</v>
      </c>
    </row>
    <row r="1765" spans="1:4">
      <c r="A1765" s="470">
        <v>180302</v>
      </c>
      <c r="B1765" s="312" t="s">
        <v>11209</v>
      </c>
      <c r="C1765" s="313" t="s">
        <v>11227</v>
      </c>
      <c r="D1765" s="314" t="s">
        <v>11228</v>
      </c>
    </row>
    <row r="1766" spans="1:4">
      <c r="A1766" s="470">
        <v>180303</v>
      </c>
      <c r="B1766" s="312" t="s">
        <v>11209</v>
      </c>
      <c r="C1766" s="313" t="s">
        <v>11227</v>
      </c>
      <c r="D1766" s="314" t="s">
        <v>11229</v>
      </c>
    </row>
    <row r="1767" spans="1:4">
      <c r="A1767" s="470">
        <v>19</v>
      </c>
      <c r="B1767" s="312" t="s">
        <v>9325</v>
      </c>
      <c r="C1767" s="313"/>
      <c r="D1767" s="314"/>
    </row>
    <row r="1768" spans="1:4">
      <c r="A1768" s="470">
        <v>1901</v>
      </c>
      <c r="B1768" s="312" t="s">
        <v>9325</v>
      </c>
      <c r="C1768" s="313" t="s">
        <v>9325</v>
      </c>
      <c r="D1768" s="314"/>
    </row>
    <row r="1769" spans="1:4">
      <c r="A1769" s="470">
        <v>190101</v>
      </c>
      <c r="B1769" s="312" t="s">
        <v>9325</v>
      </c>
      <c r="C1769" s="313" t="s">
        <v>9325</v>
      </c>
      <c r="D1769" s="314" t="s">
        <v>9326</v>
      </c>
    </row>
    <row r="1770" spans="1:4">
      <c r="A1770" s="470">
        <v>190102</v>
      </c>
      <c r="B1770" s="312" t="s">
        <v>9325</v>
      </c>
      <c r="C1770" s="313" t="s">
        <v>9325</v>
      </c>
      <c r="D1770" s="314" t="s">
        <v>9327</v>
      </c>
    </row>
    <row r="1771" spans="1:4">
      <c r="A1771" s="470">
        <v>190103</v>
      </c>
      <c r="B1771" s="312" t="s">
        <v>9325</v>
      </c>
      <c r="C1771" s="313" t="s">
        <v>9325</v>
      </c>
      <c r="D1771" s="314" t="s">
        <v>9328</v>
      </c>
    </row>
    <row r="1772" spans="1:4">
      <c r="A1772" s="470">
        <v>190104</v>
      </c>
      <c r="B1772" s="312" t="s">
        <v>9325</v>
      </c>
      <c r="C1772" s="313" t="s">
        <v>9325</v>
      </c>
      <c r="D1772" s="314" t="s">
        <v>9329</v>
      </c>
    </row>
    <row r="1773" spans="1:4">
      <c r="A1773" s="470">
        <v>190105</v>
      </c>
      <c r="B1773" s="312" t="s">
        <v>9325</v>
      </c>
      <c r="C1773" s="313" t="s">
        <v>9325</v>
      </c>
      <c r="D1773" s="314" t="s">
        <v>9330</v>
      </c>
    </row>
    <row r="1774" spans="1:4">
      <c r="A1774" s="470">
        <v>190106</v>
      </c>
      <c r="B1774" s="312" t="s">
        <v>9325</v>
      </c>
      <c r="C1774" s="313" t="s">
        <v>9325</v>
      </c>
      <c r="D1774" s="314" t="s">
        <v>9331</v>
      </c>
    </row>
    <row r="1775" spans="1:4">
      <c r="A1775" s="470">
        <v>190107</v>
      </c>
      <c r="B1775" s="312" t="s">
        <v>9325</v>
      </c>
      <c r="C1775" s="313" t="s">
        <v>9325</v>
      </c>
      <c r="D1775" s="314" t="s">
        <v>9032</v>
      </c>
    </row>
    <row r="1776" spans="1:4">
      <c r="A1776" s="470">
        <v>190108</v>
      </c>
      <c r="B1776" s="312" t="s">
        <v>9325</v>
      </c>
      <c r="C1776" s="313" t="s">
        <v>9325</v>
      </c>
      <c r="D1776" s="314" t="s">
        <v>9332</v>
      </c>
    </row>
    <row r="1777" spans="1:4">
      <c r="A1777" s="470">
        <v>190109</v>
      </c>
      <c r="B1777" s="312" t="s">
        <v>9325</v>
      </c>
      <c r="C1777" s="313" t="s">
        <v>9325</v>
      </c>
      <c r="D1777" s="314" t="s">
        <v>9333</v>
      </c>
    </row>
    <row r="1778" spans="1:4">
      <c r="A1778" s="470">
        <v>190110</v>
      </c>
      <c r="B1778" s="312" t="s">
        <v>9325</v>
      </c>
      <c r="C1778" s="313" t="s">
        <v>9325</v>
      </c>
      <c r="D1778" s="314" t="s">
        <v>9334</v>
      </c>
    </row>
    <row r="1779" spans="1:4">
      <c r="A1779" s="470">
        <v>190111</v>
      </c>
      <c r="B1779" s="312" t="s">
        <v>9325</v>
      </c>
      <c r="C1779" s="313" t="s">
        <v>9325</v>
      </c>
      <c r="D1779" s="314" t="s">
        <v>9335</v>
      </c>
    </row>
    <row r="1780" spans="1:4">
      <c r="A1780" s="470">
        <v>190112</v>
      </c>
      <c r="B1780" s="312" t="s">
        <v>9325</v>
      </c>
      <c r="C1780" s="313" t="s">
        <v>9325</v>
      </c>
      <c r="D1780" s="314" t="s">
        <v>9336</v>
      </c>
    </row>
    <row r="1781" spans="1:4">
      <c r="A1781" s="470">
        <v>190113</v>
      </c>
      <c r="B1781" s="312" t="s">
        <v>9325</v>
      </c>
      <c r="C1781" s="313" t="s">
        <v>9325</v>
      </c>
      <c r="D1781" s="314" t="s">
        <v>9256</v>
      </c>
    </row>
    <row r="1782" spans="1:4">
      <c r="A1782" s="470">
        <v>1902</v>
      </c>
      <c r="B1782" s="312" t="s">
        <v>9325</v>
      </c>
      <c r="C1782" s="313" t="s">
        <v>9337</v>
      </c>
      <c r="D1782" s="314"/>
    </row>
    <row r="1783" spans="1:4">
      <c r="A1783" s="470">
        <v>190201</v>
      </c>
      <c r="B1783" s="312" t="s">
        <v>9325</v>
      </c>
      <c r="C1783" s="313" t="s">
        <v>9337</v>
      </c>
      <c r="D1783" s="314" t="s">
        <v>9338</v>
      </c>
    </row>
    <row r="1784" spans="1:4">
      <c r="A1784" s="470">
        <v>190202</v>
      </c>
      <c r="B1784" s="312" t="s">
        <v>9325</v>
      </c>
      <c r="C1784" s="313" t="s">
        <v>9337</v>
      </c>
      <c r="D1784" s="314" t="s">
        <v>9339</v>
      </c>
    </row>
    <row r="1785" spans="1:4">
      <c r="A1785" s="470">
        <v>190203</v>
      </c>
      <c r="B1785" s="312" t="s">
        <v>9325</v>
      </c>
      <c r="C1785" s="313" t="s">
        <v>9337</v>
      </c>
      <c r="D1785" s="314" t="s">
        <v>9340</v>
      </c>
    </row>
    <row r="1786" spans="1:4">
      <c r="A1786" s="470">
        <v>190204</v>
      </c>
      <c r="B1786" s="312" t="s">
        <v>9325</v>
      </c>
      <c r="C1786" s="313" t="s">
        <v>9337</v>
      </c>
      <c r="D1786" s="314" t="s">
        <v>9341</v>
      </c>
    </row>
    <row r="1787" spans="1:4">
      <c r="A1787" s="470">
        <v>190205</v>
      </c>
      <c r="B1787" s="312" t="s">
        <v>9325</v>
      </c>
      <c r="C1787" s="313" t="s">
        <v>9337</v>
      </c>
      <c r="D1787" s="314" t="s">
        <v>9342</v>
      </c>
    </row>
    <row r="1788" spans="1:4">
      <c r="A1788" s="470">
        <v>190206</v>
      </c>
      <c r="B1788" s="312" t="s">
        <v>9325</v>
      </c>
      <c r="C1788" s="313" t="s">
        <v>9337</v>
      </c>
      <c r="D1788" s="314" t="s">
        <v>9343</v>
      </c>
    </row>
    <row r="1789" spans="1:4">
      <c r="A1789" s="470">
        <v>190207</v>
      </c>
      <c r="B1789" s="312" t="s">
        <v>9325</v>
      </c>
      <c r="C1789" s="313" t="s">
        <v>9337</v>
      </c>
      <c r="D1789" s="314" t="s">
        <v>9344</v>
      </c>
    </row>
    <row r="1790" spans="1:4">
      <c r="A1790" s="470">
        <v>190208</v>
      </c>
      <c r="B1790" s="312" t="s">
        <v>9325</v>
      </c>
      <c r="C1790" s="313" t="s">
        <v>9337</v>
      </c>
      <c r="D1790" s="314" t="s">
        <v>8792</v>
      </c>
    </row>
    <row r="1791" spans="1:4">
      <c r="A1791" s="470">
        <v>1903</v>
      </c>
      <c r="B1791" s="312" t="s">
        <v>9325</v>
      </c>
      <c r="C1791" s="313" t="s">
        <v>9345</v>
      </c>
      <c r="D1791" s="314"/>
    </row>
    <row r="1792" spans="1:4">
      <c r="A1792" s="470">
        <v>190301</v>
      </c>
      <c r="B1792" s="312" t="s">
        <v>9325</v>
      </c>
      <c r="C1792" s="313" t="s">
        <v>9345</v>
      </c>
      <c r="D1792" s="314" t="s">
        <v>9345</v>
      </c>
    </row>
    <row r="1793" spans="1:4">
      <c r="A1793" s="470">
        <v>190302</v>
      </c>
      <c r="B1793" s="312" t="s">
        <v>9325</v>
      </c>
      <c r="C1793" s="313" t="s">
        <v>9345</v>
      </c>
      <c r="D1793" s="314" t="s">
        <v>9346</v>
      </c>
    </row>
    <row r="1794" spans="1:4">
      <c r="A1794" s="470">
        <v>190303</v>
      </c>
      <c r="B1794" s="312" t="s">
        <v>9325</v>
      </c>
      <c r="C1794" s="313" t="s">
        <v>9345</v>
      </c>
      <c r="D1794" s="314" t="s">
        <v>9347</v>
      </c>
    </row>
    <row r="1795" spans="1:4">
      <c r="A1795" s="470">
        <v>190304</v>
      </c>
      <c r="B1795" s="312" t="s">
        <v>9325</v>
      </c>
      <c r="C1795" s="313" t="s">
        <v>9345</v>
      </c>
      <c r="D1795" s="314" t="s">
        <v>9348</v>
      </c>
    </row>
    <row r="1796" spans="1:4">
      <c r="A1796" s="470">
        <v>190305</v>
      </c>
      <c r="B1796" s="312" t="s">
        <v>9325</v>
      </c>
      <c r="C1796" s="313" t="s">
        <v>9345</v>
      </c>
      <c r="D1796" s="314" t="s">
        <v>9349</v>
      </c>
    </row>
    <row r="1797" spans="1:4">
      <c r="A1797" s="470">
        <v>190306</v>
      </c>
      <c r="B1797" s="312" t="s">
        <v>9325</v>
      </c>
      <c r="C1797" s="313" t="s">
        <v>9345</v>
      </c>
      <c r="D1797" s="314" t="s">
        <v>9350</v>
      </c>
    </row>
    <row r="1798" spans="1:4">
      <c r="A1798" s="470">
        <v>190307</v>
      </c>
      <c r="B1798" s="312" t="s">
        <v>9325</v>
      </c>
      <c r="C1798" s="313" t="s">
        <v>9345</v>
      </c>
      <c r="D1798" s="314" t="s">
        <v>9351</v>
      </c>
    </row>
    <row r="1799" spans="1:4">
      <c r="A1799" s="470">
        <v>190308</v>
      </c>
      <c r="B1799" s="312" t="s">
        <v>9325</v>
      </c>
      <c r="C1799" s="313" t="s">
        <v>9345</v>
      </c>
      <c r="D1799" s="314" t="s">
        <v>9352</v>
      </c>
    </row>
    <row r="1800" spans="1:4">
      <c r="A1800" s="470">
        <v>20</v>
      </c>
      <c r="B1800" s="312" t="s">
        <v>11230</v>
      </c>
      <c r="C1800" s="313"/>
      <c r="D1800" s="314"/>
    </row>
    <row r="1801" spans="1:4">
      <c r="A1801" s="310" t="s">
        <v>9738</v>
      </c>
      <c r="B1801" s="315"/>
      <c r="C1801" s="313"/>
      <c r="D1801" s="314"/>
    </row>
    <row r="1802" spans="1:4">
      <c r="A1802" s="310" t="s">
        <v>9739</v>
      </c>
      <c r="B1802" s="316" t="s">
        <v>9740</v>
      </c>
      <c r="C1802" s="313" t="s">
        <v>9741</v>
      </c>
      <c r="D1802" s="314" t="s">
        <v>9742</v>
      </c>
    </row>
    <row r="1803" spans="1:4">
      <c r="A1803" s="470">
        <v>2001</v>
      </c>
      <c r="B1803" s="312" t="s">
        <v>11230</v>
      </c>
      <c r="C1803" s="313" t="s">
        <v>11230</v>
      </c>
      <c r="D1803" s="314"/>
    </row>
    <row r="1804" spans="1:4">
      <c r="A1804" s="470">
        <v>200101</v>
      </c>
      <c r="B1804" s="312" t="s">
        <v>11230</v>
      </c>
      <c r="C1804" s="313" t="s">
        <v>11230</v>
      </c>
      <c r="D1804" s="314" t="s">
        <v>11230</v>
      </c>
    </row>
    <row r="1805" spans="1:4">
      <c r="A1805" s="470">
        <v>200104</v>
      </c>
      <c r="B1805" s="312" t="s">
        <v>11230</v>
      </c>
      <c r="C1805" s="313" t="s">
        <v>11230</v>
      </c>
      <c r="D1805" s="314" t="s">
        <v>10347</v>
      </c>
    </row>
    <row r="1806" spans="1:4">
      <c r="A1806" s="470">
        <v>200105</v>
      </c>
      <c r="B1806" s="312" t="s">
        <v>11230</v>
      </c>
      <c r="C1806" s="313" t="s">
        <v>11230</v>
      </c>
      <c r="D1806" s="314" t="s">
        <v>11231</v>
      </c>
    </row>
    <row r="1807" spans="1:4">
      <c r="A1807" s="470">
        <v>200107</v>
      </c>
      <c r="B1807" s="312" t="s">
        <v>11230</v>
      </c>
      <c r="C1807" s="313" t="s">
        <v>11230</v>
      </c>
      <c r="D1807" s="314" t="s">
        <v>11232</v>
      </c>
    </row>
    <row r="1808" spans="1:4">
      <c r="A1808" s="470">
        <v>200108</v>
      </c>
      <c r="B1808" s="312" t="s">
        <v>11230</v>
      </c>
      <c r="C1808" s="313" t="s">
        <v>11230</v>
      </c>
      <c r="D1808" s="314" t="s">
        <v>11233</v>
      </c>
    </row>
    <row r="1809" spans="1:4">
      <c r="A1809" s="470">
        <v>200109</v>
      </c>
      <c r="B1809" s="312" t="s">
        <v>11230</v>
      </c>
      <c r="C1809" s="313" t="s">
        <v>11230</v>
      </c>
      <c r="D1809" s="314" t="s">
        <v>11234</v>
      </c>
    </row>
    <row r="1810" spans="1:4">
      <c r="A1810" s="470">
        <v>200110</v>
      </c>
      <c r="B1810" s="312" t="s">
        <v>11230</v>
      </c>
      <c r="C1810" s="313" t="s">
        <v>11230</v>
      </c>
      <c r="D1810" s="314" t="s">
        <v>9084</v>
      </c>
    </row>
    <row r="1811" spans="1:4">
      <c r="A1811" s="470">
        <v>200111</v>
      </c>
      <c r="B1811" s="312" t="s">
        <v>11230</v>
      </c>
      <c r="C1811" s="313" t="s">
        <v>11230</v>
      </c>
      <c r="D1811" s="314" t="s">
        <v>11235</v>
      </c>
    </row>
    <row r="1812" spans="1:4">
      <c r="A1812" s="470">
        <v>200114</v>
      </c>
      <c r="B1812" s="312" t="s">
        <v>11230</v>
      </c>
      <c r="C1812" s="313" t="s">
        <v>11230</v>
      </c>
      <c r="D1812" s="314" t="s">
        <v>11236</v>
      </c>
    </row>
    <row r="1813" spans="1:4">
      <c r="A1813" s="470">
        <v>200115</v>
      </c>
      <c r="B1813" s="312" t="s">
        <v>11230</v>
      </c>
      <c r="C1813" s="313" t="s">
        <v>11230</v>
      </c>
      <c r="D1813" s="314" t="s">
        <v>11237</v>
      </c>
    </row>
    <row r="1814" spans="1:4">
      <c r="A1814" s="470">
        <v>2002</v>
      </c>
      <c r="B1814" s="312" t="s">
        <v>11230</v>
      </c>
      <c r="C1814" s="313" t="s">
        <v>11238</v>
      </c>
      <c r="D1814" s="314"/>
    </row>
    <row r="1815" spans="1:4">
      <c r="A1815" s="470">
        <v>200201</v>
      </c>
      <c r="B1815" s="312" t="s">
        <v>11230</v>
      </c>
      <c r="C1815" s="313" t="s">
        <v>11238</v>
      </c>
      <c r="D1815" s="314" t="s">
        <v>11238</v>
      </c>
    </row>
    <row r="1816" spans="1:4">
      <c r="A1816" s="470">
        <v>200202</v>
      </c>
      <c r="B1816" s="312" t="s">
        <v>11230</v>
      </c>
      <c r="C1816" s="313" t="s">
        <v>11238</v>
      </c>
      <c r="D1816" s="314" t="s">
        <v>11239</v>
      </c>
    </row>
    <row r="1817" spans="1:4">
      <c r="A1817" s="470">
        <v>200203</v>
      </c>
      <c r="B1817" s="312" t="s">
        <v>11230</v>
      </c>
      <c r="C1817" s="313" t="s">
        <v>11238</v>
      </c>
      <c r="D1817" s="314" t="s">
        <v>11240</v>
      </c>
    </row>
    <row r="1818" spans="1:4">
      <c r="A1818" s="470">
        <v>200204</v>
      </c>
      <c r="B1818" s="312" t="s">
        <v>11230</v>
      </c>
      <c r="C1818" s="313" t="s">
        <v>11238</v>
      </c>
      <c r="D1818" s="314" t="s">
        <v>9258</v>
      </c>
    </row>
    <row r="1819" spans="1:4">
      <c r="A1819" s="470">
        <v>200205</v>
      </c>
      <c r="B1819" s="312" t="s">
        <v>11230</v>
      </c>
      <c r="C1819" s="313" t="s">
        <v>11238</v>
      </c>
      <c r="D1819" s="314" t="s">
        <v>11241</v>
      </c>
    </row>
    <row r="1820" spans="1:4">
      <c r="A1820" s="470">
        <v>200206</v>
      </c>
      <c r="B1820" s="312" t="s">
        <v>11230</v>
      </c>
      <c r="C1820" s="313" t="s">
        <v>11238</v>
      </c>
      <c r="D1820" s="314" t="s">
        <v>11242</v>
      </c>
    </row>
    <row r="1821" spans="1:4">
      <c r="A1821" s="470">
        <v>200207</v>
      </c>
      <c r="B1821" s="312" t="s">
        <v>11230</v>
      </c>
      <c r="C1821" s="313" t="s">
        <v>11238</v>
      </c>
      <c r="D1821" s="314" t="s">
        <v>11243</v>
      </c>
    </row>
    <row r="1822" spans="1:4">
      <c r="A1822" s="310">
        <v>200208</v>
      </c>
      <c r="B1822" s="312" t="s">
        <v>11230</v>
      </c>
      <c r="C1822" s="313" t="s">
        <v>11238</v>
      </c>
      <c r="D1822" s="314" t="s">
        <v>11244</v>
      </c>
    </row>
    <row r="1823" spans="1:4">
      <c r="A1823" s="470">
        <v>200209</v>
      </c>
      <c r="B1823" s="312" t="s">
        <v>11230</v>
      </c>
      <c r="C1823" s="313" t="s">
        <v>11238</v>
      </c>
      <c r="D1823" s="314" t="s">
        <v>11245</v>
      </c>
    </row>
    <row r="1824" spans="1:4">
      <c r="A1824" s="470">
        <v>200210</v>
      </c>
      <c r="B1824" s="312" t="s">
        <v>11230</v>
      </c>
      <c r="C1824" s="313" t="s">
        <v>11238</v>
      </c>
      <c r="D1824" s="314" t="s">
        <v>11246</v>
      </c>
    </row>
    <row r="1825" spans="1:4">
      <c r="A1825" s="470">
        <v>2003</v>
      </c>
      <c r="B1825" s="312" t="s">
        <v>11230</v>
      </c>
      <c r="C1825" s="313" t="s">
        <v>9347</v>
      </c>
      <c r="D1825" s="314"/>
    </row>
    <row r="1826" spans="1:4">
      <c r="A1826" s="470">
        <v>200301</v>
      </c>
      <c r="B1826" s="312" t="s">
        <v>11230</v>
      </c>
      <c r="C1826" s="313" t="s">
        <v>9347</v>
      </c>
      <c r="D1826" s="314" t="s">
        <v>9347</v>
      </c>
    </row>
    <row r="1827" spans="1:4">
      <c r="A1827" s="470">
        <v>200302</v>
      </c>
      <c r="B1827" s="312" t="s">
        <v>11230</v>
      </c>
      <c r="C1827" s="313" t="s">
        <v>9347</v>
      </c>
      <c r="D1827" s="314" t="s">
        <v>11247</v>
      </c>
    </row>
    <row r="1828" spans="1:4">
      <c r="A1828" s="470">
        <v>200303</v>
      </c>
      <c r="B1828" s="312" t="s">
        <v>11230</v>
      </c>
      <c r="C1828" s="313" t="s">
        <v>9347</v>
      </c>
      <c r="D1828" s="314" t="s">
        <v>11248</v>
      </c>
    </row>
    <row r="1829" spans="1:4">
      <c r="A1829" s="470">
        <v>200304</v>
      </c>
      <c r="B1829" s="312" t="s">
        <v>11230</v>
      </c>
      <c r="C1829" s="313" t="s">
        <v>9347</v>
      </c>
      <c r="D1829" s="314" t="s">
        <v>11249</v>
      </c>
    </row>
    <row r="1830" spans="1:4">
      <c r="A1830" s="470">
        <v>200305</v>
      </c>
      <c r="B1830" s="312" t="s">
        <v>11230</v>
      </c>
      <c r="C1830" s="313" t="s">
        <v>9347</v>
      </c>
      <c r="D1830" s="314" t="s">
        <v>11250</v>
      </c>
    </row>
    <row r="1831" spans="1:4">
      <c r="A1831" s="470">
        <v>200306</v>
      </c>
      <c r="B1831" s="312" t="s">
        <v>11230</v>
      </c>
      <c r="C1831" s="313" t="s">
        <v>9347</v>
      </c>
      <c r="D1831" s="314" t="s">
        <v>11251</v>
      </c>
    </row>
    <row r="1832" spans="1:4">
      <c r="A1832" s="470">
        <v>200307</v>
      </c>
      <c r="B1832" s="312" t="s">
        <v>11230</v>
      </c>
      <c r="C1832" s="313" t="s">
        <v>9347</v>
      </c>
      <c r="D1832" s="314" t="s">
        <v>11252</v>
      </c>
    </row>
    <row r="1833" spans="1:4">
      <c r="A1833" s="470">
        <v>200308</v>
      </c>
      <c r="B1833" s="312" t="s">
        <v>11230</v>
      </c>
      <c r="C1833" s="313" t="s">
        <v>9347</v>
      </c>
      <c r="D1833" s="314" t="s">
        <v>11253</v>
      </c>
    </row>
    <row r="1834" spans="1:4">
      <c r="A1834" s="470">
        <v>2004</v>
      </c>
      <c r="B1834" s="312" t="s">
        <v>11230</v>
      </c>
      <c r="C1834" s="313" t="s">
        <v>11254</v>
      </c>
      <c r="D1834" s="314"/>
    </row>
    <row r="1835" spans="1:4">
      <c r="A1835" s="470">
        <v>200401</v>
      </c>
      <c r="B1835" s="312" t="s">
        <v>11230</v>
      </c>
      <c r="C1835" s="313" t="s">
        <v>11254</v>
      </c>
      <c r="D1835" s="314" t="s">
        <v>11255</v>
      </c>
    </row>
    <row r="1836" spans="1:4">
      <c r="A1836" s="470">
        <v>200402</v>
      </c>
      <c r="B1836" s="312" t="s">
        <v>11230</v>
      </c>
      <c r="C1836" s="313" t="s">
        <v>11254</v>
      </c>
      <c r="D1836" s="314" t="s">
        <v>9353</v>
      </c>
    </row>
    <row r="1837" spans="1:4">
      <c r="A1837" s="470">
        <v>200403</v>
      </c>
      <c r="B1837" s="312" t="s">
        <v>11230</v>
      </c>
      <c r="C1837" s="313" t="s">
        <v>11254</v>
      </c>
      <c r="D1837" s="314" t="s">
        <v>11256</v>
      </c>
    </row>
    <row r="1838" spans="1:4">
      <c r="A1838" s="470">
        <v>200404</v>
      </c>
      <c r="B1838" s="312" t="s">
        <v>11230</v>
      </c>
      <c r="C1838" s="313" t="s">
        <v>11254</v>
      </c>
      <c r="D1838" s="314" t="s">
        <v>11257</v>
      </c>
    </row>
    <row r="1839" spans="1:4">
      <c r="A1839" s="470">
        <v>200405</v>
      </c>
      <c r="B1839" s="312" t="s">
        <v>11230</v>
      </c>
      <c r="C1839" s="313" t="s">
        <v>11254</v>
      </c>
      <c r="D1839" s="314" t="s">
        <v>11258</v>
      </c>
    </row>
    <row r="1840" spans="1:4">
      <c r="A1840" s="470">
        <v>200406</v>
      </c>
      <c r="B1840" s="312" t="s">
        <v>11230</v>
      </c>
      <c r="C1840" s="313" t="s">
        <v>11254</v>
      </c>
      <c r="D1840" s="314" t="s">
        <v>11259</v>
      </c>
    </row>
    <row r="1841" spans="1:4">
      <c r="A1841" s="470">
        <v>200407</v>
      </c>
      <c r="B1841" s="312" t="s">
        <v>11230</v>
      </c>
      <c r="C1841" s="313" t="s">
        <v>11254</v>
      </c>
      <c r="D1841" s="314" t="s">
        <v>11260</v>
      </c>
    </row>
    <row r="1842" spans="1:4">
      <c r="A1842" s="470">
        <v>200408</v>
      </c>
      <c r="B1842" s="312" t="s">
        <v>11230</v>
      </c>
      <c r="C1842" s="313" t="s">
        <v>11254</v>
      </c>
      <c r="D1842" s="314" t="s">
        <v>11261</v>
      </c>
    </row>
    <row r="1843" spans="1:4">
      <c r="A1843" s="470">
        <v>200409</v>
      </c>
      <c r="B1843" s="312" t="s">
        <v>11230</v>
      </c>
      <c r="C1843" s="313" t="s">
        <v>11254</v>
      </c>
      <c r="D1843" s="314" t="s">
        <v>11262</v>
      </c>
    </row>
    <row r="1844" spans="1:4">
      <c r="A1844" s="470">
        <v>200410</v>
      </c>
      <c r="B1844" s="312" t="s">
        <v>11230</v>
      </c>
      <c r="C1844" s="313" t="s">
        <v>11254</v>
      </c>
      <c r="D1844" s="314" t="s">
        <v>11263</v>
      </c>
    </row>
    <row r="1845" spans="1:4">
      <c r="A1845" s="470">
        <v>2005</v>
      </c>
      <c r="B1845" s="312" t="s">
        <v>11230</v>
      </c>
      <c r="C1845" s="313" t="s">
        <v>11264</v>
      </c>
      <c r="D1845" s="314"/>
    </row>
    <row r="1846" spans="1:4">
      <c r="A1846" s="470">
        <v>200501</v>
      </c>
      <c r="B1846" s="312" t="s">
        <v>11230</v>
      </c>
      <c r="C1846" s="313" t="s">
        <v>11264</v>
      </c>
      <c r="D1846" s="314" t="s">
        <v>11264</v>
      </c>
    </row>
    <row r="1847" spans="1:4">
      <c r="A1847" s="470">
        <v>200502</v>
      </c>
      <c r="B1847" s="312" t="s">
        <v>11230</v>
      </c>
      <c r="C1847" s="313" t="s">
        <v>11264</v>
      </c>
      <c r="D1847" s="314" t="s">
        <v>11265</v>
      </c>
    </row>
    <row r="1848" spans="1:4">
      <c r="A1848" s="470">
        <v>200503</v>
      </c>
      <c r="B1848" s="312" t="s">
        <v>11230</v>
      </c>
      <c r="C1848" s="313" t="s">
        <v>11264</v>
      </c>
      <c r="D1848" s="314" t="s">
        <v>11266</v>
      </c>
    </row>
    <row r="1849" spans="1:4">
      <c r="A1849" s="470">
        <v>200504</v>
      </c>
      <c r="B1849" s="312" t="s">
        <v>11230</v>
      </c>
      <c r="C1849" s="313" t="s">
        <v>11264</v>
      </c>
      <c r="D1849" s="314" t="s">
        <v>11267</v>
      </c>
    </row>
    <row r="1850" spans="1:4">
      <c r="A1850" s="470">
        <v>200505</v>
      </c>
      <c r="B1850" s="312" t="s">
        <v>11230</v>
      </c>
      <c r="C1850" s="313" t="s">
        <v>11264</v>
      </c>
      <c r="D1850" s="314" t="s">
        <v>11268</v>
      </c>
    </row>
    <row r="1851" spans="1:4">
      <c r="A1851" s="470">
        <v>200506</v>
      </c>
      <c r="B1851" s="312" t="s">
        <v>11230</v>
      </c>
      <c r="C1851" s="313" t="s">
        <v>11264</v>
      </c>
      <c r="D1851" s="314" t="s">
        <v>11269</v>
      </c>
    </row>
    <row r="1852" spans="1:4">
      <c r="A1852" s="470">
        <v>200507</v>
      </c>
      <c r="B1852" s="312" t="s">
        <v>11230</v>
      </c>
      <c r="C1852" s="313" t="s">
        <v>11264</v>
      </c>
      <c r="D1852" s="314" t="s">
        <v>11270</v>
      </c>
    </row>
    <row r="1853" spans="1:4">
      <c r="A1853" s="470">
        <v>2006</v>
      </c>
      <c r="B1853" s="312" t="s">
        <v>11230</v>
      </c>
      <c r="C1853" s="313" t="s">
        <v>11271</v>
      </c>
      <c r="D1853" s="314"/>
    </row>
    <row r="1854" spans="1:4">
      <c r="A1854" s="310" t="s">
        <v>9738</v>
      </c>
      <c r="B1854" s="315"/>
      <c r="C1854" s="313"/>
      <c r="D1854" s="314"/>
    </row>
    <row r="1855" spans="1:4">
      <c r="A1855" s="310" t="s">
        <v>9739</v>
      </c>
      <c r="B1855" s="316" t="s">
        <v>9740</v>
      </c>
      <c r="C1855" s="313" t="s">
        <v>9741</v>
      </c>
      <c r="D1855" s="314" t="s">
        <v>9742</v>
      </c>
    </row>
    <row r="1856" spans="1:4">
      <c r="A1856" s="470">
        <v>200601</v>
      </c>
      <c r="B1856" s="312" t="s">
        <v>11230</v>
      </c>
      <c r="C1856" s="313" t="s">
        <v>11271</v>
      </c>
      <c r="D1856" s="314" t="s">
        <v>11271</v>
      </c>
    </row>
    <row r="1857" spans="1:4">
      <c r="A1857" s="470">
        <v>200602</v>
      </c>
      <c r="B1857" s="312" t="s">
        <v>11230</v>
      </c>
      <c r="C1857" s="313" t="s">
        <v>11271</v>
      </c>
      <c r="D1857" s="314" t="s">
        <v>8882</v>
      </c>
    </row>
    <row r="1858" spans="1:4">
      <c r="A1858" s="470">
        <v>200603</v>
      </c>
      <c r="B1858" s="312" t="s">
        <v>11230</v>
      </c>
      <c r="C1858" s="313" t="s">
        <v>11271</v>
      </c>
      <c r="D1858" s="314" t="s">
        <v>11272</v>
      </c>
    </row>
    <row r="1859" spans="1:4">
      <c r="A1859" s="470">
        <v>200604</v>
      </c>
      <c r="B1859" s="312" t="s">
        <v>11230</v>
      </c>
      <c r="C1859" s="313" t="s">
        <v>11271</v>
      </c>
      <c r="D1859" s="314" t="s">
        <v>11273</v>
      </c>
    </row>
    <row r="1860" spans="1:4">
      <c r="A1860" s="470">
        <v>200605</v>
      </c>
      <c r="B1860" s="312" t="s">
        <v>11230</v>
      </c>
      <c r="C1860" s="313" t="s">
        <v>11271</v>
      </c>
      <c r="D1860" s="314" t="s">
        <v>11274</v>
      </c>
    </row>
    <row r="1861" spans="1:4">
      <c r="A1861" s="470">
        <v>200606</v>
      </c>
      <c r="B1861" s="312" t="s">
        <v>11230</v>
      </c>
      <c r="C1861" s="313" t="s">
        <v>11271</v>
      </c>
      <c r="D1861" s="314" t="s">
        <v>11275</v>
      </c>
    </row>
    <row r="1862" spans="1:4">
      <c r="A1862" s="470">
        <v>200607</v>
      </c>
      <c r="B1862" s="312" t="s">
        <v>11230</v>
      </c>
      <c r="C1862" s="313" t="s">
        <v>11271</v>
      </c>
      <c r="D1862" s="314" t="s">
        <v>11276</v>
      </c>
    </row>
    <row r="1863" spans="1:4">
      <c r="A1863" s="470">
        <v>200608</v>
      </c>
      <c r="B1863" s="312" t="s">
        <v>11230</v>
      </c>
      <c r="C1863" s="313" t="s">
        <v>11271</v>
      </c>
      <c r="D1863" s="314" t="s">
        <v>11259</v>
      </c>
    </row>
    <row r="1864" spans="1:4">
      <c r="A1864" s="470">
        <v>2007</v>
      </c>
      <c r="B1864" s="312" t="s">
        <v>11230</v>
      </c>
      <c r="C1864" s="313" t="s">
        <v>11277</v>
      </c>
      <c r="D1864" s="314"/>
    </row>
    <row r="1865" spans="1:4">
      <c r="A1865" s="470">
        <v>200701</v>
      </c>
      <c r="B1865" s="312" t="s">
        <v>11230</v>
      </c>
      <c r="C1865" s="313" t="s">
        <v>11277</v>
      </c>
      <c r="D1865" s="314" t="s">
        <v>11278</v>
      </c>
    </row>
    <row r="1866" spans="1:4">
      <c r="A1866" s="470">
        <v>200702</v>
      </c>
      <c r="B1866" s="312" t="s">
        <v>11230</v>
      </c>
      <c r="C1866" s="313" t="s">
        <v>11277</v>
      </c>
      <c r="D1866" s="314" t="s">
        <v>11279</v>
      </c>
    </row>
    <row r="1867" spans="1:4">
      <c r="A1867" s="470">
        <v>200703</v>
      </c>
      <c r="B1867" s="312" t="s">
        <v>11230</v>
      </c>
      <c r="C1867" s="313" t="s">
        <v>11277</v>
      </c>
      <c r="D1867" s="314" t="s">
        <v>11280</v>
      </c>
    </row>
    <row r="1868" spans="1:4">
      <c r="A1868" s="470">
        <v>200704</v>
      </c>
      <c r="B1868" s="312" t="s">
        <v>11230</v>
      </c>
      <c r="C1868" s="313" t="s">
        <v>11277</v>
      </c>
      <c r="D1868" s="314" t="s">
        <v>11281</v>
      </c>
    </row>
    <row r="1869" spans="1:4">
      <c r="A1869" s="470">
        <v>200705</v>
      </c>
      <c r="B1869" s="312" t="s">
        <v>11230</v>
      </c>
      <c r="C1869" s="313" t="s">
        <v>11277</v>
      </c>
      <c r="D1869" s="314" t="s">
        <v>11282</v>
      </c>
    </row>
    <row r="1870" spans="1:4">
      <c r="A1870" s="470">
        <v>200706</v>
      </c>
      <c r="B1870" s="312" t="s">
        <v>11230</v>
      </c>
      <c r="C1870" s="313" t="s">
        <v>11277</v>
      </c>
      <c r="D1870" s="314" t="s">
        <v>11283</v>
      </c>
    </row>
    <row r="1871" spans="1:4">
      <c r="A1871" s="470">
        <v>2008</v>
      </c>
      <c r="B1871" s="312" t="s">
        <v>11230</v>
      </c>
      <c r="C1871" s="313" t="s">
        <v>11284</v>
      </c>
      <c r="D1871" s="314"/>
    </row>
    <row r="1872" spans="1:4">
      <c r="A1872" s="470">
        <v>200801</v>
      </c>
      <c r="B1872" s="312" t="s">
        <v>11230</v>
      </c>
      <c r="C1872" s="313" t="s">
        <v>11284</v>
      </c>
      <c r="D1872" s="314" t="s">
        <v>11284</v>
      </c>
    </row>
    <row r="1873" spans="1:4">
      <c r="A1873" s="470">
        <v>200802</v>
      </c>
      <c r="B1873" s="312" t="s">
        <v>11230</v>
      </c>
      <c r="C1873" s="313" t="s">
        <v>11284</v>
      </c>
      <c r="D1873" s="314" t="s">
        <v>11285</v>
      </c>
    </row>
    <row r="1874" spans="1:4">
      <c r="A1874" s="470">
        <v>200803</v>
      </c>
      <c r="B1874" s="312" t="s">
        <v>11230</v>
      </c>
      <c r="C1874" s="313" t="s">
        <v>11284</v>
      </c>
      <c r="D1874" s="314" t="s">
        <v>11286</v>
      </c>
    </row>
    <row r="1875" spans="1:4">
      <c r="A1875" s="470">
        <v>200804</v>
      </c>
      <c r="B1875" s="312" t="s">
        <v>11230</v>
      </c>
      <c r="C1875" s="313" t="s">
        <v>11284</v>
      </c>
      <c r="D1875" s="314" t="s">
        <v>11287</v>
      </c>
    </row>
    <row r="1876" spans="1:4">
      <c r="A1876" s="470">
        <v>200805</v>
      </c>
      <c r="B1876" s="312" t="s">
        <v>11230</v>
      </c>
      <c r="C1876" s="313" t="s">
        <v>11284</v>
      </c>
      <c r="D1876" s="314" t="s">
        <v>11288</v>
      </c>
    </row>
    <row r="1877" spans="1:4">
      <c r="A1877" s="470">
        <v>200806</v>
      </c>
      <c r="B1877" s="312" t="s">
        <v>11230</v>
      </c>
      <c r="C1877" s="313" t="s">
        <v>11284</v>
      </c>
      <c r="D1877" s="314" t="s">
        <v>11289</v>
      </c>
    </row>
    <row r="1878" spans="1:4">
      <c r="A1878" s="470">
        <v>21</v>
      </c>
      <c r="B1878" s="312" t="s">
        <v>9354</v>
      </c>
      <c r="C1878" s="313"/>
      <c r="D1878" s="314"/>
    </row>
    <row r="1879" spans="1:4">
      <c r="A1879" s="470">
        <v>2101</v>
      </c>
      <c r="B1879" s="312" t="s">
        <v>9354</v>
      </c>
      <c r="C1879" s="313" t="s">
        <v>9354</v>
      </c>
      <c r="D1879" s="314"/>
    </row>
    <row r="1880" spans="1:4">
      <c r="A1880" s="310">
        <v>210101</v>
      </c>
      <c r="B1880" s="312" t="s">
        <v>9354</v>
      </c>
      <c r="C1880" s="313" t="s">
        <v>9354</v>
      </c>
      <c r="D1880" s="314" t="s">
        <v>9354</v>
      </c>
    </row>
    <row r="1881" spans="1:4">
      <c r="A1881" s="310">
        <v>210102</v>
      </c>
      <c r="B1881" s="312" t="s">
        <v>9354</v>
      </c>
      <c r="C1881" s="313" t="s">
        <v>9354</v>
      </c>
      <c r="D1881" s="314" t="s">
        <v>9355</v>
      </c>
    </row>
    <row r="1882" spans="1:4">
      <c r="A1882" s="470">
        <v>210103</v>
      </c>
      <c r="B1882" s="312" t="s">
        <v>9354</v>
      </c>
      <c r="C1882" s="313" t="s">
        <v>9354</v>
      </c>
      <c r="D1882" s="314" t="s">
        <v>9356</v>
      </c>
    </row>
    <row r="1883" spans="1:4">
      <c r="A1883" s="470">
        <v>210104</v>
      </c>
      <c r="B1883" s="312" t="s">
        <v>9354</v>
      </c>
      <c r="C1883" s="313" t="s">
        <v>9354</v>
      </c>
      <c r="D1883" s="314" t="s">
        <v>9357</v>
      </c>
    </row>
    <row r="1884" spans="1:4">
      <c r="A1884" s="470">
        <v>210105</v>
      </c>
      <c r="B1884" s="312" t="s">
        <v>9354</v>
      </c>
      <c r="C1884" s="313" t="s">
        <v>9354</v>
      </c>
      <c r="D1884" s="314" t="s">
        <v>9358</v>
      </c>
    </row>
    <row r="1885" spans="1:4">
      <c r="A1885" s="470">
        <v>210106</v>
      </c>
      <c r="B1885" s="312" t="s">
        <v>9354</v>
      </c>
      <c r="C1885" s="313" t="s">
        <v>9354</v>
      </c>
      <c r="D1885" s="314" t="s">
        <v>9359</v>
      </c>
    </row>
    <row r="1886" spans="1:4">
      <c r="A1886" s="470">
        <v>210107</v>
      </c>
      <c r="B1886" s="312" t="s">
        <v>9354</v>
      </c>
      <c r="C1886" s="313" t="s">
        <v>9354</v>
      </c>
      <c r="D1886" s="314" t="s">
        <v>9360</v>
      </c>
    </row>
    <row r="1887" spans="1:4">
      <c r="A1887" s="470">
        <v>210108</v>
      </c>
      <c r="B1887" s="312" t="s">
        <v>9354</v>
      </c>
      <c r="C1887" s="313" t="s">
        <v>9354</v>
      </c>
      <c r="D1887" s="314" t="s">
        <v>8778</v>
      </c>
    </row>
    <row r="1888" spans="1:4">
      <c r="A1888" s="470">
        <v>210109</v>
      </c>
      <c r="B1888" s="312" t="s">
        <v>9354</v>
      </c>
      <c r="C1888" s="313" t="s">
        <v>9354</v>
      </c>
      <c r="D1888" s="314" t="s">
        <v>9361</v>
      </c>
    </row>
    <row r="1889" spans="1:4">
      <c r="A1889" s="470">
        <v>210110</v>
      </c>
      <c r="B1889" s="312" t="s">
        <v>9354</v>
      </c>
      <c r="C1889" s="313" t="s">
        <v>9354</v>
      </c>
      <c r="D1889" s="314" t="s">
        <v>9362</v>
      </c>
    </row>
    <row r="1890" spans="1:4">
      <c r="A1890" s="470">
        <v>210111</v>
      </c>
      <c r="B1890" s="312" t="s">
        <v>9354</v>
      </c>
      <c r="C1890" s="313" t="s">
        <v>9354</v>
      </c>
      <c r="D1890" s="314" t="s">
        <v>9363</v>
      </c>
    </row>
    <row r="1891" spans="1:4">
      <c r="A1891" s="470">
        <v>210112</v>
      </c>
      <c r="B1891" s="312" t="s">
        <v>9354</v>
      </c>
      <c r="C1891" s="313" t="s">
        <v>9354</v>
      </c>
      <c r="D1891" s="314" t="s">
        <v>9364</v>
      </c>
    </row>
    <row r="1892" spans="1:4">
      <c r="A1892" s="470">
        <v>210113</v>
      </c>
      <c r="B1892" s="312" t="s">
        <v>9354</v>
      </c>
      <c r="C1892" s="313" t="s">
        <v>9354</v>
      </c>
      <c r="D1892" s="314" t="s">
        <v>8791</v>
      </c>
    </row>
    <row r="1893" spans="1:4">
      <c r="A1893" s="470">
        <v>210114</v>
      </c>
      <c r="B1893" s="312" t="s">
        <v>9354</v>
      </c>
      <c r="C1893" s="313" t="s">
        <v>9354</v>
      </c>
      <c r="D1893" s="314" t="s">
        <v>9365</v>
      </c>
    </row>
    <row r="1894" spans="1:4">
      <c r="A1894" s="470">
        <v>210115</v>
      </c>
      <c r="B1894" s="312" t="s">
        <v>9354</v>
      </c>
      <c r="C1894" s="313" t="s">
        <v>9354</v>
      </c>
      <c r="D1894" s="314" t="s">
        <v>9366</v>
      </c>
    </row>
    <row r="1895" spans="1:4">
      <c r="A1895" s="470">
        <v>2102</v>
      </c>
      <c r="B1895" s="312" t="s">
        <v>9354</v>
      </c>
      <c r="C1895" s="313" t="s">
        <v>9261</v>
      </c>
      <c r="D1895" s="314"/>
    </row>
    <row r="1896" spans="1:4">
      <c r="A1896" s="470">
        <v>210201</v>
      </c>
      <c r="B1896" s="312" t="s">
        <v>9354</v>
      </c>
      <c r="C1896" s="313" t="s">
        <v>9261</v>
      </c>
      <c r="D1896" s="314" t="s">
        <v>9261</v>
      </c>
    </row>
    <row r="1897" spans="1:4">
      <c r="A1897" s="470">
        <v>210202</v>
      </c>
      <c r="B1897" s="312" t="s">
        <v>9354</v>
      </c>
      <c r="C1897" s="313" t="s">
        <v>9261</v>
      </c>
      <c r="D1897" s="314" t="s">
        <v>9367</v>
      </c>
    </row>
    <row r="1898" spans="1:4">
      <c r="A1898" s="470">
        <v>210203</v>
      </c>
      <c r="B1898" s="312" t="s">
        <v>9354</v>
      </c>
      <c r="C1898" s="313" t="s">
        <v>9261</v>
      </c>
      <c r="D1898" s="314" t="s">
        <v>9368</v>
      </c>
    </row>
    <row r="1899" spans="1:4">
      <c r="A1899" s="470">
        <v>210204</v>
      </c>
      <c r="B1899" s="312" t="s">
        <v>9354</v>
      </c>
      <c r="C1899" s="313" t="s">
        <v>9261</v>
      </c>
      <c r="D1899" s="314" t="s">
        <v>9369</v>
      </c>
    </row>
    <row r="1900" spans="1:4">
      <c r="A1900" s="470">
        <v>210205</v>
      </c>
      <c r="B1900" s="312" t="s">
        <v>9354</v>
      </c>
      <c r="C1900" s="313" t="s">
        <v>9261</v>
      </c>
      <c r="D1900" s="314" t="s">
        <v>9370</v>
      </c>
    </row>
    <row r="1901" spans="1:4">
      <c r="A1901" s="470">
        <v>210206</v>
      </c>
      <c r="B1901" s="312" t="s">
        <v>9354</v>
      </c>
      <c r="C1901" s="313" t="s">
        <v>9261</v>
      </c>
      <c r="D1901" s="314" t="s">
        <v>9371</v>
      </c>
    </row>
    <row r="1902" spans="1:4">
      <c r="A1902" s="470">
        <v>210207</v>
      </c>
      <c r="B1902" s="312" t="s">
        <v>9354</v>
      </c>
      <c r="C1902" s="313" t="s">
        <v>9261</v>
      </c>
      <c r="D1902" s="314" t="s">
        <v>9372</v>
      </c>
    </row>
    <row r="1903" spans="1:4">
      <c r="A1903" s="470">
        <v>210208</v>
      </c>
      <c r="B1903" s="312" t="s">
        <v>9354</v>
      </c>
      <c r="C1903" s="313" t="s">
        <v>9261</v>
      </c>
      <c r="D1903" s="314" t="s">
        <v>9373</v>
      </c>
    </row>
    <row r="1904" spans="1:4">
      <c r="A1904" s="470">
        <v>210209</v>
      </c>
      <c r="B1904" s="312" t="s">
        <v>9354</v>
      </c>
      <c r="C1904" s="313" t="s">
        <v>9261</v>
      </c>
      <c r="D1904" s="314" t="s">
        <v>9374</v>
      </c>
    </row>
    <row r="1905" spans="1:4">
      <c r="A1905" s="470">
        <v>210210</v>
      </c>
      <c r="B1905" s="312" t="s">
        <v>9354</v>
      </c>
      <c r="C1905" s="313" t="s">
        <v>9261</v>
      </c>
      <c r="D1905" s="314" t="s">
        <v>9375</v>
      </c>
    </row>
    <row r="1906" spans="1:4">
      <c r="A1906" s="470">
        <v>210211</v>
      </c>
      <c r="B1906" s="312" t="s">
        <v>9354</v>
      </c>
      <c r="C1906" s="313" t="s">
        <v>9261</v>
      </c>
      <c r="D1906" s="314" t="s">
        <v>9376</v>
      </c>
    </row>
    <row r="1907" spans="1:4">
      <c r="A1907" s="310" t="s">
        <v>9738</v>
      </c>
      <c r="B1907" s="315"/>
      <c r="C1907" s="313"/>
      <c r="D1907" s="314"/>
    </row>
    <row r="1908" spans="1:4">
      <c r="A1908" s="310" t="s">
        <v>9739</v>
      </c>
      <c r="B1908" s="316" t="s">
        <v>9740</v>
      </c>
      <c r="C1908" s="313" t="s">
        <v>9741</v>
      </c>
      <c r="D1908" s="314" t="s">
        <v>9742</v>
      </c>
    </row>
    <row r="1909" spans="1:4">
      <c r="A1909" s="470">
        <v>210212</v>
      </c>
      <c r="B1909" s="312" t="s">
        <v>9354</v>
      </c>
      <c r="C1909" s="313" t="s">
        <v>9261</v>
      </c>
      <c r="D1909" s="314" t="s">
        <v>9257</v>
      </c>
    </row>
    <row r="1910" spans="1:4">
      <c r="A1910" s="470">
        <v>210213</v>
      </c>
      <c r="B1910" s="312" t="s">
        <v>9354</v>
      </c>
      <c r="C1910" s="313" t="s">
        <v>9261</v>
      </c>
      <c r="D1910" s="314" t="s">
        <v>9377</v>
      </c>
    </row>
    <row r="1911" spans="1:4">
      <c r="A1911" s="470">
        <v>210214</v>
      </c>
      <c r="B1911" s="312" t="s">
        <v>9354</v>
      </c>
      <c r="C1911" s="313" t="s">
        <v>9261</v>
      </c>
      <c r="D1911" s="314" t="s">
        <v>9378</v>
      </c>
    </row>
    <row r="1912" spans="1:4">
      <c r="A1912" s="470">
        <v>210215</v>
      </c>
      <c r="B1912" s="312" t="s">
        <v>9354</v>
      </c>
      <c r="C1912" s="313" t="s">
        <v>9261</v>
      </c>
      <c r="D1912" s="314" t="s">
        <v>9379</v>
      </c>
    </row>
    <row r="1913" spans="1:4">
      <c r="A1913" s="470">
        <v>2103</v>
      </c>
      <c r="B1913" s="312" t="s">
        <v>9354</v>
      </c>
      <c r="C1913" s="313" t="s">
        <v>9380</v>
      </c>
      <c r="D1913" s="314"/>
    </row>
    <row r="1914" spans="1:4">
      <c r="A1914" s="470">
        <v>210301</v>
      </c>
      <c r="B1914" s="312" t="s">
        <v>9354</v>
      </c>
      <c r="C1914" s="313" t="s">
        <v>9380</v>
      </c>
      <c r="D1914" s="314" t="s">
        <v>9381</v>
      </c>
    </row>
    <row r="1915" spans="1:4">
      <c r="A1915" s="470">
        <v>210302</v>
      </c>
      <c r="B1915" s="312" t="s">
        <v>9354</v>
      </c>
      <c r="C1915" s="313" t="s">
        <v>9380</v>
      </c>
      <c r="D1915" s="314" t="s">
        <v>9382</v>
      </c>
    </row>
    <row r="1916" spans="1:4">
      <c r="A1916" s="470">
        <v>210303</v>
      </c>
      <c r="B1916" s="312" t="s">
        <v>9354</v>
      </c>
      <c r="C1916" s="313" t="s">
        <v>9380</v>
      </c>
      <c r="D1916" s="314" t="s">
        <v>9383</v>
      </c>
    </row>
    <row r="1917" spans="1:4">
      <c r="A1917" s="470">
        <v>210304</v>
      </c>
      <c r="B1917" s="312" t="s">
        <v>9354</v>
      </c>
      <c r="C1917" s="313" t="s">
        <v>9380</v>
      </c>
      <c r="D1917" s="314" t="s">
        <v>9384</v>
      </c>
    </row>
    <row r="1918" spans="1:4">
      <c r="A1918" s="470">
        <v>210305</v>
      </c>
      <c r="B1918" s="312" t="s">
        <v>9354</v>
      </c>
      <c r="C1918" s="313" t="s">
        <v>9380</v>
      </c>
      <c r="D1918" s="314" t="s">
        <v>9385</v>
      </c>
    </row>
    <row r="1919" spans="1:4">
      <c r="A1919" s="470">
        <v>210306</v>
      </c>
      <c r="B1919" s="312" t="s">
        <v>9354</v>
      </c>
      <c r="C1919" s="313" t="s">
        <v>9380</v>
      </c>
      <c r="D1919" s="314" t="s">
        <v>9386</v>
      </c>
    </row>
    <row r="1920" spans="1:4">
      <c r="A1920" s="470">
        <v>210307</v>
      </c>
      <c r="B1920" s="312" t="s">
        <v>9354</v>
      </c>
      <c r="C1920" s="313" t="s">
        <v>9380</v>
      </c>
      <c r="D1920" s="314" t="s">
        <v>9387</v>
      </c>
    </row>
    <row r="1921" spans="1:4">
      <c r="A1921" s="470">
        <v>210308</v>
      </c>
      <c r="B1921" s="312" t="s">
        <v>9354</v>
      </c>
      <c r="C1921" s="313" t="s">
        <v>9380</v>
      </c>
      <c r="D1921" s="314" t="s">
        <v>9388</v>
      </c>
    </row>
    <row r="1922" spans="1:4">
      <c r="A1922" s="470">
        <v>210309</v>
      </c>
      <c r="B1922" s="312" t="s">
        <v>9354</v>
      </c>
      <c r="C1922" s="313" t="s">
        <v>9380</v>
      </c>
      <c r="D1922" s="314" t="s">
        <v>9389</v>
      </c>
    </row>
    <row r="1923" spans="1:4">
      <c r="A1923" s="470">
        <v>210310</v>
      </c>
      <c r="B1923" s="312" t="s">
        <v>9354</v>
      </c>
      <c r="C1923" s="313" t="s">
        <v>9380</v>
      </c>
      <c r="D1923" s="314" t="s">
        <v>9390</v>
      </c>
    </row>
    <row r="1924" spans="1:4">
      <c r="A1924" s="470">
        <v>2104</v>
      </c>
      <c r="B1924" s="312" t="s">
        <v>9354</v>
      </c>
      <c r="C1924" s="313" t="s">
        <v>9359</v>
      </c>
      <c r="D1924" s="314"/>
    </row>
    <row r="1925" spans="1:4">
      <c r="A1925" s="470">
        <v>210401</v>
      </c>
      <c r="B1925" s="312" t="s">
        <v>9354</v>
      </c>
      <c r="C1925" s="313" t="s">
        <v>9359</v>
      </c>
      <c r="D1925" s="314" t="s">
        <v>9391</v>
      </c>
    </row>
    <row r="1926" spans="1:4">
      <c r="A1926" s="470">
        <v>210402</v>
      </c>
      <c r="B1926" s="312" t="s">
        <v>9354</v>
      </c>
      <c r="C1926" s="313" t="s">
        <v>9359</v>
      </c>
      <c r="D1926" s="314" t="s">
        <v>9392</v>
      </c>
    </row>
    <row r="1927" spans="1:4">
      <c r="A1927" s="470">
        <v>210403</v>
      </c>
      <c r="B1927" s="312" t="s">
        <v>9354</v>
      </c>
      <c r="C1927" s="313" t="s">
        <v>9359</v>
      </c>
      <c r="D1927" s="314" t="s">
        <v>9393</v>
      </c>
    </row>
    <row r="1928" spans="1:4">
      <c r="A1928" s="470">
        <v>210404</v>
      </c>
      <c r="B1928" s="312" t="s">
        <v>9354</v>
      </c>
      <c r="C1928" s="313" t="s">
        <v>9359</v>
      </c>
      <c r="D1928" s="314" t="s">
        <v>9394</v>
      </c>
    </row>
    <row r="1929" spans="1:4">
      <c r="A1929" s="470">
        <v>210405</v>
      </c>
      <c r="B1929" s="312" t="s">
        <v>9354</v>
      </c>
      <c r="C1929" s="313" t="s">
        <v>9359</v>
      </c>
      <c r="D1929" s="314" t="s">
        <v>9395</v>
      </c>
    </row>
    <row r="1930" spans="1:4">
      <c r="A1930" s="470">
        <v>210406</v>
      </c>
      <c r="B1930" s="312" t="s">
        <v>9354</v>
      </c>
      <c r="C1930" s="313" t="s">
        <v>9359</v>
      </c>
      <c r="D1930" s="314" t="s">
        <v>9396</v>
      </c>
    </row>
    <row r="1931" spans="1:4">
      <c r="A1931" s="470">
        <v>210407</v>
      </c>
      <c r="B1931" s="312" t="s">
        <v>9354</v>
      </c>
      <c r="C1931" s="313" t="s">
        <v>9359</v>
      </c>
      <c r="D1931" s="314" t="s">
        <v>9397</v>
      </c>
    </row>
    <row r="1932" spans="1:4">
      <c r="A1932" s="470">
        <v>2105</v>
      </c>
      <c r="B1932" s="312" t="s">
        <v>9354</v>
      </c>
      <c r="C1932" s="313" t="s">
        <v>9398</v>
      </c>
      <c r="D1932" s="314"/>
    </row>
    <row r="1933" spans="1:4">
      <c r="A1933" s="470">
        <v>210501</v>
      </c>
      <c r="B1933" s="312" t="s">
        <v>9354</v>
      </c>
      <c r="C1933" s="313" t="s">
        <v>9398</v>
      </c>
      <c r="D1933" s="314" t="s">
        <v>9399</v>
      </c>
    </row>
    <row r="1934" spans="1:4">
      <c r="A1934" s="470">
        <v>210502</v>
      </c>
      <c r="B1934" s="312" t="s">
        <v>9354</v>
      </c>
      <c r="C1934" s="313" t="s">
        <v>9398</v>
      </c>
      <c r="D1934" s="314" t="s">
        <v>9400</v>
      </c>
    </row>
    <row r="1935" spans="1:4">
      <c r="A1935" s="470">
        <v>210503</v>
      </c>
      <c r="B1935" s="312" t="s">
        <v>9354</v>
      </c>
      <c r="C1935" s="313" t="s">
        <v>9398</v>
      </c>
      <c r="D1935" s="314" t="s">
        <v>9401</v>
      </c>
    </row>
    <row r="1936" spans="1:4">
      <c r="A1936" s="470">
        <v>210504</v>
      </c>
      <c r="B1936" s="312" t="s">
        <v>9354</v>
      </c>
      <c r="C1936" s="313" t="s">
        <v>9398</v>
      </c>
      <c r="D1936" s="314" t="s">
        <v>8760</v>
      </c>
    </row>
    <row r="1937" spans="1:4">
      <c r="A1937" s="470">
        <v>210505</v>
      </c>
      <c r="B1937" s="312" t="s">
        <v>9354</v>
      </c>
      <c r="C1937" s="313" t="s">
        <v>9398</v>
      </c>
      <c r="D1937" s="314" t="s">
        <v>9402</v>
      </c>
    </row>
    <row r="1938" spans="1:4">
      <c r="A1938" s="470">
        <v>2106</v>
      </c>
      <c r="B1938" s="312" t="s">
        <v>9354</v>
      </c>
      <c r="C1938" s="313" t="s">
        <v>9403</v>
      </c>
      <c r="D1938" s="314"/>
    </row>
    <row r="1939" spans="1:4">
      <c r="A1939" s="470">
        <v>210601</v>
      </c>
      <c r="B1939" s="312" t="s">
        <v>9354</v>
      </c>
      <c r="C1939" s="313" t="s">
        <v>9403</v>
      </c>
      <c r="D1939" s="314" t="s">
        <v>9404</v>
      </c>
    </row>
    <row r="1940" spans="1:4">
      <c r="A1940" s="470">
        <v>210602</v>
      </c>
      <c r="B1940" s="312" t="s">
        <v>9354</v>
      </c>
      <c r="C1940" s="313" t="s">
        <v>9403</v>
      </c>
      <c r="D1940" s="314" t="s">
        <v>9405</v>
      </c>
    </row>
    <row r="1941" spans="1:4">
      <c r="A1941" s="470">
        <v>210603</v>
      </c>
      <c r="B1941" s="312" t="s">
        <v>9354</v>
      </c>
      <c r="C1941" s="313" t="s">
        <v>9403</v>
      </c>
      <c r="D1941" s="314" t="s">
        <v>9406</v>
      </c>
    </row>
    <row r="1942" spans="1:4">
      <c r="A1942" s="470">
        <v>210604</v>
      </c>
      <c r="B1942" s="312" t="s">
        <v>9354</v>
      </c>
      <c r="C1942" s="313" t="s">
        <v>9403</v>
      </c>
      <c r="D1942" s="314" t="s">
        <v>9407</v>
      </c>
    </row>
    <row r="1943" spans="1:4">
      <c r="A1943" s="470">
        <v>210605</v>
      </c>
      <c r="B1943" s="312" t="s">
        <v>9354</v>
      </c>
      <c r="C1943" s="313" t="s">
        <v>9403</v>
      </c>
      <c r="D1943" s="314" t="s">
        <v>9408</v>
      </c>
    </row>
    <row r="1944" spans="1:4">
      <c r="A1944" s="470">
        <v>210606</v>
      </c>
      <c r="B1944" s="312" t="s">
        <v>9354</v>
      </c>
      <c r="C1944" s="313" t="s">
        <v>9403</v>
      </c>
      <c r="D1944" s="314" t="s">
        <v>9409</v>
      </c>
    </row>
    <row r="1945" spans="1:4">
      <c r="A1945" s="470">
        <v>210607</v>
      </c>
      <c r="B1945" s="312" t="s">
        <v>9354</v>
      </c>
      <c r="C1945" s="313" t="s">
        <v>9403</v>
      </c>
      <c r="D1945" s="314" t="s">
        <v>9410</v>
      </c>
    </row>
    <row r="1946" spans="1:4">
      <c r="A1946" s="470">
        <v>210608</v>
      </c>
      <c r="B1946" s="312" t="s">
        <v>9354</v>
      </c>
      <c r="C1946" s="313" t="s">
        <v>9403</v>
      </c>
      <c r="D1946" s="314" t="s">
        <v>9411</v>
      </c>
    </row>
    <row r="1947" spans="1:4">
      <c r="A1947" s="470">
        <v>2107</v>
      </c>
      <c r="B1947" s="312" t="s">
        <v>9354</v>
      </c>
      <c r="C1947" s="313" t="s">
        <v>8801</v>
      </c>
      <c r="D1947" s="314"/>
    </row>
    <row r="1948" spans="1:4">
      <c r="A1948" s="470">
        <v>210701</v>
      </c>
      <c r="B1948" s="312" t="s">
        <v>9354</v>
      </c>
      <c r="C1948" s="313" t="s">
        <v>8801</v>
      </c>
      <c r="D1948" s="314" t="s">
        <v>8801</v>
      </c>
    </row>
    <row r="1949" spans="1:4">
      <c r="A1949" s="470">
        <v>210702</v>
      </c>
      <c r="B1949" s="312" t="s">
        <v>9354</v>
      </c>
      <c r="C1949" s="313" t="s">
        <v>8801</v>
      </c>
      <c r="D1949" s="314" t="s">
        <v>9412</v>
      </c>
    </row>
    <row r="1950" spans="1:4">
      <c r="A1950" s="470">
        <v>210703</v>
      </c>
      <c r="B1950" s="312" t="s">
        <v>9354</v>
      </c>
      <c r="C1950" s="313" t="s">
        <v>8801</v>
      </c>
      <c r="D1950" s="314" t="s">
        <v>9413</v>
      </c>
    </row>
    <row r="1951" spans="1:4">
      <c r="A1951" s="470">
        <v>210704</v>
      </c>
      <c r="B1951" s="312" t="s">
        <v>9354</v>
      </c>
      <c r="C1951" s="313" t="s">
        <v>8801</v>
      </c>
      <c r="D1951" s="314" t="s">
        <v>9414</v>
      </c>
    </row>
    <row r="1952" spans="1:4">
      <c r="A1952" s="470">
        <v>210705</v>
      </c>
      <c r="B1952" s="312" t="s">
        <v>9354</v>
      </c>
      <c r="C1952" s="313" t="s">
        <v>8801</v>
      </c>
      <c r="D1952" s="314" t="s">
        <v>9415</v>
      </c>
    </row>
    <row r="1953" spans="1:4">
      <c r="A1953" s="470">
        <v>210706</v>
      </c>
      <c r="B1953" s="312" t="s">
        <v>9354</v>
      </c>
      <c r="C1953" s="313" t="s">
        <v>8801</v>
      </c>
      <c r="D1953" s="314" t="s">
        <v>9057</v>
      </c>
    </row>
    <row r="1954" spans="1:4">
      <c r="A1954" s="470">
        <v>210707</v>
      </c>
      <c r="B1954" s="312" t="s">
        <v>9354</v>
      </c>
      <c r="C1954" s="313" t="s">
        <v>8801</v>
      </c>
      <c r="D1954" s="314" t="s">
        <v>9416</v>
      </c>
    </row>
    <row r="1955" spans="1:4">
      <c r="A1955" s="470">
        <v>210708</v>
      </c>
      <c r="B1955" s="312" t="s">
        <v>9354</v>
      </c>
      <c r="C1955" s="313" t="s">
        <v>8801</v>
      </c>
      <c r="D1955" s="314" t="s">
        <v>8888</v>
      </c>
    </row>
    <row r="1956" spans="1:4">
      <c r="A1956" s="470">
        <v>210709</v>
      </c>
      <c r="B1956" s="312" t="s">
        <v>9354</v>
      </c>
      <c r="C1956" s="313" t="s">
        <v>8801</v>
      </c>
      <c r="D1956" s="314" t="s">
        <v>8800</v>
      </c>
    </row>
    <row r="1957" spans="1:4">
      <c r="A1957" s="470">
        <v>210710</v>
      </c>
      <c r="B1957" s="312" t="s">
        <v>9354</v>
      </c>
      <c r="C1957" s="313" t="s">
        <v>8801</v>
      </c>
      <c r="D1957" s="314" t="s">
        <v>9417</v>
      </c>
    </row>
    <row r="1958" spans="1:4">
      <c r="A1958" s="470">
        <v>2108</v>
      </c>
      <c r="B1958" s="312" t="s">
        <v>9354</v>
      </c>
      <c r="C1958" s="313" t="s">
        <v>9418</v>
      </c>
      <c r="D1958" s="314"/>
    </row>
    <row r="1959" spans="1:4">
      <c r="A1959" s="470">
        <v>210801</v>
      </c>
      <c r="B1959" s="312" t="s">
        <v>9354</v>
      </c>
      <c r="C1959" s="313" t="s">
        <v>9418</v>
      </c>
      <c r="D1959" s="314" t="s">
        <v>9260</v>
      </c>
    </row>
    <row r="1960" spans="1:4">
      <c r="A1960" s="310" t="s">
        <v>9738</v>
      </c>
      <c r="B1960" s="315"/>
      <c r="C1960" s="313"/>
      <c r="D1960" s="314"/>
    </row>
    <row r="1961" spans="1:4">
      <c r="A1961" s="310" t="s">
        <v>9739</v>
      </c>
      <c r="B1961" s="316" t="s">
        <v>9740</v>
      </c>
      <c r="C1961" s="313" t="s">
        <v>9741</v>
      </c>
      <c r="D1961" s="314" t="s">
        <v>9742</v>
      </c>
    </row>
    <row r="1962" spans="1:4">
      <c r="A1962" s="470">
        <v>210802</v>
      </c>
      <c r="B1962" s="312" t="s">
        <v>9354</v>
      </c>
      <c r="C1962" s="313" t="s">
        <v>9418</v>
      </c>
      <c r="D1962" s="314" t="s">
        <v>9419</v>
      </c>
    </row>
    <row r="1963" spans="1:4">
      <c r="A1963" s="470">
        <v>210803</v>
      </c>
      <c r="B1963" s="312" t="s">
        <v>9354</v>
      </c>
      <c r="C1963" s="313" t="s">
        <v>9418</v>
      </c>
      <c r="D1963" s="314" t="s">
        <v>9420</v>
      </c>
    </row>
    <row r="1964" spans="1:4">
      <c r="A1964" s="470">
        <v>210804</v>
      </c>
      <c r="B1964" s="312" t="s">
        <v>9354</v>
      </c>
      <c r="C1964" s="313" t="s">
        <v>9418</v>
      </c>
      <c r="D1964" s="314" t="s">
        <v>9421</v>
      </c>
    </row>
    <row r="1965" spans="1:4">
      <c r="A1965" s="470">
        <v>210805</v>
      </c>
      <c r="B1965" s="312" t="s">
        <v>9354</v>
      </c>
      <c r="C1965" s="313" t="s">
        <v>9418</v>
      </c>
      <c r="D1965" s="314" t="s">
        <v>9422</v>
      </c>
    </row>
    <row r="1966" spans="1:4">
      <c r="A1966" s="470">
        <v>210806</v>
      </c>
      <c r="B1966" s="312" t="s">
        <v>9354</v>
      </c>
      <c r="C1966" s="313" t="s">
        <v>9418</v>
      </c>
      <c r="D1966" s="314" t="s">
        <v>9423</v>
      </c>
    </row>
    <row r="1967" spans="1:4">
      <c r="A1967" s="470">
        <v>210807</v>
      </c>
      <c r="B1967" s="312" t="s">
        <v>9354</v>
      </c>
      <c r="C1967" s="313" t="s">
        <v>9418</v>
      </c>
      <c r="D1967" s="314" t="s">
        <v>9424</v>
      </c>
    </row>
    <row r="1968" spans="1:4">
      <c r="A1968" s="470">
        <v>210808</v>
      </c>
      <c r="B1968" s="312" t="s">
        <v>9354</v>
      </c>
      <c r="C1968" s="313" t="s">
        <v>9418</v>
      </c>
      <c r="D1968" s="314" t="s">
        <v>8760</v>
      </c>
    </row>
    <row r="1969" spans="1:4">
      <c r="A1969" s="470">
        <v>210809</v>
      </c>
      <c r="B1969" s="312" t="s">
        <v>9354</v>
      </c>
      <c r="C1969" s="313" t="s">
        <v>9418</v>
      </c>
      <c r="D1969" s="314" t="s">
        <v>9425</v>
      </c>
    </row>
    <row r="1970" spans="1:4">
      <c r="A1970" s="470">
        <v>2109</v>
      </c>
      <c r="B1970" s="312" t="s">
        <v>9354</v>
      </c>
      <c r="C1970" s="313" t="s">
        <v>9426</v>
      </c>
      <c r="D1970" s="314"/>
    </row>
    <row r="1971" spans="1:4">
      <c r="A1971" s="470">
        <v>210901</v>
      </c>
      <c r="B1971" s="312" t="s">
        <v>9354</v>
      </c>
      <c r="C1971" s="313" t="s">
        <v>9426</v>
      </c>
      <c r="D1971" s="314" t="s">
        <v>9426</v>
      </c>
    </row>
    <row r="1972" spans="1:4">
      <c r="A1972" s="470">
        <v>210902</v>
      </c>
      <c r="B1972" s="312" t="s">
        <v>9354</v>
      </c>
      <c r="C1972" s="313" t="s">
        <v>9426</v>
      </c>
      <c r="D1972" s="314" t="s">
        <v>9427</v>
      </c>
    </row>
    <row r="1973" spans="1:4">
      <c r="A1973" s="470">
        <v>210903</v>
      </c>
      <c r="B1973" s="312" t="s">
        <v>9354</v>
      </c>
      <c r="C1973" s="313" t="s">
        <v>9426</v>
      </c>
      <c r="D1973" s="314" t="s">
        <v>9428</v>
      </c>
    </row>
    <row r="1974" spans="1:4">
      <c r="A1974" s="470">
        <v>210904</v>
      </c>
      <c r="B1974" s="312" t="s">
        <v>9354</v>
      </c>
      <c r="C1974" s="313" t="s">
        <v>9426</v>
      </c>
      <c r="D1974" s="314" t="s">
        <v>9429</v>
      </c>
    </row>
    <row r="1975" spans="1:4">
      <c r="A1975" s="470">
        <v>2110</v>
      </c>
      <c r="B1975" s="312" t="s">
        <v>9354</v>
      </c>
      <c r="C1975" s="313" t="s">
        <v>9430</v>
      </c>
      <c r="D1975" s="314"/>
    </row>
    <row r="1976" spans="1:4">
      <c r="A1976" s="470">
        <v>211001</v>
      </c>
      <c r="B1976" s="312" t="s">
        <v>9354</v>
      </c>
      <c r="C1976" s="313" t="s">
        <v>9430</v>
      </c>
      <c r="D1976" s="314" t="s">
        <v>9431</v>
      </c>
    </row>
    <row r="1977" spans="1:4">
      <c r="A1977" s="470">
        <v>211002</v>
      </c>
      <c r="B1977" s="312" t="s">
        <v>9354</v>
      </c>
      <c r="C1977" s="313" t="s">
        <v>9430</v>
      </c>
      <c r="D1977" s="314" t="s">
        <v>9432</v>
      </c>
    </row>
    <row r="1978" spans="1:4">
      <c r="A1978" s="470">
        <v>211003</v>
      </c>
      <c r="B1978" s="312" t="s">
        <v>9354</v>
      </c>
      <c r="C1978" s="313" t="s">
        <v>9430</v>
      </c>
      <c r="D1978" s="314" t="s">
        <v>9433</v>
      </c>
    </row>
    <row r="1979" spans="1:4">
      <c r="A1979" s="470">
        <v>211004</v>
      </c>
      <c r="B1979" s="312" t="s">
        <v>9354</v>
      </c>
      <c r="C1979" s="313" t="s">
        <v>9430</v>
      </c>
      <c r="D1979" s="314" t="s">
        <v>9434</v>
      </c>
    </row>
    <row r="1980" spans="1:4">
      <c r="A1980" s="470">
        <v>211005</v>
      </c>
      <c r="B1980" s="312" t="s">
        <v>9354</v>
      </c>
      <c r="C1980" s="313" t="s">
        <v>9430</v>
      </c>
      <c r="D1980" s="314" t="s">
        <v>9435</v>
      </c>
    </row>
    <row r="1981" spans="1:4">
      <c r="A1981" s="470">
        <v>2111</v>
      </c>
      <c r="B1981" s="312" t="s">
        <v>9354</v>
      </c>
      <c r="C1981" s="313" t="s">
        <v>9436</v>
      </c>
      <c r="D1981" s="314"/>
    </row>
    <row r="1982" spans="1:4">
      <c r="A1982" s="470">
        <v>211101</v>
      </c>
      <c r="B1982" s="312" t="s">
        <v>9354</v>
      </c>
      <c r="C1982" s="313" t="s">
        <v>9436</v>
      </c>
      <c r="D1982" s="314" t="s">
        <v>9437</v>
      </c>
    </row>
    <row r="1983" spans="1:4">
      <c r="A1983" s="470">
        <v>211102</v>
      </c>
      <c r="B1983" s="312" t="s">
        <v>9354</v>
      </c>
      <c r="C1983" s="313" t="s">
        <v>9436</v>
      </c>
      <c r="D1983" s="314" t="s">
        <v>8783</v>
      </c>
    </row>
    <row r="1984" spans="1:4">
      <c r="A1984" s="470">
        <v>211103</v>
      </c>
      <c r="B1984" s="312" t="s">
        <v>9354</v>
      </c>
      <c r="C1984" s="313" t="s">
        <v>9436</v>
      </c>
      <c r="D1984" s="314" t="s">
        <v>9438</v>
      </c>
    </row>
    <row r="1985" spans="1:4">
      <c r="A1985" s="470">
        <v>211104</v>
      </c>
      <c r="B1985" s="312" t="s">
        <v>9354</v>
      </c>
      <c r="C1985" s="313" t="s">
        <v>9436</v>
      </c>
      <c r="D1985" s="314" t="s">
        <v>9439</v>
      </c>
    </row>
    <row r="1986" spans="1:4">
      <c r="A1986" s="470">
        <v>2112</v>
      </c>
      <c r="B1986" s="312" t="s">
        <v>9354</v>
      </c>
      <c r="C1986" s="313" t="s">
        <v>9440</v>
      </c>
      <c r="D1986" s="314"/>
    </row>
    <row r="1987" spans="1:4">
      <c r="A1987" s="470">
        <v>211201</v>
      </c>
      <c r="B1987" s="312" t="s">
        <v>9354</v>
      </c>
      <c r="C1987" s="313" t="s">
        <v>9440</v>
      </c>
      <c r="D1987" s="314" t="s">
        <v>9440</v>
      </c>
    </row>
    <row r="1988" spans="1:4">
      <c r="A1988" s="470">
        <v>211202</v>
      </c>
      <c r="B1988" s="312" t="s">
        <v>9354</v>
      </c>
      <c r="C1988" s="313" t="s">
        <v>9440</v>
      </c>
      <c r="D1988" s="314" t="s">
        <v>9441</v>
      </c>
    </row>
    <row r="1989" spans="1:4">
      <c r="A1989" s="470">
        <v>211203</v>
      </c>
      <c r="B1989" s="312" t="s">
        <v>9354</v>
      </c>
      <c r="C1989" s="313" t="s">
        <v>9440</v>
      </c>
      <c r="D1989" s="314" t="s">
        <v>9442</v>
      </c>
    </row>
    <row r="1990" spans="1:4">
      <c r="A1990" s="470">
        <v>211204</v>
      </c>
      <c r="B1990" s="312" t="s">
        <v>9354</v>
      </c>
      <c r="C1990" s="313" t="s">
        <v>9440</v>
      </c>
      <c r="D1990" s="314" t="s">
        <v>9443</v>
      </c>
    </row>
    <row r="1991" spans="1:4">
      <c r="A1991" s="470">
        <v>211205</v>
      </c>
      <c r="B1991" s="312" t="s">
        <v>9354</v>
      </c>
      <c r="C1991" s="313" t="s">
        <v>9440</v>
      </c>
      <c r="D1991" s="314" t="s">
        <v>9444</v>
      </c>
    </row>
    <row r="1992" spans="1:4">
      <c r="A1992" s="470">
        <v>211206</v>
      </c>
      <c r="B1992" s="312" t="s">
        <v>9354</v>
      </c>
      <c r="C1992" s="313" t="s">
        <v>9440</v>
      </c>
      <c r="D1992" s="314" t="s">
        <v>9445</v>
      </c>
    </row>
    <row r="1993" spans="1:4">
      <c r="A1993" s="470">
        <v>211207</v>
      </c>
      <c r="B1993" s="312" t="s">
        <v>9354</v>
      </c>
      <c r="C1993" s="313" t="s">
        <v>9440</v>
      </c>
      <c r="D1993" s="314" t="s">
        <v>9446</v>
      </c>
    </row>
    <row r="1994" spans="1:4">
      <c r="A1994" s="470">
        <v>211208</v>
      </c>
      <c r="B1994" s="312" t="s">
        <v>9354</v>
      </c>
      <c r="C1994" s="313" t="s">
        <v>9440</v>
      </c>
      <c r="D1994" s="314" t="s">
        <v>9447</v>
      </c>
    </row>
    <row r="1995" spans="1:4">
      <c r="A1995" s="470">
        <v>211209</v>
      </c>
      <c r="B1995" s="312" t="s">
        <v>9354</v>
      </c>
      <c r="C1995" s="313" t="s">
        <v>9440</v>
      </c>
      <c r="D1995" s="314" t="s">
        <v>9448</v>
      </c>
    </row>
    <row r="1996" spans="1:4">
      <c r="A1996" s="470">
        <v>211210</v>
      </c>
      <c r="B1996" s="312" t="s">
        <v>9354</v>
      </c>
      <c r="C1996" s="313" t="s">
        <v>9440</v>
      </c>
      <c r="D1996" s="314" t="s">
        <v>9449</v>
      </c>
    </row>
    <row r="1997" spans="1:4">
      <c r="A1997" s="470">
        <v>2113</v>
      </c>
      <c r="B1997" s="312" t="s">
        <v>9354</v>
      </c>
      <c r="C1997" s="313" t="s">
        <v>9450</v>
      </c>
      <c r="D1997" s="314"/>
    </row>
    <row r="1998" spans="1:4">
      <c r="A1998" s="470">
        <v>211301</v>
      </c>
      <c r="B1998" s="312" t="s">
        <v>9354</v>
      </c>
      <c r="C1998" s="313" t="s">
        <v>9450</v>
      </c>
      <c r="D1998" s="314" t="s">
        <v>9450</v>
      </c>
    </row>
    <row r="1999" spans="1:4">
      <c r="A1999" s="470">
        <v>211302</v>
      </c>
      <c r="B1999" s="312" t="s">
        <v>9354</v>
      </c>
      <c r="C1999" s="313" t="s">
        <v>9450</v>
      </c>
      <c r="D1999" s="314" t="s">
        <v>9451</v>
      </c>
    </row>
    <row r="2000" spans="1:4">
      <c r="A2000" s="470">
        <v>211303</v>
      </c>
      <c r="B2000" s="312" t="s">
        <v>9354</v>
      </c>
      <c r="C2000" s="313" t="s">
        <v>9450</v>
      </c>
      <c r="D2000" s="314" t="s">
        <v>9452</v>
      </c>
    </row>
    <row r="2001" spans="1:4">
      <c r="A2001" s="470">
        <v>211304</v>
      </c>
      <c r="B2001" s="312" t="s">
        <v>9354</v>
      </c>
      <c r="C2001" s="313" t="s">
        <v>9450</v>
      </c>
      <c r="D2001" s="314" t="s">
        <v>9453</v>
      </c>
    </row>
    <row r="2002" spans="1:4">
      <c r="A2002" s="470">
        <v>211305</v>
      </c>
      <c r="B2002" s="312" t="s">
        <v>9354</v>
      </c>
      <c r="C2002" s="313" t="s">
        <v>9450</v>
      </c>
      <c r="D2002" s="314" t="s">
        <v>9454</v>
      </c>
    </row>
    <row r="2003" spans="1:4">
      <c r="A2003" s="470">
        <v>211306</v>
      </c>
      <c r="B2003" s="312" t="s">
        <v>9354</v>
      </c>
      <c r="C2003" s="313" t="s">
        <v>9450</v>
      </c>
      <c r="D2003" s="314" t="s">
        <v>9455</v>
      </c>
    </row>
    <row r="2004" spans="1:4">
      <c r="A2004" s="470">
        <v>211307</v>
      </c>
      <c r="B2004" s="312" t="s">
        <v>9354</v>
      </c>
      <c r="C2004" s="313" t="s">
        <v>9450</v>
      </c>
      <c r="D2004" s="314" t="s">
        <v>9456</v>
      </c>
    </row>
    <row r="2005" spans="1:4">
      <c r="A2005" s="470">
        <v>22</v>
      </c>
      <c r="B2005" s="312" t="s">
        <v>9457</v>
      </c>
      <c r="C2005" s="313"/>
      <c r="D2005" s="314"/>
    </row>
    <row r="2006" spans="1:4">
      <c r="A2006" s="470">
        <v>2201</v>
      </c>
      <c r="B2006" s="312" t="s">
        <v>9457</v>
      </c>
      <c r="C2006" s="313" t="s">
        <v>9458</v>
      </c>
      <c r="D2006" s="314"/>
    </row>
    <row r="2007" spans="1:4">
      <c r="A2007" s="470">
        <v>220101</v>
      </c>
      <c r="B2007" s="312" t="s">
        <v>9457</v>
      </c>
      <c r="C2007" s="313" t="s">
        <v>9458</v>
      </c>
      <c r="D2007" s="314" t="s">
        <v>9458</v>
      </c>
    </row>
    <row r="2008" spans="1:4">
      <c r="A2008" s="470">
        <v>220102</v>
      </c>
      <c r="B2008" s="312" t="s">
        <v>9457</v>
      </c>
      <c r="C2008" s="313" t="s">
        <v>9458</v>
      </c>
      <c r="D2008" s="314" t="s">
        <v>9459</v>
      </c>
    </row>
    <row r="2009" spans="1:4">
      <c r="A2009" s="470">
        <v>220103</v>
      </c>
      <c r="B2009" s="312" t="s">
        <v>9457</v>
      </c>
      <c r="C2009" s="313" t="s">
        <v>9458</v>
      </c>
      <c r="D2009" s="314" t="s">
        <v>9460</v>
      </c>
    </row>
    <row r="2010" spans="1:4">
      <c r="A2010" s="470">
        <v>220104</v>
      </c>
      <c r="B2010" s="312" t="s">
        <v>9457</v>
      </c>
      <c r="C2010" s="313" t="s">
        <v>9458</v>
      </c>
      <c r="D2010" s="314" t="s">
        <v>9461</v>
      </c>
    </row>
    <row r="2011" spans="1:4">
      <c r="A2011" s="470">
        <v>220105</v>
      </c>
      <c r="B2011" s="312" t="s">
        <v>9457</v>
      </c>
      <c r="C2011" s="313" t="s">
        <v>9458</v>
      </c>
      <c r="D2011" s="314" t="s">
        <v>9462</v>
      </c>
    </row>
    <row r="2012" spans="1:4">
      <c r="A2012" s="470">
        <v>220106</v>
      </c>
      <c r="B2012" s="312" t="s">
        <v>9457</v>
      </c>
      <c r="C2012" s="313" t="s">
        <v>9458</v>
      </c>
      <c r="D2012" s="314" t="s">
        <v>9463</v>
      </c>
    </row>
    <row r="2013" spans="1:4">
      <c r="A2013" s="310" t="s">
        <v>9738</v>
      </c>
      <c r="B2013" s="315"/>
      <c r="C2013" s="313"/>
      <c r="D2013" s="314"/>
    </row>
    <row r="2014" spans="1:4">
      <c r="A2014" s="310" t="s">
        <v>9739</v>
      </c>
      <c r="B2014" s="316" t="s">
        <v>9740</v>
      </c>
      <c r="C2014" s="313" t="s">
        <v>9741</v>
      </c>
      <c r="D2014" s="314" t="s">
        <v>9742</v>
      </c>
    </row>
    <row r="2015" spans="1:4">
      <c r="A2015" s="470">
        <v>2202</v>
      </c>
      <c r="B2015" s="312" t="s">
        <v>9457</v>
      </c>
      <c r="C2015" s="313" t="s">
        <v>8882</v>
      </c>
      <c r="D2015" s="314"/>
    </row>
    <row r="2016" spans="1:4">
      <c r="A2016" s="470">
        <v>220201</v>
      </c>
      <c r="B2016" s="312" t="s">
        <v>9457</v>
      </c>
      <c r="C2016" s="313" t="s">
        <v>8882</v>
      </c>
      <c r="D2016" s="314" t="s">
        <v>8882</v>
      </c>
    </row>
    <row r="2017" spans="1:4">
      <c r="A2017" s="470">
        <v>220202</v>
      </c>
      <c r="B2017" s="312" t="s">
        <v>9457</v>
      </c>
      <c r="C2017" s="313" t="s">
        <v>8882</v>
      </c>
      <c r="D2017" s="314" t="s">
        <v>9464</v>
      </c>
    </row>
    <row r="2018" spans="1:4">
      <c r="A2018" s="470">
        <v>220203</v>
      </c>
      <c r="B2018" s="312" t="s">
        <v>9457</v>
      </c>
      <c r="C2018" s="313" t="s">
        <v>8882</v>
      </c>
      <c r="D2018" s="314" t="s">
        <v>9465</v>
      </c>
    </row>
    <row r="2019" spans="1:4">
      <c r="A2019" s="470">
        <v>220204</v>
      </c>
      <c r="B2019" s="312" t="s">
        <v>9457</v>
      </c>
      <c r="C2019" s="313" t="s">
        <v>8882</v>
      </c>
      <c r="D2019" s="314" t="s">
        <v>9466</v>
      </c>
    </row>
    <row r="2020" spans="1:4">
      <c r="A2020" s="470">
        <v>220205</v>
      </c>
      <c r="B2020" s="312" t="s">
        <v>9457</v>
      </c>
      <c r="C2020" s="313" t="s">
        <v>8882</v>
      </c>
      <c r="D2020" s="314" t="s">
        <v>8922</v>
      </c>
    </row>
    <row r="2021" spans="1:4">
      <c r="A2021" s="470">
        <v>220206</v>
      </c>
      <c r="B2021" s="312" t="s">
        <v>9457</v>
      </c>
      <c r="C2021" s="313" t="s">
        <v>8882</v>
      </c>
      <c r="D2021" s="314" t="s">
        <v>9081</v>
      </c>
    </row>
    <row r="2022" spans="1:4">
      <c r="A2022" s="470">
        <v>2203</v>
      </c>
      <c r="B2022" s="312" t="s">
        <v>9457</v>
      </c>
      <c r="C2022" s="313" t="s">
        <v>9467</v>
      </c>
      <c r="D2022" s="314"/>
    </row>
    <row r="2023" spans="1:4">
      <c r="A2023" s="470">
        <v>220301</v>
      </c>
      <c r="B2023" s="312" t="s">
        <v>9457</v>
      </c>
      <c r="C2023" s="313" t="s">
        <v>9467</v>
      </c>
      <c r="D2023" s="314" t="s">
        <v>9468</v>
      </c>
    </row>
    <row r="2024" spans="1:4">
      <c r="A2024" s="470">
        <v>220302</v>
      </c>
      <c r="B2024" s="312" t="s">
        <v>9457</v>
      </c>
      <c r="C2024" s="313" t="s">
        <v>9467</v>
      </c>
      <c r="D2024" s="314" t="s">
        <v>9469</v>
      </c>
    </row>
    <row r="2025" spans="1:4">
      <c r="A2025" s="470">
        <v>220303</v>
      </c>
      <c r="B2025" s="312" t="s">
        <v>9457</v>
      </c>
      <c r="C2025" s="313" t="s">
        <v>9467</v>
      </c>
      <c r="D2025" s="314" t="s">
        <v>9457</v>
      </c>
    </row>
    <row r="2026" spans="1:4">
      <c r="A2026" s="470">
        <v>220304</v>
      </c>
      <c r="B2026" s="312" t="s">
        <v>9457</v>
      </c>
      <c r="C2026" s="313" t="s">
        <v>9467</v>
      </c>
      <c r="D2026" s="314" t="s">
        <v>8760</v>
      </c>
    </row>
    <row r="2027" spans="1:4">
      <c r="A2027" s="470">
        <v>220305</v>
      </c>
      <c r="B2027" s="312" t="s">
        <v>9457</v>
      </c>
      <c r="C2027" s="313" t="s">
        <v>9467</v>
      </c>
      <c r="D2027" s="314" t="s">
        <v>9470</v>
      </c>
    </row>
    <row r="2028" spans="1:4">
      <c r="A2028" s="470">
        <v>2204</v>
      </c>
      <c r="B2028" s="312" t="s">
        <v>9457</v>
      </c>
      <c r="C2028" s="313" t="s">
        <v>9466</v>
      </c>
      <c r="D2028" s="314"/>
    </row>
    <row r="2029" spans="1:4">
      <c r="A2029" s="470">
        <v>220401</v>
      </c>
      <c r="B2029" s="312" t="s">
        <v>9457</v>
      </c>
      <c r="C2029" s="313" t="s">
        <v>9466</v>
      </c>
      <c r="D2029" s="314" t="s">
        <v>9471</v>
      </c>
    </row>
    <row r="2030" spans="1:4">
      <c r="A2030" s="470">
        <v>220402</v>
      </c>
      <c r="B2030" s="312" t="s">
        <v>9457</v>
      </c>
      <c r="C2030" s="313" t="s">
        <v>9466</v>
      </c>
      <c r="D2030" s="314" t="s">
        <v>9472</v>
      </c>
    </row>
    <row r="2031" spans="1:4">
      <c r="A2031" s="470">
        <v>220403</v>
      </c>
      <c r="B2031" s="312" t="s">
        <v>9457</v>
      </c>
      <c r="C2031" s="313" t="s">
        <v>9466</v>
      </c>
      <c r="D2031" s="314" t="s">
        <v>9473</v>
      </c>
    </row>
    <row r="2032" spans="1:4">
      <c r="A2032" s="470">
        <v>220404</v>
      </c>
      <c r="B2032" s="312" t="s">
        <v>9457</v>
      </c>
      <c r="C2032" s="313" t="s">
        <v>9466</v>
      </c>
      <c r="D2032" s="314" t="s">
        <v>9474</v>
      </c>
    </row>
    <row r="2033" spans="1:4">
      <c r="A2033" s="470">
        <v>220405</v>
      </c>
      <c r="B2033" s="312" t="s">
        <v>9457</v>
      </c>
      <c r="C2033" s="313" t="s">
        <v>9466</v>
      </c>
      <c r="D2033" s="314" t="s">
        <v>9475</v>
      </c>
    </row>
    <row r="2034" spans="1:4">
      <c r="A2034" s="470">
        <v>220406</v>
      </c>
      <c r="B2034" s="312" t="s">
        <v>9457</v>
      </c>
      <c r="C2034" s="313" t="s">
        <v>9466</v>
      </c>
      <c r="D2034" s="314" t="s">
        <v>9476</v>
      </c>
    </row>
    <row r="2035" spans="1:4">
      <c r="A2035" s="470">
        <v>2205</v>
      </c>
      <c r="B2035" s="312" t="s">
        <v>9457</v>
      </c>
      <c r="C2035" s="313" t="s">
        <v>9477</v>
      </c>
      <c r="D2035" s="314"/>
    </row>
    <row r="2036" spans="1:4">
      <c r="A2036" s="470">
        <v>220501</v>
      </c>
      <c r="B2036" s="312" t="s">
        <v>9457</v>
      </c>
      <c r="C2036" s="313" t="s">
        <v>9477</v>
      </c>
      <c r="D2036" s="314" t="s">
        <v>9477</v>
      </c>
    </row>
    <row r="2037" spans="1:4">
      <c r="A2037" s="470">
        <v>220502</v>
      </c>
      <c r="B2037" s="312" t="s">
        <v>9457</v>
      </c>
      <c r="C2037" s="313" t="s">
        <v>9477</v>
      </c>
      <c r="D2037" s="314" t="s">
        <v>9478</v>
      </c>
    </row>
    <row r="2038" spans="1:4">
      <c r="A2038" s="470">
        <v>220503</v>
      </c>
      <c r="B2038" s="312" t="s">
        <v>9457</v>
      </c>
      <c r="C2038" s="313" t="s">
        <v>9477</v>
      </c>
      <c r="D2038" s="314" t="s">
        <v>9479</v>
      </c>
    </row>
    <row r="2039" spans="1:4">
      <c r="A2039" s="470">
        <v>220504</v>
      </c>
      <c r="B2039" s="312" t="s">
        <v>9457</v>
      </c>
      <c r="C2039" s="313" t="s">
        <v>9477</v>
      </c>
      <c r="D2039" s="314" t="s">
        <v>9480</v>
      </c>
    </row>
    <row r="2040" spans="1:4">
      <c r="A2040" s="470">
        <v>220505</v>
      </c>
      <c r="B2040" s="312" t="s">
        <v>9457</v>
      </c>
      <c r="C2040" s="313" t="s">
        <v>9477</v>
      </c>
      <c r="D2040" s="314" t="s">
        <v>9481</v>
      </c>
    </row>
    <row r="2041" spans="1:4">
      <c r="A2041" s="470">
        <v>220506</v>
      </c>
      <c r="B2041" s="312" t="s">
        <v>9457</v>
      </c>
      <c r="C2041" s="313" t="s">
        <v>9477</v>
      </c>
      <c r="D2041" s="314" t="s">
        <v>9482</v>
      </c>
    </row>
    <row r="2042" spans="1:4">
      <c r="A2042" s="470">
        <v>220507</v>
      </c>
      <c r="B2042" s="312" t="s">
        <v>9457</v>
      </c>
      <c r="C2042" s="313" t="s">
        <v>9477</v>
      </c>
      <c r="D2042" s="314" t="s">
        <v>9483</v>
      </c>
    </row>
    <row r="2043" spans="1:4">
      <c r="A2043" s="470">
        <v>220508</v>
      </c>
      <c r="B2043" s="312" t="s">
        <v>9457</v>
      </c>
      <c r="C2043" s="313" t="s">
        <v>9477</v>
      </c>
      <c r="D2043" s="314" t="s">
        <v>9484</v>
      </c>
    </row>
    <row r="2044" spans="1:4">
      <c r="A2044" s="470">
        <v>220509</v>
      </c>
      <c r="B2044" s="312" t="s">
        <v>9457</v>
      </c>
      <c r="C2044" s="313" t="s">
        <v>9477</v>
      </c>
      <c r="D2044" s="314" t="s">
        <v>9485</v>
      </c>
    </row>
    <row r="2045" spans="1:4">
      <c r="A2045" s="470">
        <v>220510</v>
      </c>
      <c r="B2045" s="312" t="s">
        <v>9457</v>
      </c>
      <c r="C2045" s="313" t="s">
        <v>9477</v>
      </c>
      <c r="D2045" s="314" t="s">
        <v>9486</v>
      </c>
    </row>
    <row r="2046" spans="1:4">
      <c r="A2046" s="470">
        <v>220511</v>
      </c>
      <c r="B2046" s="312" t="s">
        <v>9457</v>
      </c>
      <c r="C2046" s="313" t="s">
        <v>9477</v>
      </c>
      <c r="D2046" s="314" t="s">
        <v>9487</v>
      </c>
    </row>
    <row r="2047" spans="1:4">
      <c r="A2047" s="470">
        <v>2206</v>
      </c>
      <c r="B2047" s="312" t="s">
        <v>9457</v>
      </c>
      <c r="C2047" s="313" t="s">
        <v>8794</v>
      </c>
      <c r="D2047" s="314"/>
    </row>
    <row r="2048" spans="1:4">
      <c r="A2048" s="470">
        <v>220601</v>
      </c>
      <c r="B2048" s="312" t="s">
        <v>9457</v>
      </c>
      <c r="C2048" s="313" t="s">
        <v>8794</v>
      </c>
      <c r="D2048" s="314" t="s">
        <v>9488</v>
      </c>
    </row>
    <row r="2049" spans="1:4">
      <c r="A2049" s="470">
        <v>220602</v>
      </c>
      <c r="B2049" s="312" t="s">
        <v>9457</v>
      </c>
      <c r="C2049" s="313" t="s">
        <v>8794</v>
      </c>
      <c r="D2049" s="314" t="s">
        <v>9489</v>
      </c>
    </row>
    <row r="2050" spans="1:4">
      <c r="A2050" s="470">
        <v>220603</v>
      </c>
      <c r="B2050" s="312" t="s">
        <v>9457</v>
      </c>
      <c r="C2050" s="313" t="s">
        <v>8794</v>
      </c>
      <c r="D2050" s="314" t="s">
        <v>9490</v>
      </c>
    </row>
    <row r="2051" spans="1:4">
      <c r="A2051" s="470">
        <v>220604</v>
      </c>
      <c r="B2051" s="312" t="s">
        <v>9457</v>
      </c>
      <c r="C2051" s="313" t="s">
        <v>8794</v>
      </c>
      <c r="D2051" s="314" t="s">
        <v>9491</v>
      </c>
    </row>
    <row r="2052" spans="1:4">
      <c r="A2052" s="470">
        <v>220605</v>
      </c>
      <c r="B2052" s="312" t="s">
        <v>9457</v>
      </c>
      <c r="C2052" s="313" t="s">
        <v>8794</v>
      </c>
      <c r="D2052" s="314" t="s">
        <v>9492</v>
      </c>
    </row>
    <row r="2053" spans="1:4">
      <c r="A2053" s="470">
        <v>2207</v>
      </c>
      <c r="B2053" s="312" t="s">
        <v>9457</v>
      </c>
      <c r="C2053" s="313" t="s">
        <v>9493</v>
      </c>
      <c r="D2053" s="314"/>
    </row>
    <row r="2054" spans="1:4">
      <c r="A2054" s="470">
        <v>220701</v>
      </c>
      <c r="B2054" s="312" t="s">
        <v>9457</v>
      </c>
      <c r="C2054" s="313" t="s">
        <v>9493</v>
      </c>
      <c r="D2054" s="314" t="s">
        <v>9493</v>
      </c>
    </row>
    <row r="2055" spans="1:4">
      <c r="A2055" s="470">
        <v>220702</v>
      </c>
      <c r="B2055" s="312" t="s">
        <v>9457</v>
      </c>
      <c r="C2055" s="313" t="s">
        <v>9493</v>
      </c>
      <c r="D2055" s="314" t="s">
        <v>9353</v>
      </c>
    </row>
    <row r="2056" spans="1:4">
      <c r="A2056" s="470">
        <v>220703</v>
      </c>
      <c r="B2056" s="312" t="s">
        <v>9457</v>
      </c>
      <c r="C2056" s="313" t="s">
        <v>9493</v>
      </c>
      <c r="D2056" s="314" t="s">
        <v>9494</v>
      </c>
    </row>
    <row r="2057" spans="1:4">
      <c r="A2057" s="470">
        <v>220704</v>
      </c>
      <c r="B2057" s="312" t="s">
        <v>9457</v>
      </c>
      <c r="C2057" s="313" t="s">
        <v>9493</v>
      </c>
      <c r="D2057" s="314" t="s">
        <v>9495</v>
      </c>
    </row>
    <row r="2058" spans="1:4">
      <c r="A2058" s="470">
        <v>220705</v>
      </c>
      <c r="B2058" s="312" t="s">
        <v>9457</v>
      </c>
      <c r="C2058" s="313" t="s">
        <v>9493</v>
      </c>
      <c r="D2058" s="314" t="s">
        <v>9496</v>
      </c>
    </row>
    <row r="2059" spans="1:4">
      <c r="A2059" s="470">
        <v>220706</v>
      </c>
      <c r="B2059" s="312" t="s">
        <v>9457</v>
      </c>
      <c r="C2059" s="313" t="s">
        <v>9493</v>
      </c>
      <c r="D2059" s="314" t="s">
        <v>8741</v>
      </c>
    </row>
    <row r="2060" spans="1:4">
      <c r="A2060" s="470">
        <v>220707</v>
      </c>
      <c r="B2060" s="312" t="s">
        <v>9457</v>
      </c>
      <c r="C2060" s="313" t="s">
        <v>9493</v>
      </c>
      <c r="D2060" s="314" t="s">
        <v>9497</v>
      </c>
    </row>
    <row r="2061" spans="1:4">
      <c r="A2061" s="470">
        <v>220708</v>
      </c>
      <c r="B2061" s="312" t="s">
        <v>9457</v>
      </c>
      <c r="C2061" s="313" t="s">
        <v>9493</v>
      </c>
      <c r="D2061" s="314" t="s">
        <v>9498</v>
      </c>
    </row>
    <row r="2062" spans="1:4">
      <c r="A2062" s="470">
        <v>220709</v>
      </c>
      <c r="B2062" s="312" t="s">
        <v>9457</v>
      </c>
      <c r="C2062" s="313" t="s">
        <v>9493</v>
      </c>
      <c r="D2062" s="314" t="s">
        <v>9499</v>
      </c>
    </row>
    <row r="2063" spans="1:4">
      <c r="A2063" s="470">
        <v>220710</v>
      </c>
      <c r="B2063" s="312" t="s">
        <v>9457</v>
      </c>
      <c r="C2063" s="313" t="s">
        <v>9493</v>
      </c>
      <c r="D2063" s="314" t="s">
        <v>9500</v>
      </c>
    </row>
    <row r="2064" spans="1:4">
      <c r="A2064" s="470">
        <v>2208</v>
      </c>
      <c r="B2064" s="312" t="s">
        <v>9457</v>
      </c>
      <c r="C2064" s="313" t="s">
        <v>9501</v>
      </c>
      <c r="D2064" s="314"/>
    </row>
    <row r="2065" spans="1:4">
      <c r="A2065" s="470">
        <v>220801</v>
      </c>
      <c r="B2065" s="312" t="s">
        <v>9457</v>
      </c>
      <c r="C2065" s="313" t="s">
        <v>9501</v>
      </c>
      <c r="D2065" s="314" t="s">
        <v>9501</v>
      </c>
    </row>
    <row r="2066" spans="1:4">
      <c r="A2066" s="310" t="s">
        <v>9738</v>
      </c>
      <c r="B2066" s="315"/>
      <c r="C2066" s="313"/>
      <c r="D2066" s="314"/>
    </row>
    <row r="2067" spans="1:4">
      <c r="A2067" s="310" t="s">
        <v>9739</v>
      </c>
      <c r="B2067" s="316" t="s">
        <v>9740</v>
      </c>
      <c r="C2067" s="313" t="s">
        <v>9741</v>
      </c>
      <c r="D2067" s="314" t="s">
        <v>9742</v>
      </c>
    </row>
    <row r="2068" spans="1:4">
      <c r="A2068" s="470">
        <v>220802</v>
      </c>
      <c r="B2068" s="312" t="s">
        <v>9457</v>
      </c>
      <c r="C2068" s="313" t="s">
        <v>9501</v>
      </c>
      <c r="D2068" s="314" t="s">
        <v>9502</v>
      </c>
    </row>
    <row r="2069" spans="1:4">
      <c r="A2069" s="470">
        <v>220803</v>
      </c>
      <c r="B2069" s="312" t="s">
        <v>9457</v>
      </c>
      <c r="C2069" s="313" t="s">
        <v>9501</v>
      </c>
      <c r="D2069" s="314" t="s">
        <v>9503</v>
      </c>
    </row>
    <row r="2070" spans="1:4">
      <c r="A2070" s="470">
        <v>220804</v>
      </c>
      <c r="B2070" s="312" t="s">
        <v>9457</v>
      </c>
      <c r="C2070" s="313" t="s">
        <v>9501</v>
      </c>
      <c r="D2070" s="314" t="s">
        <v>9504</v>
      </c>
    </row>
    <row r="2071" spans="1:4">
      <c r="A2071" s="470">
        <v>220805</v>
      </c>
      <c r="B2071" s="312" t="s">
        <v>9457</v>
      </c>
      <c r="C2071" s="313" t="s">
        <v>9501</v>
      </c>
      <c r="D2071" s="314" t="s">
        <v>9505</v>
      </c>
    </row>
    <row r="2072" spans="1:4">
      <c r="A2072" s="470">
        <v>220806</v>
      </c>
      <c r="B2072" s="312" t="s">
        <v>9457</v>
      </c>
      <c r="C2072" s="313" t="s">
        <v>9501</v>
      </c>
      <c r="D2072" s="314" t="s">
        <v>9506</v>
      </c>
    </row>
    <row r="2073" spans="1:4">
      <c r="A2073" s="470">
        <v>220807</v>
      </c>
      <c r="B2073" s="312" t="s">
        <v>9457</v>
      </c>
      <c r="C2073" s="313" t="s">
        <v>9501</v>
      </c>
      <c r="D2073" s="314" t="s">
        <v>9507</v>
      </c>
    </row>
    <row r="2074" spans="1:4">
      <c r="A2074" s="470">
        <v>220808</v>
      </c>
      <c r="B2074" s="312" t="s">
        <v>9457</v>
      </c>
      <c r="C2074" s="313" t="s">
        <v>9501</v>
      </c>
      <c r="D2074" s="314" t="s">
        <v>9508</v>
      </c>
    </row>
    <row r="2075" spans="1:4">
      <c r="A2075" s="470">
        <v>220809</v>
      </c>
      <c r="B2075" s="312" t="s">
        <v>9457</v>
      </c>
      <c r="C2075" s="313" t="s">
        <v>9501</v>
      </c>
      <c r="D2075" s="314" t="s">
        <v>9509</v>
      </c>
    </row>
    <row r="2076" spans="1:4">
      <c r="A2076" s="470">
        <v>2209</v>
      </c>
      <c r="B2076" s="312" t="s">
        <v>9457</v>
      </c>
      <c r="C2076" s="313" t="s">
        <v>9457</v>
      </c>
      <c r="D2076" s="314"/>
    </row>
    <row r="2077" spans="1:4">
      <c r="A2077" s="470">
        <v>220901</v>
      </c>
      <c r="B2077" s="312" t="s">
        <v>9457</v>
      </c>
      <c r="C2077" s="313" t="s">
        <v>9457</v>
      </c>
      <c r="D2077" s="314" t="s">
        <v>9510</v>
      </c>
    </row>
    <row r="2078" spans="1:4">
      <c r="A2078" s="470">
        <v>220902</v>
      </c>
      <c r="B2078" s="312" t="s">
        <v>9457</v>
      </c>
      <c r="C2078" s="313" t="s">
        <v>9457</v>
      </c>
      <c r="D2078" s="314" t="s">
        <v>9511</v>
      </c>
    </row>
    <row r="2079" spans="1:4">
      <c r="A2079" s="470">
        <v>220903</v>
      </c>
      <c r="B2079" s="312" t="s">
        <v>9457</v>
      </c>
      <c r="C2079" s="313" t="s">
        <v>9457</v>
      </c>
      <c r="D2079" s="314" t="s">
        <v>9512</v>
      </c>
    </row>
    <row r="2080" spans="1:4">
      <c r="A2080" s="470">
        <v>220904</v>
      </c>
      <c r="B2080" s="312" t="s">
        <v>9457</v>
      </c>
      <c r="C2080" s="313" t="s">
        <v>9457</v>
      </c>
      <c r="D2080" s="314" t="s">
        <v>9513</v>
      </c>
    </row>
    <row r="2081" spans="1:4">
      <c r="A2081" s="470">
        <v>220905</v>
      </c>
      <c r="B2081" s="312" t="s">
        <v>9457</v>
      </c>
      <c r="C2081" s="313" t="s">
        <v>9457</v>
      </c>
      <c r="D2081" s="314" t="s">
        <v>9514</v>
      </c>
    </row>
    <row r="2082" spans="1:4">
      <c r="A2082" s="470">
        <v>220906</v>
      </c>
      <c r="B2082" s="312" t="s">
        <v>9457</v>
      </c>
      <c r="C2082" s="313" t="s">
        <v>9457</v>
      </c>
      <c r="D2082" s="314" t="s">
        <v>8790</v>
      </c>
    </row>
    <row r="2083" spans="1:4">
      <c r="A2083" s="470">
        <v>220907</v>
      </c>
      <c r="B2083" s="312" t="s">
        <v>9457</v>
      </c>
      <c r="C2083" s="313" t="s">
        <v>9457</v>
      </c>
      <c r="D2083" s="314" t="s">
        <v>9515</v>
      </c>
    </row>
    <row r="2084" spans="1:4">
      <c r="A2084" s="470">
        <v>220908</v>
      </c>
      <c r="B2084" s="312" t="s">
        <v>9457</v>
      </c>
      <c r="C2084" s="313" t="s">
        <v>9457</v>
      </c>
      <c r="D2084" s="314" t="s">
        <v>9516</v>
      </c>
    </row>
    <row r="2085" spans="1:4">
      <c r="A2085" s="470">
        <v>220909</v>
      </c>
      <c r="B2085" s="312" t="s">
        <v>9457</v>
      </c>
      <c r="C2085" s="313" t="s">
        <v>9457</v>
      </c>
      <c r="D2085" s="314" t="s">
        <v>9517</v>
      </c>
    </row>
    <row r="2086" spans="1:4">
      <c r="A2086" s="470">
        <v>220910</v>
      </c>
      <c r="B2086" s="312" t="s">
        <v>9457</v>
      </c>
      <c r="C2086" s="313" t="s">
        <v>9457</v>
      </c>
      <c r="D2086" s="314" t="s">
        <v>9518</v>
      </c>
    </row>
    <row r="2087" spans="1:4">
      <c r="A2087" s="470">
        <v>220911</v>
      </c>
      <c r="B2087" s="312" t="s">
        <v>9457</v>
      </c>
      <c r="C2087" s="313" t="s">
        <v>9457</v>
      </c>
      <c r="D2087" s="314" t="s">
        <v>9519</v>
      </c>
    </row>
    <row r="2088" spans="1:4">
      <c r="A2088" s="470">
        <v>220912</v>
      </c>
      <c r="B2088" s="312" t="s">
        <v>9457</v>
      </c>
      <c r="C2088" s="313" t="s">
        <v>9457</v>
      </c>
      <c r="D2088" s="314" t="s">
        <v>8791</v>
      </c>
    </row>
    <row r="2089" spans="1:4">
      <c r="A2089" s="470">
        <v>220913</v>
      </c>
      <c r="B2089" s="312" t="s">
        <v>9457</v>
      </c>
      <c r="C2089" s="313" t="s">
        <v>9457</v>
      </c>
      <c r="D2089" s="314" t="s">
        <v>9520</v>
      </c>
    </row>
    <row r="2090" spans="1:4">
      <c r="A2090" s="470">
        <v>220914</v>
      </c>
      <c r="B2090" s="312" t="s">
        <v>9457</v>
      </c>
      <c r="C2090" s="313" t="s">
        <v>9457</v>
      </c>
      <c r="D2090" s="314" t="s">
        <v>9521</v>
      </c>
    </row>
    <row r="2091" spans="1:4">
      <c r="A2091" s="470">
        <v>2210</v>
      </c>
      <c r="B2091" s="312" t="s">
        <v>9457</v>
      </c>
      <c r="C2091" s="313" t="s">
        <v>9522</v>
      </c>
      <c r="D2091" s="314"/>
    </row>
    <row r="2092" spans="1:4">
      <c r="A2092" s="470">
        <v>221001</v>
      </c>
      <c r="B2092" s="312" t="s">
        <v>9457</v>
      </c>
      <c r="C2092" s="313" t="s">
        <v>9522</v>
      </c>
      <c r="D2092" s="314" t="s">
        <v>9522</v>
      </c>
    </row>
    <row r="2093" spans="1:4">
      <c r="A2093" s="470">
        <v>221002</v>
      </c>
      <c r="B2093" s="312" t="s">
        <v>9457</v>
      </c>
      <c r="C2093" s="313" t="s">
        <v>9522</v>
      </c>
      <c r="D2093" s="314" t="s">
        <v>9523</v>
      </c>
    </row>
    <row r="2094" spans="1:4">
      <c r="A2094" s="470">
        <v>221003</v>
      </c>
      <c r="B2094" s="312" t="s">
        <v>9457</v>
      </c>
      <c r="C2094" s="313" t="s">
        <v>9522</v>
      </c>
      <c r="D2094" s="314" t="s">
        <v>9524</v>
      </c>
    </row>
    <row r="2095" spans="1:4">
      <c r="A2095" s="470">
        <v>221004</v>
      </c>
      <c r="B2095" s="312" t="s">
        <v>9457</v>
      </c>
      <c r="C2095" s="313" t="s">
        <v>9522</v>
      </c>
      <c r="D2095" s="314" t="s">
        <v>9525</v>
      </c>
    </row>
    <row r="2096" spans="1:4">
      <c r="A2096" s="470">
        <v>221005</v>
      </c>
      <c r="B2096" s="312" t="s">
        <v>9457</v>
      </c>
      <c r="C2096" s="313" t="s">
        <v>9522</v>
      </c>
      <c r="D2096" s="314" t="s">
        <v>9526</v>
      </c>
    </row>
    <row r="2097" spans="1:4">
      <c r="A2097" s="470">
        <v>23</v>
      </c>
      <c r="B2097" s="312" t="s">
        <v>11290</v>
      </c>
      <c r="C2097" s="313"/>
      <c r="D2097" s="314"/>
    </row>
    <row r="2098" spans="1:4">
      <c r="A2098" s="470">
        <v>2301</v>
      </c>
      <c r="B2098" s="312" t="s">
        <v>11290</v>
      </c>
      <c r="C2098" s="313" t="s">
        <v>11290</v>
      </c>
      <c r="D2098" s="314"/>
    </row>
    <row r="2099" spans="1:4">
      <c r="A2099" s="470">
        <v>230101</v>
      </c>
      <c r="B2099" s="312" t="s">
        <v>11290</v>
      </c>
      <c r="C2099" s="313" t="s">
        <v>11290</v>
      </c>
      <c r="D2099" s="314" t="s">
        <v>11290</v>
      </c>
    </row>
    <row r="2100" spans="1:4">
      <c r="A2100" s="470">
        <v>230102</v>
      </c>
      <c r="B2100" s="312" t="s">
        <v>11290</v>
      </c>
      <c r="C2100" s="313" t="s">
        <v>11290</v>
      </c>
      <c r="D2100" s="314" t="s">
        <v>11291</v>
      </c>
    </row>
    <row r="2101" spans="1:4">
      <c r="A2101" s="470">
        <v>230103</v>
      </c>
      <c r="B2101" s="312" t="s">
        <v>11290</v>
      </c>
      <c r="C2101" s="313" t="s">
        <v>11290</v>
      </c>
      <c r="D2101" s="314" t="s">
        <v>11292</v>
      </c>
    </row>
    <row r="2102" spans="1:4">
      <c r="A2102" s="470">
        <v>230104</v>
      </c>
      <c r="B2102" s="312" t="s">
        <v>11290</v>
      </c>
      <c r="C2102" s="313" t="s">
        <v>11290</v>
      </c>
      <c r="D2102" s="314" t="s">
        <v>11293</v>
      </c>
    </row>
    <row r="2103" spans="1:4">
      <c r="A2103" s="470">
        <v>230105</v>
      </c>
      <c r="B2103" s="312" t="s">
        <v>11290</v>
      </c>
      <c r="C2103" s="313" t="s">
        <v>11290</v>
      </c>
      <c r="D2103" s="314" t="s">
        <v>11294</v>
      </c>
    </row>
    <row r="2104" spans="1:4">
      <c r="A2104" s="470">
        <v>230106</v>
      </c>
      <c r="B2104" s="312" t="s">
        <v>11290</v>
      </c>
      <c r="C2104" s="313" t="s">
        <v>11290</v>
      </c>
      <c r="D2104" s="314" t="s">
        <v>11295</v>
      </c>
    </row>
    <row r="2105" spans="1:4">
      <c r="A2105" s="470">
        <v>230107</v>
      </c>
      <c r="B2105" s="312" t="s">
        <v>11290</v>
      </c>
      <c r="C2105" s="313" t="s">
        <v>11290</v>
      </c>
      <c r="D2105" s="314" t="s">
        <v>9057</v>
      </c>
    </row>
    <row r="2106" spans="1:4">
      <c r="A2106" s="470">
        <v>230108</v>
      </c>
      <c r="B2106" s="312" t="s">
        <v>11290</v>
      </c>
      <c r="C2106" s="313" t="s">
        <v>11290</v>
      </c>
      <c r="D2106" s="314" t="s">
        <v>11296</v>
      </c>
    </row>
    <row r="2107" spans="1:4">
      <c r="A2107" s="470">
        <v>230109</v>
      </c>
      <c r="B2107" s="312" t="s">
        <v>11290</v>
      </c>
      <c r="C2107" s="313" t="s">
        <v>11290</v>
      </c>
      <c r="D2107" s="314" t="s">
        <v>11297</v>
      </c>
    </row>
    <row r="2108" spans="1:4">
      <c r="A2108" s="470">
        <v>230110</v>
      </c>
      <c r="B2108" s="312" t="s">
        <v>11290</v>
      </c>
      <c r="C2108" s="313" t="s">
        <v>11290</v>
      </c>
      <c r="D2108" s="314" t="s">
        <v>11298</v>
      </c>
    </row>
    <row r="2109" spans="1:4">
      <c r="A2109" s="470">
        <v>230111</v>
      </c>
      <c r="B2109" s="312" t="s">
        <v>11290</v>
      </c>
      <c r="C2109" s="313" t="s">
        <v>11290</v>
      </c>
      <c r="D2109" s="314" t="s">
        <v>11299</v>
      </c>
    </row>
    <row r="2110" spans="1:4">
      <c r="A2110" s="470">
        <v>2302</v>
      </c>
      <c r="B2110" s="312" t="s">
        <v>11290</v>
      </c>
      <c r="C2110" s="313" t="s">
        <v>11300</v>
      </c>
      <c r="D2110" s="314"/>
    </row>
    <row r="2111" spans="1:4">
      <c r="A2111" s="470">
        <v>230201</v>
      </c>
      <c r="B2111" s="312" t="s">
        <v>11290</v>
      </c>
      <c r="C2111" s="313" t="s">
        <v>11300</v>
      </c>
      <c r="D2111" s="314" t="s">
        <v>11300</v>
      </c>
    </row>
    <row r="2112" spans="1:4">
      <c r="A2112" s="470">
        <v>230202</v>
      </c>
      <c r="B2112" s="312" t="s">
        <v>11290</v>
      </c>
      <c r="C2112" s="313" t="s">
        <v>11300</v>
      </c>
      <c r="D2112" s="314" t="s">
        <v>11301</v>
      </c>
    </row>
    <row r="2113" spans="1:4">
      <c r="A2113" s="470">
        <v>230203</v>
      </c>
      <c r="B2113" s="312" t="s">
        <v>11290</v>
      </c>
      <c r="C2113" s="313" t="s">
        <v>11300</v>
      </c>
      <c r="D2113" s="314" t="s">
        <v>11302</v>
      </c>
    </row>
    <row r="2114" spans="1:4">
      <c r="A2114" s="470">
        <v>230204</v>
      </c>
      <c r="B2114" s="312" t="s">
        <v>11290</v>
      </c>
      <c r="C2114" s="313" t="s">
        <v>11300</v>
      </c>
      <c r="D2114" s="314" t="s">
        <v>11303</v>
      </c>
    </row>
    <row r="2115" spans="1:4">
      <c r="A2115" s="310">
        <v>230205</v>
      </c>
      <c r="B2115" s="312" t="s">
        <v>11290</v>
      </c>
      <c r="C2115" s="313" t="s">
        <v>11300</v>
      </c>
      <c r="D2115" s="314" t="s">
        <v>11304</v>
      </c>
    </row>
    <row r="2116" spans="1:4">
      <c r="A2116" s="470">
        <v>230206</v>
      </c>
      <c r="B2116" s="312" t="s">
        <v>11290</v>
      </c>
      <c r="C2116" s="313" t="s">
        <v>11300</v>
      </c>
      <c r="D2116" s="314" t="s">
        <v>11305</v>
      </c>
    </row>
    <row r="2117" spans="1:4">
      <c r="A2117" s="470">
        <v>2303</v>
      </c>
      <c r="B2117" s="312" t="s">
        <v>11290</v>
      </c>
      <c r="C2117" s="313" t="s">
        <v>11306</v>
      </c>
      <c r="D2117" s="314"/>
    </row>
    <row r="2118" spans="1:4">
      <c r="A2118" s="470">
        <v>230301</v>
      </c>
      <c r="B2118" s="312" t="s">
        <v>11290</v>
      </c>
      <c r="C2118" s="313" t="s">
        <v>11306</v>
      </c>
      <c r="D2118" s="314" t="s">
        <v>11307</v>
      </c>
    </row>
    <row r="2119" spans="1:4">
      <c r="A2119" s="310" t="s">
        <v>9738</v>
      </c>
      <c r="B2119" s="315"/>
      <c r="C2119" s="313"/>
      <c r="D2119" s="314"/>
    </row>
    <row r="2120" spans="1:4">
      <c r="A2120" s="310" t="s">
        <v>9739</v>
      </c>
      <c r="B2120" s="316" t="s">
        <v>9740</v>
      </c>
      <c r="C2120" s="313" t="s">
        <v>9741</v>
      </c>
      <c r="D2120" s="314" t="s">
        <v>9742</v>
      </c>
    </row>
    <row r="2121" spans="1:4">
      <c r="A2121" s="470">
        <v>230302</v>
      </c>
      <c r="B2121" s="312" t="s">
        <v>11290</v>
      </c>
      <c r="C2121" s="313" t="s">
        <v>11306</v>
      </c>
      <c r="D2121" s="314" t="s">
        <v>11308</v>
      </c>
    </row>
    <row r="2122" spans="1:4">
      <c r="A2122" s="470">
        <v>230303</v>
      </c>
      <c r="B2122" s="312" t="s">
        <v>11290</v>
      </c>
      <c r="C2122" s="313" t="s">
        <v>11306</v>
      </c>
      <c r="D2122" s="314" t="s">
        <v>11309</v>
      </c>
    </row>
    <row r="2123" spans="1:4">
      <c r="A2123" s="470">
        <v>2304</v>
      </c>
      <c r="B2123" s="312" t="s">
        <v>11290</v>
      </c>
      <c r="C2123" s="313" t="s">
        <v>11310</v>
      </c>
      <c r="D2123" s="314"/>
    </row>
    <row r="2124" spans="1:4">
      <c r="A2124" s="470">
        <v>230401</v>
      </c>
      <c r="B2124" s="312" t="s">
        <v>11290</v>
      </c>
      <c r="C2124" s="313" t="s">
        <v>11310</v>
      </c>
      <c r="D2124" s="314" t="s">
        <v>11310</v>
      </c>
    </row>
    <row r="2125" spans="1:4">
      <c r="A2125" s="470">
        <v>230402</v>
      </c>
      <c r="B2125" s="312" t="s">
        <v>11290</v>
      </c>
      <c r="C2125" s="313" t="s">
        <v>11310</v>
      </c>
      <c r="D2125" s="314" t="s">
        <v>11311</v>
      </c>
    </row>
    <row r="2126" spans="1:4">
      <c r="A2126" s="470">
        <v>230403</v>
      </c>
      <c r="B2126" s="312" t="s">
        <v>11290</v>
      </c>
      <c r="C2126" s="313" t="s">
        <v>11310</v>
      </c>
      <c r="D2126" s="314" t="s">
        <v>11312</v>
      </c>
    </row>
    <row r="2127" spans="1:4">
      <c r="A2127" s="470">
        <v>230404</v>
      </c>
      <c r="B2127" s="312" t="s">
        <v>11290</v>
      </c>
      <c r="C2127" s="313" t="s">
        <v>11310</v>
      </c>
      <c r="D2127" s="314" t="s">
        <v>11313</v>
      </c>
    </row>
    <row r="2128" spans="1:4">
      <c r="A2128" s="470">
        <v>230405</v>
      </c>
      <c r="B2128" s="312" t="s">
        <v>11290</v>
      </c>
      <c r="C2128" s="313" t="s">
        <v>11310</v>
      </c>
      <c r="D2128" s="314" t="s">
        <v>11314</v>
      </c>
    </row>
    <row r="2129" spans="1:4">
      <c r="A2129" s="470">
        <v>230406</v>
      </c>
      <c r="B2129" s="312" t="s">
        <v>11290</v>
      </c>
      <c r="C2129" s="313" t="s">
        <v>11310</v>
      </c>
      <c r="D2129" s="314" t="s">
        <v>11315</v>
      </c>
    </row>
    <row r="2130" spans="1:4">
      <c r="A2130" s="470">
        <v>230407</v>
      </c>
      <c r="B2130" s="312" t="s">
        <v>11290</v>
      </c>
      <c r="C2130" s="313" t="s">
        <v>11310</v>
      </c>
      <c r="D2130" s="314" t="s">
        <v>11316</v>
      </c>
    </row>
    <row r="2131" spans="1:4">
      <c r="A2131" s="470">
        <v>230408</v>
      </c>
      <c r="B2131" s="312" t="s">
        <v>11290</v>
      </c>
      <c r="C2131" s="313" t="s">
        <v>11310</v>
      </c>
      <c r="D2131" s="314" t="s">
        <v>11317</v>
      </c>
    </row>
    <row r="2132" spans="1:4">
      <c r="A2132" s="470">
        <v>24</v>
      </c>
      <c r="B2132" s="312" t="s">
        <v>11318</v>
      </c>
      <c r="C2132" s="313"/>
      <c r="D2132" s="314"/>
    </row>
    <row r="2133" spans="1:4">
      <c r="A2133" s="470">
        <v>2401</v>
      </c>
      <c r="B2133" s="312" t="s">
        <v>11318</v>
      </c>
      <c r="C2133" s="313" t="s">
        <v>11318</v>
      </c>
      <c r="D2133" s="314"/>
    </row>
    <row r="2134" spans="1:4">
      <c r="A2134" s="470">
        <v>240101</v>
      </c>
      <c r="B2134" s="312" t="s">
        <v>11318</v>
      </c>
      <c r="C2134" s="313" t="s">
        <v>11318</v>
      </c>
      <c r="D2134" s="314" t="s">
        <v>11318</v>
      </c>
    </row>
    <row r="2135" spans="1:4">
      <c r="A2135" s="470">
        <v>240102</v>
      </c>
      <c r="B2135" s="312" t="s">
        <v>11318</v>
      </c>
      <c r="C2135" s="313" t="s">
        <v>11318</v>
      </c>
      <c r="D2135" s="314" t="s">
        <v>11319</v>
      </c>
    </row>
    <row r="2136" spans="1:4">
      <c r="A2136" s="470">
        <v>240103</v>
      </c>
      <c r="B2136" s="312" t="s">
        <v>11318</v>
      </c>
      <c r="C2136" s="313" t="s">
        <v>11318</v>
      </c>
      <c r="D2136" s="314" t="s">
        <v>11320</v>
      </c>
    </row>
    <row r="2137" spans="1:4">
      <c r="A2137" s="470">
        <v>240104</v>
      </c>
      <c r="B2137" s="312" t="s">
        <v>11318</v>
      </c>
      <c r="C2137" s="313" t="s">
        <v>11318</v>
      </c>
      <c r="D2137" s="314" t="s">
        <v>11321</v>
      </c>
    </row>
    <row r="2138" spans="1:4">
      <c r="A2138" s="470">
        <v>240105</v>
      </c>
      <c r="B2138" s="312" t="s">
        <v>11318</v>
      </c>
      <c r="C2138" s="313" t="s">
        <v>11318</v>
      </c>
      <c r="D2138" s="314" t="s">
        <v>11322</v>
      </c>
    </row>
    <row r="2139" spans="1:4">
      <c r="A2139" s="470">
        <v>240106</v>
      </c>
      <c r="B2139" s="312" t="s">
        <v>11318</v>
      </c>
      <c r="C2139" s="313" t="s">
        <v>11318</v>
      </c>
      <c r="D2139" s="314" t="s">
        <v>11323</v>
      </c>
    </row>
    <row r="2140" spans="1:4">
      <c r="A2140" s="470">
        <v>2402</v>
      </c>
      <c r="B2140" s="312" t="s">
        <v>11318</v>
      </c>
      <c r="C2140" s="313" t="s">
        <v>11324</v>
      </c>
      <c r="D2140" s="314"/>
    </row>
    <row r="2141" spans="1:4">
      <c r="A2141" s="470">
        <v>240201</v>
      </c>
      <c r="B2141" s="312" t="s">
        <v>11318</v>
      </c>
      <c r="C2141" s="313" t="s">
        <v>11324</v>
      </c>
      <c r="D2141" s="314" t="s">
        <v>11325</v>
      </c>
    </row>
    <row r="2142" spans="1:4">
      <c r="A2142" s="470">
        <v>240202</v>
      </c>
      <c r="B2142" s="312" t="s">
        <v>11318</v>
      </c>
      <c r="C2142" s="313" t="s">
        <v>11324</v>
      </c>
      <c r="D2142" s="314" t="s">
        <v>11326</v>
      </c>
    </row>
    <row r="2143" spans="1:4">
      <c r="A2143" s="470">
        <v>240203</v>
      </c>
      <c r="B2143" s="312" t="s">
        <v>11318</v>
      </c>
      <c r="C2143" s="313" t="s">
        <v>11324</v>
      </c>
      <c r="D2143" s="314" t="s">
        <v>11327</v>
      </c>
    </row>
    <row r="2144" spans="1:4">
      <c r="A2144" s="470">
        <v>2403</v>
      </c>
      <c r="B2144" s="312" t="s">
        <v>11318</v>
      </c>
      <c r="C2144" s="313" t="s">
        <v>11328</v>
      </c>
      <c r="D2144" s="314"/>
    </row>
    <row r="2145" spans="1:4">
      <c r="A2145" s="470">
        <v>240301</v>
      </c>
      <c r="B2145" s="312" t="s">
        <v>11318</v>
      </c>
      <c r="C2145" s="313" t="s">
        <v>11328</v>
      </c>
      <c r="D2145" s="314" t="s">
        <v>11328</v>
      </c>
    </row>
    <row r="2146" spans="1:4">
      <c r="A2146" s="470">
        <v>240302</v>
      </c>
      <c r="B2146" s="312" t="s">
        <v>11318</v>
      </c>
      <c r="C2146" s="313" t="s">
        <v>11328</v>
      </c>
      <c r="D2146" s="314" t="s">
        <v>11329</v>
      </c>
    </row>
    <row r="2147" spans="1:4">
      <c r="A2147" s="470">
        <v>240303</v>
      </c>
      <c r="B2147" s="312" t="s">
        <v>11318</v>
      </c>
      <c r="C2147" s="313" t="s">
        <v>11328</v>
      </c>
      <c r="D2147" s="314" t="s">
        <v>11330</v>
      </c>
    </row>
    <row r="2148" spans="1:4">
      <c r="A2148" s="470">
        <v>240304</v>
      </c>
      <c r="B2148" s="312" t="s">
        <v>11318</v>
      </c>
      <c r="C2148" s="313" t="s">
        <v>11328</v>
      </c>
      <c r="D2148" s="314" t="s">
        <v>11331</v>
      </c>
    </row>
    <row r="2149" spans="1:4">
      <c r="A2149" s="470">
        <v>25</v>
      </c>
      <c r="B2149" s="312" t="s">
        <v>9298</v>
      </c>
      <c r="C2149" s="313"/>
      <c r="D2149" s="314"/>
    </row>
    <row r="2150" spans="1:4">
      <c r="A2150" s="470">
        <v>2501</v>
      </c>
      <c r="B2150" s="312" t="s">
        <v>9298</v>
      </c>
      <c r="C2150" s="313" t="s">
        <v>9527</v>
      </c>
      <c r="D2150" s="314"/>
    </row>
    <row r="2151" spans="1:4">
      <c r="A2151" s="470">
        <v>250101</v>
      </c>
      <c r="B2151" s="312" t="s">
        <v>9298</v>
      </c>
      <c r="C2151" s="313" t="s">
        <v>9527</v>
      </c>
      <c r="D2151" s="314" t="s">
        <v>9528</v>
      </c>
    </row>
    <row r="2152" spans="1:4">
      <c r="A2152" s="470">
        <v>250102</v>
      </c>
      <c r="B2152" s="312" t="s">
        <v>9298</v>
      </c>
      <c r="C2152" s="313" t="s">
        <v>9527</v>
      </c>
      <c r="D2152" s="314" t="s">
        <v>9529</v>
      </c>
    </row>
    <row r="2153" spans="1:4">
      <c r="A2153" s="470">
        <v>250103</v>
      </c>
      <c r="B2153" s="312" t="s">
        <v>9298</v>
      </c>
      <c r="C2153" s="313" t="s">
        <v>9527</v>
      </c>
      <c r="D2153" s="314" t="s">
        <v>9530</v>
      </c>
    </row>
    <row r="2154" spans="1:4">
      <c r="A2154" s="470">
        <v>250104</v>
      </c>
      <c r="B2154" s="312" t="s">
        <v>9298</v>
      </c>
      <c r="C2154" s="313" t="s">
        <v>9527</v>
      </c>
      <c r="D2154" s="314" t="s">
        <v>9531</v>
      </c>
    </row>
    <row r="2155" spans="1:4">
      <c r="A2155" s="470">
        <v>250105</v>
      </c>
      <c r="B2155" s="312" t="s">
        <v>9298</v>
      </c>
      <c r="C2155" s="313" t="s">
        <v>9527</v>
      </c>
      <c r="D2155" s="314" t="s">
        <v>9532</v>
      </c>
    </row>
    <row r="2156" spans="1:4">
      <c r="A2156" s="470">
        <v>250106</v>
      </c>
      <c r="B2156" s="312" t="s">
        <v>9298</v>
      </c>
      <c r="C2156" s="313" t="s">
        <v>9527</v>
      </c>
      <c r="D2156" s="314" t="s">
        <v>9533</v>
      </c>
    </row>
    <row r="2157" spans="1:4">
      <c r="A2157" s="470">
        <v>250107</v>
      </c>
      <c r="B2157" s="312" t="s">
        <v>9298</v>
      </c>
      <c r="C2157" s="313" t="s">
        <v>9527</v>
      </c>
      <c r="D2157" s="314" t="s">
        <v>9534</v>
      </c>
    </row>
    <row r="2158" spans="1:4">
      <c r="A2158" s="470">
        <v>2502</v>
      </c>
      <c r="B2158" s="312" t="s">
        <v>9298</v>
      </c>
      <c r="C2158" s="313" t="s">
        <v>9535</v>
      </c>
      <c r="D2158" s="314"/>
    </row>
    <row r="2159" spans="1:4">
      <c r="A2159" s="470">
        <v>250201</v>
      </c>
      <c r="B2159" s="312" t="s">
        <v>9298</v>
      </c>
      <c r="C2159" s="313" t="s">
        <v>9535</v>
      </c>
      <c r="D2159" s="314" t="s">
        <v>9536</v>
      </c>
    </row>
    <row r="2160" spans="1:4">
      <c r="A2160" s="470">
        <v>250202</v>
      </c>
      <c r="B2160" s="312" t="s">
        <v>9298</v>
      </c>
      <c r="C2160" s="313" t="s">
        <v>9535</v>
      </c>
      <c r="D2160" s="314" t="s">
        <v>9537</v>
      </c>
    </row>
    <row r="2161" spans="1:4">
      <c r="A2161" s="470">
        <v>250203</v>
      </c>
      <c r="B2161" s="312" t="s">
        <v>9298</v>
      </c>
      <c r="C2161" s="313" t="s">
        <v>9535</v>
      </c>
      <c r="D2161" s="314" t="s">
        <v>9538</v>
      </c>
    </row>
    <row r="2162" spans="1:4">
      <c r="A2162" s="470">
        <v>250204</v>
      </c>
      <c r="B2162" s="312" t="s">
        <v>9298</v>
      </c>
      <c r="C2162" s="313" t="s">
        <v>9535</v>
      </c>
      <c r="D2162" s="314" t="s">
        <v>9539</v>
      </c>
    </row>
    <row r="2163" spans="1:4">
      <c r="A2163" s="470">
        <v>2503</v>
      </c>
      <c r="B2163" s="312" t="s">
        <v>9298</v>
      </c>
      <c r="C2163" s="313" t="s">
        <v>9540</v>
      </c>
      <c r="D2163" s="314"/>
    </row>
    <row r="2164" spans="1:4">
      <c r="A2164" s="470">
        <v>250301</v>
      </c>
      <c r="B2164" s="312" t="s">
        <v>9298</v>
      </c>
      <c r="C2164" s="313" t="s">
        <v>9540</v>
      </c>
      <c r="D2164" s="314" t="s">
        <v>9540</v>
      </c>
    </row>
    <row r="2165" spans="1:4">
      <c r="A2165" s="470">
        <v>250302</v>
      </c>
      <c r="B2165" s="312" t="s">
        <v>9298</v>
      </c>
      <c r="C2165" s="313" t="s">
        <v>9540</v>
      </c>
      <c r="D2165" s="314" t="s">
        <v>9541</v>
      </c>
    </row>
    <row r="2166" spans="1:4">
      <c r="A2166" s="470">
        <v>250303</v>
      </c>
      <c r="B2166" s="312" t="s">
        <v>9298</v>
      </c>
      <c r="C2166" s="313" t="s">
        <v>9540</v>
      </c>
      <c r="D2166" s="314" t="s">
        <v>9542</v>
      </c>
    </row>
    <row r="2167" spans="1:4">
      <c r="A2167" s="470">
        <v>250304</v>
      </c>
      <c r="B2167" s="312" t="s">
        <v>9298</v>
      </c>
      <c r="C2167" s="313" t="s">
        <v>9540</v>
      </c>
      <c r="D2167" s="314" t="s">
        <v>9543</v>
      </c>
    </row>
    <row r="2168" spans="1:4">
      <c r="A2168" s="470">
        <v>250305</v>
      </c>
      <c r="B2168" s="312" t="s">
        <v>9298</v>
      </c>
      <c r="C2168" s="313" t="s">
        <v>9540</v>
      </c>
      <c r="D2168" s="314" t="s">
        <v>9544</v>
      </c>
    </row>
    <row r="2169" spans="1:4">
      <c r="A2169" s="470">
        <v>2504</v>
      </c>
      <c r="B2169" s="312" t="s">
        <v>9298</v>
      </c>
      <c r="C2169" s="313" t="s">
        <v>9545</v>
      </c>
      <c r="D2169" s="314"/>
    </row>
    <row r="2170" spans="1:4">
      <c r="A2170" s="470">
        <v>250401</v>
      </c>
      <c r="B2170" s="312" t="s">
        <v>9298</v>
      </c>
      <c r="C2170" s="313" t="s">
        <v>9545</v>
      </c>
      <c r="D2170" s="314" t="s">
        <v>9546</v>
      </c>
    </row>
  </sheetData>
  <autoFilter ref="A2:D2170"/>
  <pageMargins left="0.75" right="0.75" top="1" bottom="1" header="0.5" footer="0.5"/>
  <pageSetup paperSize="9" orientation="portrait" horizontalDpi="300"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2"/>
  <sheetViews>
    <sheetView zoomScale="85" zoomScaleNormal="85" workbookViewId="0">
      <pane xSplit="1" ySplit="2" topLeftCell="B3" activePane="bottomRight" state="frozen"/>
      <selection activeCell="B365" sqref="B365:AI367"/>
      <selection pane="topRight" activeCell="B365" sqref="B365:AI367"/>
      <selection pane="bottomLeft" activeCell="B365" sqref="B365:AI367"/>
      <selection pane="bottomRight" activeCell="B365" sqref="B365:AI367"/>
    </sheetView>
  </sheetViews>
  <sheetFormatPr baseColWidth="10" defaultColWidth="9.140625" defaultRowHeight="15.75"/>
  <cols>
    <col min="1" max="1" width="3.28515625" style="343" customWidth="1"/>
    <col min="2" max="2" width="9.140625" style="343" customWidth="1"/>
    <col min="3" max="3" width="16.42578125" style="343" customWidth="1"/>
    <col min="4" max="4" width="18.42578125" style="343" customWidth="1"/>
    <col min="5" max="5" width="13.28515625" style="343" customWidth="1"/>
    <col min="6" max="256" width="9.140625" style="343"/>
    <col min="257" max="257" width="3.28515625" style="343" customWidth="1"/>
    <col min="258" max="258" width="9.140625" style="343" customWidth="1"/>
    <col min="259" max="259" width="16.42578125" style="343" customWidth="1"/>
    <col min="260" max="260" width="18.42578125" style="343" customWidth="1"/>
    <col min="261" max="261" width="13.28515625" style="343" customWidth="1"/>
    <col min="262" max="512" width="9.140625" style="343"/>
    <col min="513" max="513" width="3.28515625" style="343" customWidth="1"/>
    <col min="514" max="514" width="9.140625" style="343" customWidth="1"/>
    <col min="515" max="515" width="16.42578125" style="343" customWidth="1"/>
    <col min="516" max="516" width="18.42578125" style="343" customWidth="1"/>
    <col min="517" max="517" width="13.28515625" style="343" customWidth="1"/>
    <col min="518" max="768" width="9.140625" style="343"/>
    <col min="769" max="769" width="3.28515625" style="343" customWidth="1"/>
    <col min="770" max="770" width="9.140625" style="343" customWidth="1"/>
    <col min="771" max="771" width="16.42578125" style="343" customWidth="1"/>
    <col min="772" max="772" width="18.42578125" style="343" customWidth="1"/>
    <col min="773" max="773" width="13.28515625" style="343" customWidth="1"/>
    <col min="774" max="1024" width="9.140625" style="343"/>
    <col min="1025" max="1025" width="3.28515625" style="343" customWidth="1"/>
    <col min="1026" max="1026" width="9.140625" style="343" customWidth="1"/>
    <col min="1027" max="1027" width="16.42578125" style="343" customWidth="1"/>
    <col min="1028" max="1028" width="18.42578125" style="343" customWidth="1"/>
    <col min="1029" max="1029" width="13.28515625" style="343" customWidth="1"/>
    <col min="1030" max="1280" width="9.140625" style="343"/>
    <col min="1281" max="1281" width="3.28515625" style="343" customWidth="1"/>
    <col min="1282" max="1282" width="9.140625" style="343" customWidth="1"/>
    <col min="1283" max="1283" width="16.42578125" style="343" customWidth="1"/>
    <col min="1284" max="1284" width="18.42578125" style="343" customWidth="1"/>
    <col min="1285" max="1285" width="13.28515625" style="343" customWidth="1"/>
    <col min="1286" max="1536" width="9.140625" style="343"/>
    <col min="1537" max="1537" width="3.28515625" style="343" customWidth="1"/>
    <col min="1538" max="1538" width="9.140625" style="343" customWidth="1"/>
    <col min="1539" max="1539" width="16.42578125" style="343" customWidth="1"/>
    <col min="1540" max="1540" width="18.42578125" style="343" customWidth="1"/>
    <col min="1541" max="1541" width="13.28515625" style="343" customWidth="1"/>
    <col min="1542" max="1792" width="9.140625" style="343"/>
    <col min="1793" max="1793" width="3.28515625" style="343" customWidth="1"/>
    <col min="1794" max="1794" width="9.140625" style="343" customWidth="1"/>
    <col min="1795" max="1795" width="16.42578125" style="343" customWidth="1"/>
    <col min="1796" max="1796" width="18.42578125" style="343" customWidth="1"/>
    <col min="1797" max="1797" width="13.28515625" style="343" customWidth="1"/>
    <col min="1798" max="2048" width="9.140625" style="343"/>
    <col min="2049" max="2049" width="3.28515625" style="343" customWidth="1"/>
    <col min="2050" max="2050" width="9.140625" style="343" customWidth="1"/>
    <col min="2051" max="2051" width="16.42578125" style="343" customWidth="1"/>
    <col min="2052" max="2052" width="18.42578125" style="343" customWidth="1"/>
    <col min="2053" max="2053" width="13.28515625" style="343" customWidth="1"/>
    <col min="2054" max="2304" width="9.140625" style="343"/>
    <col min="2305" max="2305" width="3.28515625" style="343" customWidth="1"/>
    <col min="2306" max="2306" width="9.140625" style="343" customWidth="1"/>
    <col min="2307" max="2307" width="16.42578125" style="343" customWidth="1"/>
    <col min="2308" max="2308" width="18.42578125" style="343" customWidth="1"/>
    <col min="2309" max="2309" width="13.28515625" style="343" customWidth="1"/>
    <col min="2310" max="2560" width="9.140625" style="343"/>
    <col min="2561" max="2561" width="3.28515625" style="343" customWidth="1"/>
    <col min="2562" max="2562" width="9.140625" style="343" customWidth="1"/>
    <col min="2563" max="2563" width="16.42578125" style="343" customWidth="1"/>
    <col min="2564" max="2564" width="18.42578125" style="343" customWidth="1"/>
    <col min="2565" max="2565" width="13.28515625" style="343" customWidth="1"/>
    <col min="2566" max="2816" width="9.140625" style="343"/>
    <col min="2817" max="2817" width="3.28515625" style="343" customWidth="1"/>
    <col min="2818" max="2818" width="9.140625" style="343" customWidth="1"/>
    <col min="2819" max="2819" width="16.42578125" style="343" customWidth="1"/>
    <col min="2820" max="2820" width="18.42578125" style="343" customWidth="1"/>
    <col min="2821" max="2821" width="13.28515625" style="343" customWidth="1"/>
    <col min="2822" max="3072" width="9.140625" style="343"/>
    <col min="3073" max="3073" width="3.28515625" style="343" customWidth="1"/>
    <col min="3074" max="3074" width="9.140625" style="343" customWidth="1"/>
    <col min="3075" max="3075" width="16.42578125" style="343" customWidth="1"/>
    <col min="3076" max="3076" width="18.42578125" style="343" customWidth="1"/>
    <col min="3077" max="3077" width="13.28515625" style="343" customWidth="1"/>
    <col min="3078" max="3328" width="9.140625" style="343"/>
    <col min="3329" max="3329" width="3.28515625" style="343" customWidth="1"/>
    <col min="3330" max="3330" width="9.140625" style="343" customWidth="1"/>
    <col min="3331" max="3331" width="16.42578125" style="343" customWidth="1"/>
    <col min="3332" max="3332" width="18.42578125" style="343" customWidth="1"/>
    <col min="3333" max="3333" width="13.28515625" style="343" customWidth="1"/>
    <col min="3334" max="3584" width="9.140625" style="343"/>
    <col min="3585" max="3585" width="3.28515625" style="343" customWidth="1"/>
    <col min="3586" max="3586" width="9.140625" style="343" customWidth="1"/>
    <col min="3587" max="3587" width="16.42578125" style="343" customWidth="1"/>
    <col min="3588" max="3588" width="18.42578125" style="343" customWidth="1"/>
    <col min="3589" max="3589" width="13.28515625" style="343" customWidth="1"/>
    <col min="3590" max="3840" width="9.140625" style="343"/>
    <col min="3841" max="3841" width="3.28515625" style="343" customWidth="1"/>
    <col min="3842" max="3842" width="9.140625" style="343" customWidth="1"/>
    <col min="3843" max="3843" width="16.42578125" style="343" customWidth="1"/>
    <col min="3844" max="3844" width="18.42578125" style="343" customWidth="1"/>
    <col min="3845" max="3845" width="13.28515625" style="343" customWidth="1"/>
    <col min="3846" max="4096" width="9.140625" style="343"/>
    <col min="4097" max="4097" width="3.28515625" style="343" customWidth="1"/>
    <col min="4098" max="4098" width="9.140625" style="343" customWidth="1"/>
    <col min="4099" max="4099" width="16.42578125" style="343" customWidth="1"/>
    <col min="4100" max="4100" width="18.42578125" style="343" customWidth="1"/>
    <col min="4101" max="4101" width="13.28515625" style="343" customWidth="1"/>
    <col min="4102" max="4352" width="9.140625" style="343"/>
    <col min="4353" max="4353" width="3.28515625" style="343" customWidth="1"/>
    <col min="4354" max="4354" width="9.140625" style="343" customWidth="1"/>
    <col min="4355" max="4355" width="16.42578125" style="343" customWidth="1"/>
    <col min="4356" max="4356" width="18.42578125" style="343" customWidth="1"/>
    <col min="4357" max="4357" width="13.28515625" style="343" customWidth="1"/>
    <col min="4358" max="4608" width="9.140625" style="343"/>
    <col min="4609" max="4609" width="3.28515625" style="343" customWidth="1"/>
    <col min="4610" max="4610" width="9.140625" style="343" customWidth="1"/>
    <col min="4611" max="4611" width="16.42578125" style="343" customWidth="1"/>
    <col min="4612" max="4612" width="18.42578125" style="343" customWidth="1"/>
    <col min="4613" max="4613" width="13.28515625" style="343" customWidth="1"/>
    <col min="4614" max="4864" width="9.140625" style="343"/>
    <col min="4865" max="4865" width="3.28515625" style="343" customWidth="1"/>
    <col min="4866" max="4866" width="9.140625" style="343" customWidth="1"/>
    <col min="4867" max="4867" width="16.42578125" style="343" customWidth="1"/>
    <col min="4868" max="4868" width="18.42578125" style="343" customWidth="1"/>
    <col min="4869" max="4869" width="13.28515625" style="343" customWidth="1"/>
    <col min="4870" max="5120" width="9.140625" style="343"/>
    <col min="5121" max="5121" width="3.28515625" style="343" customWidth="1"/>
    <col min="5122" max="5122" width="9.140625" style="343" customWidth="1"/>
    <col min="5123" max="5123" width="16.42578125" style="343" customWidth="1"/>
    <col min="5124" max="5124" width="18.42578125" style="343" customWidth="1"/>
    <col min="5125" max="5125" width="13.28515625" style="343" customWidth="1"/>
    <col min="5126" max="5376" width="9.140625" style="343"/>
    <col min="5377" max="5377" width="3.28515625" style="343" customWidth="1"/>
    <col min="5378" max="5378" width="9.140625" style="343" customWidth="1"/>
    <col min="5379" max="5379" width="16.42578125" style="343" customWidth="1"/>
    <col min="5380" max="5380" width="18.42578125" style="343" customWidth="1"/>
    <col min="5381" max="5381" width="13.28515625" style="343" customWidth="1"/>
    <col min="5382" max="5632" width="9.140625" style="343"/>
    <col min="5633" max="5633" width="3.28515625" style="343" customWidth="1"/>
    <col min="5634" max="5634" width="9.140625" style="343" customWidth="1"/>
    <col min="5635" max="5635" width="16.42578125" style="343" customWidth="1"/>
    <col min="5636" max="5636" width="18.42578125" style="343" customWidth="1"/>
    <col min="5637" max="5637" width="13.28515625" style="343" customWidth="1"/>
    <col min="5638" max="5888" width="9.140625" style="343"/>
    <col min="5889" max="5889" width="3.28515625" style="343" customWidth="1"/>
    <col min="5890" max="5890" width="9.140625" style="343" customWidth="1"/>
    <col min="5891" max="5891" width="16.42578125" style="343" customWidth="1"/>
    <col min="5892" max="5892" width="18.42578125" style="343" customWidth="1"/>
    <col min="5893" max="5893" width="13.28515625" style="343" customWidth="1"/>
    <col min="5894" max="6144" width="9.140625" style="343"/>
    <col min="6145" max="6145" width="3.28515625" style="343" customWidth="1"/>
    <col min="6146" max="6146" width="9.140625" style="343" customWidth="1"/>
    <col min="6147" max="6147" width="16.42578125" style="343" customWidth="1"/>
    <col min="6148" max="6148" width="18.42578125" style="343" customWidth="1"/>
    <col min="6149" max="6149" width="13.28515625" style="343" customWidth="1"/>
    <col min="6150" max="6400" width="9.140625" style="343"/>
    <col min="6401" max="6401" width="3.28515625" style="343" customWidth="1"/>
    <col min="6402" max="6402" width="9.140625" style="343" customWidth="1"/>
    <col min="6403" max="6403" width="16.42578125" style="343" customWidth="1"/>
    <col min="6404" max="6404" width="18.42578125" style="343" customWidth="1"/>
    <col min="6405" max="6405" width="13.28515625" style="343" customWidth="1"/>
    <col min="6406" max="6656" width="9.140625" style="343"/>
    <col min="6657" max="6657" width="3.28515625" style="343" customWidth="1"/>
    <col min="6658" max="6658" width="9.140625" style="343" customWidth="1"/>
    <col min="6659" max="6659" width="16.42578125" style="343" customWidth="1"/>
    <col min="6660" max="6660" width="18.42578125" style="343" customWidth="1"/>
    <col min="6661" max="6661" width="13.28515625" style="343" customWidth="1"/>
    <col min="6662" max="6912" width="9.140625" style="343"/>
    <col min="6913" max="6913" width="3.28515625" style="343" customWidth="1"/>
    <col min="6914" max="6914" width="9.140625" style="343" customWidth="1"/>
    <col min="6915" max="6915" width="16.42578125" style="343" customWidth="1"/>
    <col min="6916" max="6916" width="18.42578125" style="343" customWidth="1"/>
    <col min="6917" max="6917" width="13.28515625" style="343" customWidth="1"/>
    <col min="6918" max="7168" width="9.140625" style="343"/>
    <col min="7169" max="7169" width="3.28515625" style="343" customWidth="1"/>
    <col min="7170" max="7170" width="9.140625" style="343" customWidth="1"/>
    <col min="7171" max="7171" width="16.42578125" style="343" customWidth="1"/>
    <col min="7172" max="7172" width="18.42578125" style="343" customWidth="1"/>
    <col min="7173" max="7173" width="13.28515625" style="343" customWidth="1"/>
    <col min="7174" max="7424" width="9.140625" style="343"/>
    <col min="7425" max="7425" width="3.28515625" style="343" customWidth="1"/>
    <col min="7426" max="7426" width="9.140625" style="343" customWidth="1"/>
    <col min="7427" max="7427" width="16.42578125" style="343" customWidth="1"/>
    <col min="7428" max="7428" width="18.42578125" style="343" customWidth="1"/>
    <col min="7429" max="7429" width="13.28515625" style="343" customWidth="1"/>
    <col min="7430" max="7680" width="9.140625" style="343"/>
    <col min="7681" max="7681" width="3.28515625" style="343" customWidth="1"/>
    <col min="7682" max="7682" width="9.140625" style="343" customWidth="1"/>
    <col min="7683" max="7683" width="16.42578125" style="343" customWidth="1"/>
    <col min="7684" max="7684" width="18.42578125" style="343" customWidth="1"/>
    <col min="7685" max="7685" width="13.28515625" style="343" customWidth="1"/>
    <col min="7686" max="7936" width="9.140625" style="343"/>
    <col min="7937" max="7937" width="3.28515625" style="343" customWidth="1"/>
    <col min="7938" max="7938" width="9.140625" style="343" customWidth="1"/>
    <col min="7939" max="7939" width="16.42578125" style="343" customWidth="1"/>
    <col min="7940" max="7940" width="18.42578125" style="343" customWidth="1"/>
    <col min="7941" max="7941" width="13.28515625" style="343" customWidth="1"/>
    <col min="7942" max="8192" width="9.140625" style="343"/>
    <col min="8193" max="8193" width="3.28515625" style="343" customWidth="1"/>
    <col min="8194" max="8194" width="9.140625" style="343" customWidth="1"/>
    <col min="8195" max="8195" width="16.42578125" style="343" customWidth="1"/>
    <col min="8196" max="8196" width="18.42578125" style="343" customWidth="1"/>
    <col min="8197" max="8197" width="13.28515625" style="343" customWidth="1"/>
    <col min="8198" max="8448" width="9.140625" style="343"/>
    <col min="8449" max="8449" width="3.28515625" style="343" customWidth="1"/>
    <col min="8450" max="8450" width="9.140625" style="343" customWidth="1"/>
    <col min="8451" max="8451" width="16.42578125" style="343" customWidth="1"/>
    <col min="8452" max="8452" width="18.42578125" style="343" customWidth="1"/>
    <col min="8453" max="8453" width="13.28515625" style="343" customWidth="1"/>
    <col min="8454" max="8704" width="9.140625" style="343"/>
    <col min="8705" max="8705" width="3.28515625" style="343" customWidth="1"/>
    <col min="8706" max="8706" width="9.140625" style="343" customWidth="1"/>
    <col min="8707" max="8707" width="16.42578125" style="343" customWidth="1"/>
    <col min="8708" max="8708" width="18.42578125" style="343" customWidth="1"/>
    <col min="8709" max="8709" width="13.28515625" style="343" customWidth="1"/>
    <col min="8710" max="8960" width="9.140625" style="343"/>
    <col min="8961" max="8961" width="3.28515625" style="343" customWidth="1"/>
    <col min="8962" max="8962" width="9.140625" style="343" customWidth="1"/>
    <col min="8963" max="8963" width="16.42578125" style="343" customWidth="1"/>
    <col min="8964" max="8964" width="18.42578125" style="343" customWidth="1"/>
    <col min="8965" max="8965" width="13.28515625" style="343" customWidth="1"/>
    <col min="8966" max="9216" width="9.140625" style="343"/>
    <col min="9217" max="9217" width="3.28515625" style="343" customWidth="1"/>
    <col min="9218" max="9218" width="9.140625" style="343" customWidth="1"/>
    <col min="9219" max="9219" width="16.42578125" style="343" customWidth="1"/>
    <col min="9220" max="9220" width="18.42578125" style="343" customWidth="1"/>
    <col min="9221" max="9221" width="13.28515625" style="343" customWidth="1"/>
    <col min="9222" max="9472" width="9.140625" style="343"/>
    <col min="9473" max="9473" width="3.28515625" style="343" customWidth="1"/>
    <col min="9474" max="9474" width="9.140625" style="343" customWidth="1"/>
    <col min="9475" max="9475" width="16.42578125" style="343" customWidth="1"/>
    <col min="9476" max="9476" width="18.42578125" style="343" customWidth="1"/>
    <col min="9477" max="9477" width="13.28515625" style="343" customWidth="1"/>
    <col min="9478" max="9728" width="9.140625" style="343"/>
    <col min="9729" max="9729" width="3.28515625" style="343" customWidth="1"/>
    <col min="9730" max="9730" width="9.140625" style="343" customWidth="1"/>
    <col min="9731" max="9731" width="16.42578125" style="343" customWidth="1"/>
    <col min="9732" max="9732" width="18.42578125" style="343" customWidth="1"/>
    <col min="9733" max="9733" width="13.28515625" style="343" customWidth="1"/>
    <col min="9734" max="9984" width="9.140625" style="343"/>
    <col min="9985" max="9985" width="3.28515625" style="343" customWidth="1"/>
    <col min="9986" max="9986" width="9.140625" style="343" customWidth="1"/>
    <col min="9987" max="9987" width="16.42578125" style="343" customWidth="1"/>
    <col min="9988" max="9988" width="18.42578125" style="343" customWidth="1"/>
    <col min="9989" max="9989" width="13.28515625" style="343" customWidth="1"/>
    <col min="9990" max="10240" width="9.140625" style="343"/>
    <col min="10241" max="10241" width="3.28515625" style="343" customWidth="1"/>
    <col min="10242" max="10242" width="9.140625" style="343" customWidth="1"/>
    <col min="10243" max="10243" width="16.42578125" style="343" customWidth="1"/>
    <col min="10244" max="10244" width="18.42578125" style="343" customWidth="1"/>
    <col min="10245" max="10245" width="13.28515625" style="343" customWidth="1"/>
    <col min="10246" max="10496" width="9.140625" style="343"/>
    <col min="10497" max="10497" width="3.28515625" style="343" customWidth="1"/>
    <col min="10498" max="10498" width="9.140625" style="343" customWidth="1"/>
    <col min="10499" max="10499" width="16.42578125" style="343" customWidth="1"/>
    <col min="10500" max="10500" width="18.42578125" style="343" customWidth="1"/>
    <col min="10501" max="10501" width="13.28515625" style="343" customWidth="1"/>
    <col min="10502" max="10752" width="9.140625" style="343"/>
    <col min="10753" max="10753" width="3.28515625" style="343" customWidth="1"/>
    <col min="10754" max="10754" width="9.140625" style="343" customWidth="1"/>
    <col min="10755" max="10755" width="16.42578125" style="343" customWidth="1"/>
    <col min="10756" max="10756" width="18.42578125" style="343" customWidth="1"/>
    <col min="10757" max="10757" width="13.28515625" style="343" customWidth="1"/>
    <col min="10758" max="11008" width="9.140625" style="343"/>
    <col min="11009" max="11009" width="3.28515625" style="343" customWidth="1"/>
    <col min="11010" max="11010" width="9.140625" style="343" customWidth="1"/>
    <col min="11011" max="11011" width="16.42578125" style="343" customWidth="1"/>
    <col min="11012" max="11012" width="18.42578125" style="343" customWidth="1"/>
    <col min="11013" max="11013" width="13.28515625" style="343" customWidth="1"/>
    <col min="11014" max="11264" width="9.140625" style="343"/>
    <col min="11265" max="11265" width="3.28515625" style="343" customWidth="1"/>
    <col min="11266" max="11266" width="9.140625" style="343" customWidth="1"/>
    <col min="11267" max="11267" width="16.42578125" style="343" customWidth="1"/>
    <col min="11268" max="11268" width="18.42578125" style="343" customWidth="1"/>
    <col min="11269" max="11269" width="13.28515625" style="343" customWidth="1"/>
    <col min="11270" max="11520" width="9.140625" style="343"/>
    <col min="11521" max="11521" width="3.28515625" style="343" customWidth="1"/>
    <col min="11522" max="11522" width="9.140625" style="343" customWidth="1"/>
    <col min="11523" max="11523" width="16.42578125" style="343" customWidth="1"/>
    <col min="11524" max="11524" width="18.42578125" style="343" customWidth="1"/>
    <col min="11525" max="11525" width="13.28515625" style="343" customWidth="1"/>
    <col min="11526" max="11776" width="9.140625" style="343"/>
    <col min="11777" max="11777" width="3.28515625" style="343" customWidth="1"/>
    <col min="11778" max="11778" width="9.140625" style="343" customWidth="1"/>
    <col min="11779" max="11779" width="16.42578125" style="343" customWidth="1"/>
    <col min="11780" max="11780" width="18.42578125" style="343" customWidth="1"/>
    <col min="11781" max="11781" width="13.28515625" style="343" customWidth="1"/>
    <col min="11782" max="12032" width="9.140625" style="343"/>
    <col min="12033" max="12033" width="3.28515625" style="343" customWidth="1"/>
    <col min="12034" max="12034" width="9.140625" style="343" customWidth="1"/>
    <col min="12035" max="12035" width="16.42578125" style="343" customWidth="1"/>
    <col min="12036" max="12036" width="18.42578125" style="343" customWidth="1"/>
    <col min="12037" max="12037" width="13.28515625" style="343" customWidth="1"/>
    <col min="12038" max="12288" width="9.140625" style="343"/>
    <col min="12289" max="12289" width="3.28515625" style="343" customWidth="1"/>
    <col min="12290" max="12290" width="9.140625" style="343" customWidth="1"/>
    <col min="12291" max="12291" width="16.42578125" style="343" customWidth="1"/>
    <col min="12292" max="12292" width="18.42578125" style="343" customWidth="1"/>
    <col min="12293" max="12293" width="13.28515625" style="343" customWidth="1"/>
    <col min="12294" max="12544" width="9.140625" style="343"/>
    <col min="12545" max="12545" width="3.28515625" style="343" customWidth="1"/>
    <col min="12546" max="12546" width="9.140625" style="343" customWidth="1"/>
    <col min="12547" max="12547" width="16.42578125" style="343" customWidth="1"/>
    <col min="12548" max="12548" width="18.42578125" style="343" customWidth="1"/>
    <col min="12549" max="12549" width="13.28515625" style="343" customWidth="1"/>
    <col min="12550" max="12800" width="9.140625" style="343"/>
    <col min="12801" max="12801" width="3.28515625" style="343" customWidth="1"/>
    <col min="12802" max="12802" width="9.140625" style="343" customWidth="1"/>
    <col min="12803" max="12803" width="16.42578125" style="343" customWidth="1"/>
    <col min="12804" max="12804" width="18.42578125" style="343" customWidth="1"/>
    <col min="12805" max="12805" width="13.28515625" style="343" customWidth="1"/>
    <col min="12806" max="13056" width="9.140625" style="343"/>
    <col min="13057" max="13057" width="3.28515625" style="343" customWidth="1"/>
    <col min="13058" max="13058" width="9.140625" style="343" customWidth="1"/>
    <col min="13059" max="13059" width="16.42578125" style="343" customWidth="1"/>
    <col min="13060" max="13060" width="18.42578125" style="343" customWidth="1"/>
    <col min="13061" max="13061" width="13.28515625" style="343" customWidth="1"/>
    <col min="13062" max="13312" width="9.140625" style="343"/>
    <col min="13313" max="13313" width="3.28515625" style="343" customWidth="1"/>
    <col min="13314" max="13314" width="9.140625" style="343" customWidth="1"/>
    <col min="13315" max="13315" width="16.42578125" style="343" customWidth="1"/>
    <col min="13316" max="13316" width="18.42578125" style="343" customWidth="1"/>
    <col min="13317" max="13317" width="13.28515625" style="343" customWidth="1"/>
    <col min="13318" max="13568" width="9.140625" style="343"/>
    <col min="13569" max="13569" width="3.28515625" style="343" customWidth="1"/>
    <col min="13570" max="13570" width="9.140625" style="343" customWidth="1"/>
    <col min="13571" max="13571" width="16.42578125" style="343" customWidth="1"/>
    <col min="13572" max="13572" width="18.42578125" style="343" customWidth="1"/>
    <col min="13573" max="13573" width="13.28515625" style="343" customWidth="1"/>
    <col min="13574" max="13824" width="9.140625" style="343"/>
    <col min="13825" max="13825" width="3.28515625" style="343" customWidth="1"/>
    <col min="13826" max="13826" width="9.140625" style="343" customWidth="1"/>
    <col min="13827" max="13827" width="16.42578125" style="343" customWidth="1"/>
    <col min="13828" max="13828" width="18.42578125" style="343" customWidth="1"/>
    <col min="13829" max="13829" width="13.28515625" style="343" customWidth="1"/>
    <col min="13830" max="14080" width="9.140625" style="343"/>
    <col min="14081" max="14081" width="3.28515625" style="343" customWidth="1"/>
    <col min="14082" max="14082" width="9.140625" style="343" customWidth="1"/>
    <col min="14083" max="14083" width="16.42578125" style="343" customWidth="1"/>
    <col min="14084" max="14084" width="18.42578125" style="343" customWidth="1"/>
    <col min="14085" max="14085" width="13.28515625" style="343" customWidth="1"/>
    <col min="14086" max="14336" width="9.140625" style="343"/>
    <col min="14337" max="14337" width="3.28515625" style="343" customWidth="1"/>
    <col min="14338" max="14338" width="9.140625" style="343" customWidth="1"/>
    <col min="14339" max="14339" width="16.42578125" style="343" customWidth="1"/>
    <col min="14340" max="14340" width="18.42578125" style="343" customWidth="1"/>
    <col min="14341" max="14341" width="13.28515625" style="343" customWidth="1"/>
    <col min="14342" max="14592" width="9.140625" style="343"/>
    <col min="14593" max="14593" width="3.28515625" style="343" customWidth="1"/>
    <col min="14594" max="14594" width="9.140625" style="343" customWidth="1"/>
    <col min="14595" max="14595" width="16.42578125" style="343" customWidth="1"/>
    <col min="14596" max="14596" width="18.42578125" style="343" customWidth="1"/>
    <col min="14597" max="14597" width="13.28515625" style="343" customWidth="1"/>
    <col min="14598" max="14848" width="9.140625" style="343"/>
    <col min="14849" max="14849" width="3.28515625" style="343" customWidth="1"/>
    <col min="14850" max="14850" width="9.140625" style="343" customWidth="1"/>
    <col min="14851" max="14851" width="16.42578125" style="343" customWidth="1"/>
    <col min="14852" max="14852" width="18.42578125" style="343" customWidth="1"/>
    <col min="14853" max="14853" width="13.28515625" style="343" customWidth="1"/>
    <col min="14854" max="15104" width="9.140625" style="343"/>
    <col min="15105" max="15105" width="3.28515625" style="343" customWidth="1"/>
    <col min="15106" max="15106" width="9.140625" style="343" customWidth="1"/>
    <col min="15107" max="15107" width="16.42578125" style="343" customWidth="1"/>
    <col min="15108" max="15108" width="18.42578125" style="343" customWidth="1"/>
    <col min="15109" max="15109" width="13.28515625" style="343" customWidth="1"/>
    <col min="15110" max="15360" width="9.140625" style="343"/>
    <col min="15361" max="15361" width="3.28515625" style="343" customWidth="1"/>
    <col min="15362" max="15362" width="9.140625" style="343" customWidth="1"/>
    <col min="15363" max="15363" width="16.42578125" style="343" customWidth="1"/>
    <col min="15364" max="15364" width="18.42578125" style="343" customWidth="1"/>
    <col min="15365" max="15365" width="13.28515625" style="343" customWidth="1"/>
    <col min="15366" max="15616" width="9.140625" style="343"/>
    <col min="15617" max="15617" width="3.28515625" style="343" customWidth="1"/>
    <col min="15618" max="15618" width="9.140625" style="343" customWidth="1"/>
    <col min="15619" max="15619" width="16.42578125" style="343" customWidth="1"/>
    <col min="15620" max="15620" width="18.42578125" style="343" customWidth="1"/>
    <col min="15621" max="15621" width="13.28515625" style="343" customWidth="1"/>
    <col min="15622" max="15872" width="9.140625" style="343"/>
    <col min="15873" max="15873" width="3.28515625" style="343" customWidth="1"/>
    <col min="15874" max="15874" width="9.140625" style="343" customWidth="1"/>
    <col min="15875" max="15875" width="16.42578125" style="343" customWidth="1"/>
    <col min="15876" max="15876" width="18.42578125" style="343" customWidth="1"/>
    <col min="15877" max="15877" width="13.28515625" style="343" customWidth="1"/>
    <col min="15878" max="16128" width="9.140625" style="343"/>
    <col min="16129" max="16129" width="3.28515625" style="343" customWidth="1"/>
    <col min="16130" max="16130" width="9.140625" style="343" customWidth="1"/>
    <col min="16131" max="16131" width="16.42578125" style="343" customWidth="1"/>
    <col min="16132" max="16132" width="18.42578125" style="343" customWidth="1"/>
    <col min="16133" max="16133" width="13.28515625" style="343" customWidth="1"/>
    <col min="16134" max="16384" width="9.140625" style="343"/>
  </cols>
  <sheetData>
    <row r="1" spans="1:5" s="341" customFormat="1"/>
    <row r="2" spans="1:5" s="341" customFormat="1">
      <c r="A2" s="342" t="s">
        <v>8670</v>
      </c>
    </row>
    <row r="3" spans="1:5">
      <c r="B3" s="344"/>
    </row>
    <row r="4" spans="1:5">
      <c r="B4" s="343" t="s">
        <v>123</v>
      </c>
    </row>
    <row r="5" spans="1:5" ht="35.25" customHeight="1">
      <c r="B5" s="1113" t="s">
        <v>14</v>
      </c>
      <c r="C5" s="67" t="s">
        <v>105</v>
      </c>
      <c r="D5" s="71" t="s">
        <v>120</v>
      </c>
      <c r="E5" s="1113" t="s">
        <v>124</v>
      </c>
    </row>
    <row r="6" spans="1:5">
      <c r="B6" s="1114"/>
      <c r="C6" s="72">
        <v>0.7</v>
      </c>
      <c r="D6" s="72">
        <v>0.5</v>
      </c>
      <c r="E6" s="1114"/>
    </row>
    <row r="7" spans="1:5">
      <c r="B7" s="348">
        <f>+DEE!B6</f>
        <v>2021</v>
      </c>
      <c r="C7" s="348" t="e">
        <f>+DECE!G6*$C$6</f>
        <v>#N/A</v>
      </c>
      <c r="D7" s="348" t="e">
        <f>+DEE!E6*$D$6</f>
        <v>#N/A</v>
      </c>
      <c r="E7" s="348" t="e">
        <f>SUM(C7:D7)</f>
        <v>#N/A</v>
      </c>
    </row>
    <row r="8" spans="1:5">
      <c r="B8" s="348">
        <f>+DEE!B7</f>
        <v>2022</v>
      </c>
      <c r="C8" s="348" t="e">
        <f>+DECE!G7*$C$6</f>
        <v>#N/A</v>
      </c>
      <c r="D8" s="348" t="e">
        <f>+DEE!E7*$D$6</f>
        <v>#N/A</v>
      </c>
      <c r="E8" s="348" t="e">
        <f t="shared" ref="E8:E22" si="0">SUM(C8:D8)</f>
        <v>#N/A</v>
      </c>
    </row>
    <row r="9" spans="1:5">
      <c r="B9" s="348">
        <f>+DEE!B8</f>
        <v>2023</v>
      </c>
      <c r="C9" s="348" t="e">
        <f>+DECE!G8*$C$6</f>
        <v>#N/A</v>
      </c>
      <c r="D9" s="348" t="e">
        <f>+DEE!E8*$D$6</f>
        <v>#N/A</v>
      </c>
      <c r="E9" s="348" t="e">
        <f t="shared" si="0"/>
        <v>#N/A</v>
      </c>
    </row>
    <row r="10" spans="1:5">
      <c r="B10" s="348">
        <f>+DEE!B9</f>
        <v>2024</v>
      </c>
      <c r="C10" s="348" t="e">
        <f>+DECE!G9*$C$6</f>
        <v>#N/A</v>
      </c>
      <c r="D10" s="348" t="e">
        <f>+DEE!E9*$D$6</f>
        <v>#N/A</v>
      </c>
      <c r="E10" s="348" t="e">
        <f t="shared" si="0"/>
        <v>#N/A</v>
      </c>
    </row>
    <row r="11" spans="1:5">
      <c r="B11" s="348">
        <f>+DEE!B10</f>
        <v>2025</v>
      </c>
      <c r="C11" s="348" t="e">
        <f>+DECE!G10*$C$6</f>
        <v>#N/A</v>
      </c>
      <c r="D11" s="348" t="e">
        <f>+DEE!E10*$D$6</f>
        <v>#N/A</v>
      </c>
      <c r="E11" s="348" t="e">
        <f t="shared" si="0"/>
        <v>#N/A</v>
      </c>
    </row>
    <row r="12" spans="1:5">
      <c r="B12" s="348">
        <f>+DEE!B11</f>
        <v>2026</v>
      </c>
      <c r="C12" s="348" t="e">
        <f>+DECE!G11*$C$6</f>
        <v>#N/A</v>
      </c>
      <c r="D12" s="348" t="e">
        <f>+DEE!E11*$D$6</f>
        <v>#N/A</v>
      </c>
      <c r="E12" s="348" t="e">
        <f t="shared" si="0"/>
        <v>#N/A</v>
      </c>
    </row>
    <row r="13" spans="1:5">
      <c r="B13" s="348">
        <f>+DEE!B12</f>
        <v>2027</v>
      </c>
      <c r="C13" s="348" t="e">
        <f>+DECE!G12*$C$6</f>
        <v>#N/A</v>
      </c>
      <c r="D13" s="348" t="e">
        <f>+DEE!E12*$D$6</f>
        <v>#N/A</v>
      </c>
      <c r="E13" s="348" t="e">
        <f t="shared" si="0"/>
        <v>#N/A</v>
      </c>
    </row>
    <row r="14" spans="1:5">
      <c r="B14" s="348">
        <f>+DEE!B13</f>
        <v>2028</v>
      </c>
      <c r="C14" s="348" t="e">
        <f>+DECE!G13*$C$6</f>
        <v>#N/A</v>
      </c>
      <c r="D14" s="348" t="e">
        <f>+DEE!E13*$D$6</f>
        <v>#N/A</v>
      </c>
      <c r="E14" s="348" t="e">
        <f t="shared" si="0"/>
        <v>#N/A</v>
      </c>
    </row>
    <row r="15" spans="1:5" hidden="1">
      <c r="B15" s="348">
        <f>+DEE!B14</f>
        <v>2029</v>
      </c>
      <c r="C15" s="348" t="e">
        <f>+DECE!G14*$C$6</f>
        <v>#N/A</v>
      </c>
      <c r="D15" s="348" t="e">
        <f>+DEE!E14*$D$6</f>
        <v>#N/A</v>
      </c>
      <c r="E15" s="348" t="e">
        <f t="shared" si="0"/>
        <v>#N/A</v>
      </c>
    </row>
    <row r="16" spans="1:5" hidden="1">
      <c r="B16" s="348">
        <f>+DEE!B15</f>
        <v>2030</v>
      </c>
      <c r="C16" s="348" t="e">
        <f>+DECE!G15*$C$6</f>
        <v>#N/A</v>
      </c>
      <c r="D16" s="348" t="e">
        <f>+DEE!E15*$D$6</f>
        <v>#N/A</v>
      </c>
      <c r="E16" s="348" t="e">
        <f t="shared" si="0"/>
        <v>#N/A</v>
      </c>
    </row>
    <row r="17" spans="2:5" hidden="1">
      <c r="B17" s="348">
        <f>+DEE!B16</f>
        <v>2031</v>
      </c>
      <c r="C17" s="348" t="e">
        <f>+DECE!G16*$C$6</f>
        <v>#N/A</v>
      </c>
      <c r="D17" s="348" t="e">
        <f>+DEE!E16*$D$6</f>
        <v>#N/A</v>
      </c>
      <c r="E17" s="348" t="e">
        <f t="shared" si="0"/>
        <v>#N/A</v>
      </c>
    </row>
    <row r="18" spans="2:5" hidden="1">
      <c r="B18" s="348">
        <f>+DEE!B17</f>
        <v>2032</v>
      </c>
      <c r="C18" s="348" t="e">
        <f>+DECE!G17*$C$6</f>
        <v>#N/A</v>
      </c>
      <c r="D18" s="348" t="e">
        <f>+DEE!E17*$D$6</f>
        <v>#N/A</v>
      </c>
      <c r="E18" s="348" t="e">
        <f t="shared" si="0"/>
        <v>#N/A</v>
      </c>
    </row>
    <row r="19" spans="2:5" ht="14.25" hidden="1" customHeight="1">
      <c r="B19" s="348">
        <f>+DEE!B18</f>
        <v>2033</v>
      </c>
      <c r="C19" s="348" t="e">
        <f>+DECE!G18*$C$6</f>
        <v>#N/A</v>
      </c>
      <c r="D19" s="348" t="e">
        <f>+DEE!E18*$D$6</f>
        <v>#N/A</v>
      </c>
      <c r="E19" s="348" t="e">
        <f t="shared" si="0"/>
        <v>#N/A</v>
      </c>
    </row>
    <row r="20" spans="2:5" hidden="1">
      <c r="B20" s="348">
        <f>+DEE!B19</f>
        <v>2034</v>
      </c>
      <c r="C20" s="348" t="e">
        <f>+DECE!G19*$C$6</f>
        <v>#N/A</v>
      </c>
      <c r="D20" s="348" t="e">
        <f>+DEE!E19*$D$6</f>
        <v>#N/A</v>
      </c>
      <c r="E20" s="348" t="e">
        <f t="shared" si="0"/>
        <v>#N/A</v>
      </c>
    </row>
    <row r="21" spans="2:5" hidden="1">
      <c r="B21" s="348">
        <f>+DEE!B20</f>
        <v>2035</v>
      </c>
      <c r="C21" s="348" t="e">
        <f>+DECE!G20*$C$6</f>
        <v>#N/A</v>
      </c>
      <c r="D21" s="348" t="e">
        <f>+DEE!E20*$D$6</f>
        <v>#N/A</v>
      </c>
      <c r="E21" s="348" t="e">
        <f t="shared" si="0"/>
        <v>#N/A</v>
      </c>
    </row>
    <row r="22" spans="2:5" hidden="1">
      <c r="B22" s="348">
        <f>+DEE!B21</f>
        <v>2036</v>
      </c>
      <c r="C22" s="348" t="e">
        <f>+DECE!G21*$C$6</f>
        <v>#N/A</v>
      </c>
      <c r="D22" s="348" t="e">
        <f>+DEE!E21*$D$6</f>
        <v>#N/A</v>
      </c>
      <c r="E22" s="348" t="e">
        <f t="shared" si="0"/>
        <v>#N/A</v>
      </c>
    </row>
    <row r="24" spans="2:5">
      <c r="B24" s="343" t="s">
        <v>125</v>
      </c>
    </row>
    <row r="25" spans="2:5" ht="31.5">
      <c r="B25" s="1113" t="s">
        <v>14</v>
      </c>
      <c r="C25" s="67" t="s">
        <v>105</v>
      </c>
      <c r="D25" s="71" t="s">
        <v>120</v>
      </c>
      <c r="E25" s="1113" t="s">
        <v>126</v>
      </c>
    </row>
    <row r="26" spans="2:5">
      <c r="B26" s="1114"/>
      <c r="C26" s="72">
        <v>1</v>
      </c>
      <c r="D26" s="72">
        <v>1</v>
      </c>
      <c r="E26" s="1114"/>
    </row>
    <row r="27" spans="2:5">
      <c r="B27" s="348">
        <f>+DEE!B26</f>
        <v>2021</v>
      </c>
      <c r="C27" s="348" t="e">
        <f>+DECE!G6*$C$26</f>
        <v>#N/A</v>
      </c>
      <c r="D27" s="348" t="e">
        <f>+DEE!E6*$D$26</f>
        <v>#N/A</v>
      </c>
      <c r="E27" s="348" t="e">
        <f>SUM(C27:D27)</f>
        <v>#N/A</v>
      </c>
    </row>
    <row r="28" spans="2:5">
      <c r="B28" s="348">
        <f>+DEE!B27</f>
        <v>2022</v>
      </c>
      <c r="C28" s="348" t="e">
        <f>+DECE!G7*$C$26</f>
        <v>#N/A</v>
      </c>
      <c r="D28" s="348" t="e">
        <f>+DEE!E7*$D$26</f>
        <v>#N/A</v>
      </c>
      <c r="E28" s="348" t="e">
        <f t="shared" ref="E28:E42" si="1">SUM(C28:D28)</f>
        <v>#N/A</v>
      </c>
    </row>
    <row r="29" spans="2:5">
      <c r="B29" s="348">
        <f>+DEE!B28</f>
        <v>2023</v>
      </c>
      <c r="C29" s="348" t="e">
        <f>+DECE!G8*$C$26</f>
        <v>#N/A</v>
      </c>
      <c r="D29" s="348" t="e">
        <f>+DEE!E8*$D$26</f>
        <v>#N/A</v>
      </c>
      <c r="E29" s="348" t="e">
        <f t="shared" si="1"/>
        <v>#N/A</v>
      </c>
    </row>
    <row r="30" spans="2:5">
      <c r="B30" s="348">
        <f>+DEE!B29</f>
        <v>2024</v>
      </c>
      <c r="C30" s="348" t="e">
        <f>+DECE!G9*$C$26</f>
        <v>#N/A</v>
      </c>
      <c r="D30" s="348" t="e">
        <f>+DEE!E9*$D$26</f>
        <v>#N/A</v>
      </c>
      <c r="E30" s="348" t="e">
        <f t="shared" si="1"/>
        <v>#N/A</v>
      </c>
    </row>
    <row r="31" spans="2:5">
      <c r="B31" s="348">
        <f>+DEE!B30</f>
        <v>2025</v>
      </c>
      <c r="C31" s="348" t="e">
        <f>+DECE!G10*$C$26</f>
        <v>#N/A</v>
      </c>
      <c r="D31" s="348" t="e">
        <f>+DEE!E10*$D$26</f>
        <v>#N/A</v>
      </c>
      <c r="E31" s="348" t="e">
        <f t="shared" si="1"/>
        <v>#N/A</v>
      </c>
    </row>
    <row r="32" spans="2:5">
      <c r="B32" s="348">
        <f>+DEE!B31</f>
        <v>2026</v>
      </c>
      <c r="C32" s="348" t="e">
        <f>+DECE!G11*$C$26</f>
        <v>#N/A</v>
      </c>
      <c r="D32" s="348" t="e">
        <f>+DEE!E11*$D$26</f>
        <v>#N/A</v>
      </c>
      <c r="E32" s="348" t="e">
        <f t="shared" si="1"/>
        <v>#N/A</v>
      </c>
    </row>
    <row r="33" spans="2:5">
      <c r="B33" s="348">
        <f>+DEE!B32</f>
        <v>2027</v>
      </c>
      <c r="C33" s="348" t="e">
        <f>+DECE!G12*$C$26</f>
        <v>#N/A</v>
      </c>
      <c r="D33" s="348" t="e">
        <f>+DEE!E12*$D$26</f>
        <v>#N/A</v>
      </c>
      <c r="E33" s="348" t="e">
        <f t="shared" si="1"/>
        <v>#N/A</v>
      </c>
    </row>
    <row r="34" spans="2:5">
      <c r="B34" s="348">
        <f>+DEE!B33</f>
        <v>2028</v>
      </c>
      <c r="C34" s="348" t="e">
        <f>+DECE!G13*$C$26</f>
        <v>#N/A</v>
      </c>
      <c r="D34" s="348" t="e">
        <f>+DEE!E13*$D$26</f>
        <v>#N/A</v>
      </c>
      <c r="E34" s="348" t="e">
        <f t="shared" si="1"/>
        <v>#N/A</v>
      </c>
    </row>
    <row r="35" spans="2:5" hidden="1">
      <c r="B35" s="348">
        <f>+DEE!B34</f>
        <v>2029</v>
      </c>
      <c r="C35" s="348" t="e">
        <f>+DECE!G14*$C$26</f>
        <v>#N/A</v>
      </c>
      <c r="D35" s="348" t="e">
        <f>+DEE!E14*$D$26</f>
        <v>#N/A</v>
      </c>
      <c r="E35" s="348" t="e">
        <f t="shared" si="1"/>
        <v>#N/A</v>
      </c>
    </row>
    <row r="36" spans="2:5" hidden="1">
      <c r="B36" s="348">
        <f>+DEE!B35</f>
        <v>2030</v>
      </c>
      <c r="C36" s="348" t="e">
        <f>+DECE!G15*$C$26</f>
        <v>#N/A</v>
      </c>
      <c r="D36" s="348" t="e">
        <f>+DEE!E15*$D$26</f>
        <v>#N/A</v>
      </c>
      <c r="E36" s="348" t="e">
        <f t="shared" si="1"/>
        <v>#N/A</v>
      </c>
    </row>
    <row r="37" spans="2:5" hidden="1">
      <c r="B37" s="348">
        <f>+DEE!B36</f>
        <v>2031</v>
      </c>
      <c r="C37" s="348" t="e">
        <f>+DECE!G16*$C$26</f>
        <v>#N/A</v>
      </c>
      <c r="D37" s="348" t="e">
        <f>+DEE!E16*$D$26</f>
        <v>#N/A</v>
      </c>
      <c r="E37" s="348" t="e">
        <f t="shared" si="1"/>
        <v>#N/A</v>
      </c>
    </row>
    <row r="38" spans="2:5" hidden="1">
      <c r="B38" s="348">
        <f>+DEE!B37</f>
        <v>2032</v>
      </c>
      <c r="C38" s="348" t="e">
        <f>+DECE!G17*$C$26</f>
        <v>#N/A</v>
      </c>
      <c r="D38" s="348" t="e">
        <f>+DEE!E17*$D$26</f>
        <v>#N/A</v>
      </c>
      <c r="E38" s="348" t="e">
        <f t="shared" si="1"/>
        <v>#N/A</v>
      </c>
    </row>
    <row r="39" spans="2:5" hidden="1">
      <c r="B39" s="348">
        <f>+DEE!B38</f>
        <v>2033</v>
      </c>
      <c r="C39" s="348" t="e">
        <f>+DECE!G18*$C$26</f>
        <v>#N/A</v>
      </c>
      <c r="D39" s="348" t="e">
        <f>+DEE!E18*$D$26</f>
        <v>#N/A</v>
      </c>
      <c r="E39" s="348" t="e">
        <f t="shared" si="1"/>
        <v>#N/A</v>
      </c>
    </row>
    <row r="40" spans="2:5" hidden="1">
      <c r="B40" s="348">
        <f>+DEE!B39</f>
        <v>2034</v>
      </c>
      <c r="C40" s="348" t="e">
        <f>+DECE!G19*$C$26</f>
        <v>#N/A</v>
      </c>
      <c r="D40" s="348" t="e">
        <f>+DEE!E19*$D$26</f>
        <v>#N/A</v>
      </c>
      <c r="E40" s="348" t="e">
        <f t="shared" si="1"/>
        <v>#N/A</v>
      </c>
    </row>
    <row r="41" spans="2:5" hidden="1">
      <c r="B41" s="348">
        <f>+DEE!B40</f>
        <v>2035</v>
      </c>
      <c r="C41" s="348" t="e">
        <f>+DECE!G20*$C$26</f>
        <v>#N/A</v>
      </c>
      <c r="D41" s="348" t="e">
        <f>+DEE!E20*$D$26</f>
        <v>#N/A</v>
      </c>
      <c r="E41" s="348" t="e">
        <f t="shared" si="1"/>
        <v>#N/A</v>
      </c>
    </row>
    <row r="42" spans="2:5" hidden="1">
      <c r="B42" s="348">
        <f>+DEE!B41</f>
        <v>2036</v>
      </c>
      <c r="C42" s="348" t="e">
        <f>+DECE!G21*$C$26</f>
        <v>#N/A</v>
      </c>
      <c r="D42" s="348" t="e">
        <f>+DEE!E21*$D$26</f>
        <v>#N/A</v>
      </c>
      <c r="E42" s="348" t="e">
        <f t="shared" si="1"/>
        <v>#N/A</v>
      </c>
    </row>
    <row r="44" spans="2:5">
      <c r="B44" s="343" t="s">
        <v>144</v>
      </c>
    </row>
    <row r="45" spans="2:5" ht="31.5">
      <c r="B45" s="1113" t="s">
        <v>14</v>
      </c>
      <c r="C45" s="67" t="s">
        <v>145</v>
      </c>
    </row>
    <row r="46" spans="2:5">
      <c r="B46" s="1114"/>
      <c r="C46" s="72">
        <v>1</v>
      </c>
    </row>
    <row r="47" spans="2:5">
      <c r="B47" s="348">
        <f t="shared" ref="B47:B62" si="2">+B27</f>
        <v>2021</v>
      </c>
      <c r="C47" s="348" t="e">
        <f>+DEE!E6</f>
        <v>#N/A</v>
      </c>
    </row>
    <row r="48" spans="2:5">
      <c r="B48" s="348">
        <f t="shared" si="2"/>
        <v>2022</v>
      </c>
      <c r="C48" s="348" t="e">
        <f>+DEE!E7</f>
        <v>#N/A</v>
      </c>
    </row>
    <row r="49" spans="2:3">
      <c r="B49" s="348">
        <f t="shared" si="2"/>
        <v>2023</v>
      </c>
      <c r="C49" s="348" t="e">
        <f>+DEE!E8</f>
        <v>#N/A</v>
      </c>
    </row>
    <row r="50" spans="2:3">
      <c r="B50" s="348">
        <f t="shared" si="2"/>
        <v>2024</v>
      </c>
      <c r="C50" s="348" t="e">
        <f>+DEE!E9</f>
        <v>#N/A</v>
      </c>
    </row>
    <row r="51" spans="2:3">
      <c r="B51" s="348">
        <f t="shared" si="2"/>
        <v>2025</v>
      </c>
      <c r="C51" s="348" t="e">
        <f>+DEE!E10</f>
        <v>#N/A</v>
      </c>
    </row>
    <row r="52" spans="2:3">
      <c r="B52" s="348">
        <f t="shared" si="2"/>
        <v>2026</v>
      </c>
      <c r="C52" s="348" t="e">
        <f>+DEE!E11</f>
        <v>#N/A</v>
      </c>
    </row>
    <row r="53" spans="2:3">
      <c r="B53" s="348">
        <f t="shared" si="2"/>
        <v>2027</v>
      </c>
      <c r="C53" s="348" t="e">
        <f>+DEE!E12</f>
        <v>#N/A</v>
      </c>
    </row>
    <row r="54" spans="2:3">
      <c r="B54" s="348">
        <f t="shared" si="2"/>
        <v>2028</v>
      </c>
      <c r="C54" s="348" t="e">
        <f>+DEE!E13</f>
        <v>#N/A</v>
      </c>
    </row>
    <row r="55" spans="2:3" hidden="1">
      <c r="B55" s="348">
        <f t="shared" si="2"/>
        <v>2029</v>
      </c>
      <c r="C55" s="348" t="e">
        <f>+DEE!E14</f>
        <v>#N/A</v>
      </c>
    </row>
    <row r="56" spans="2:3" hidden="1">
      <c r="B56" s="348">
        <f t="shared" si="2"/>
        <v>2030</v>
      </c>
      <c r="C56" s="348" t="e">
        <f>+DEE!E15</f>
        <v>#N/A</v>
      </c>
    </row>
    <row r="57" spans="2:3" hidden="1">
      <c r="B57" s="348">
        <f t="shared" si="2"/>
        <v>2031</v>
      </c>
      <c r="C57" s="348" t="e">
        <f>+DEE!E16</f>
        <v>#N/A</v>
      </c>
    </row>
    <row r="58" spans="2:3" hidden="1">
      <c r="B58" s="348">
        <f t="shared" si="2"/>
        <v>2032</v>
      </c>
      <c r="C58" s="348" t="e">
        <f>+DEE!E17</f>
        <v>#N/A</v>
      </c>
    </row>
    <row r="59" spans="2:3" hidden="1">
      <c r="B59" s="348">
        <f t="shared" si="2"/>
        <v>2033</v>
      </c>
      <c r="C59" s="348" t="e">
        <f>+DEE!E18</f>
        <v>#N/A</v>
      </c>
    </row>
    <row r="60" spans="2:3" hidden="1">
      <c r="B60" s="348">
        <f t="shared" si="2"/>
        <v>2034</v>
      </c>
      <c r="C60" s="348" t="e">
        <f>+DEE!E19</f>
        <v>#N/A</v>
      </c>
    </row>
    <row r="61" spans="2:3" hidden="1">
      <c r="B61" s="348">
        <f t="shared" si="2"/>
        <v>2035</v>
      </c>
      <c r="C61" s="348" t="e">
        <f>+DEE!E20</f>
        <v>#N/A</v>
      </c>
    </row>
    <row r="62" spans="2:3" hidden="1">
      <c r="B62" s="348">
        <f t="shared" si="2"/>
        <v>2036</v>
      </c>
      <c r="C62" s="348" t="e">
        <f>+DEE!E21</f>
        <v>#N/A</v>
      </c>
    </row>
  </sheetData>
  <mergeCells count="5">
    <mergeCell ref="B5:B6"/>
    <mergeCell ref="E5:E6"/>
    <mergeCell ref="B25:B26"/>
    <mergeCell ref="E25:E26"/>
    <mergeCell ref="B45:B46"/>
  </mergeCells>
  <pageMargins left="0.75" right="0.75" top="1" bottom="1" header="0" footer="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2</vt:i4>
      </vt:variant>
    </vt:vector>
  </HeadingPairs>
  <TitlesOfParts>
    <vt:vector size="12" baseType="lpstr">
      <vt:lpstr>FICHA</vt:lpstr>
      <vt:lpstr>BD</vt:lpstr>
      <vt:lpstr>PDE</vt:lpstr>
      <vt:lpstr>DECE</vt:lpstr>
      <vt:lpstr>DEM</vt:lpstr>
      <vt:lpstr>DEE</vt:lpstr>
      <vt:lpstr>ES</vt:lpstr>
      <vt:lpstr>UBIGEO</vt:lpstr>
      <vt:lpstr>DESA</vt:lpstr>
      <vt:lpstr>ENAHO</vt:lpstr>
      <vt:lpstr>DECE!Área_de_impresión</vt:lpstr>
      <vt:lpstr>FICHA!Área_de_impresión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 ROCA</dc:creator>
  <cp:lastModifiedBy>externomef</cp:lastModifiedBy>
  <cp:lastPrinted>2021-04-30T19:04:54Z</cp:lastPrinted>
  <dcterms:created xsi:type="dcterms:W3CDTF">2017-10-26T14:58:51Z</dcterms:created>
  <dcterms:modified xsi:type="dcterms:W3CDTF">2021-09-02T21:23:03Z</dcterms:modified>
</cp:coreProperties>
</file>