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16" activeTab="0"/>
  </bookViews>
  <sheets>
    <sheet name="Inicio" sheetId="1" r:id="rId1"/>
    <sheet name="Portada" sheetId="2" r:id="rId2"/>
    <sheet name="Resumen" sheetId="3" r:id="rId3"/>
    <sheet name="Evolucion" sheetId="4" r:id="rId4"/>
    <sheet name="TipoEmp" sheetId="5" r:id="rId5"/>
    <sheet name="Tipo" sheetId="6" r:id="rId6"/>
    <sheet name="Moneda" sheetId="7" r:id="rId7"/>
    <sheet name="Plazo" sheetId="8" r:id="rId8"/>
    <sheet name="GFAcreed" sheetId="9" r:id="rId9"/>
    <sheet name="Acreedor" sheetId="10" r:id="rId10"/>
    <sheet name="GrupoDeudor" sheetId="11" r:id="rId11"/>
    <sheet name="Deudor" sheetId="12" r:id="rId12"/>
  </sheets>
  <externalReferences>
    <externalReference r:id="rId15"/>
    <externalReference r:id="rId16"/>
    <externalReference r:id="rId17"/>
  </externalReferences>
  <definedNames>
    <definedName name="_xlnm.Print_Area" localSheetId="9">'Acreedor'!$A$1:$G$53</definedName>
    <definedName name="_xlnm.Print_Area" localSheetId="11">'Deudor'!$A$1:$G$78</definedName>
    <definedName name="_xlnm.Print_Area" localSheetId="3">'Evolucion'!$A$1:$F$43</definedName>
    <definedName name="_xlnm.Print_Area" localSheetId="8">'GFAcreed'!$A$1:$F$63</definedName>
    <definedName name="_xlnm.Print_Area" localSheetId="10">'GrupoDeudor'!$A$1:$F$56</definedName>
    <definedName name="_xlnm.Print_Area" localSheetId="0">'Inicio'!$B$1:$G$20</definedName>
    <definedName name="_xlnm.Print_Area" localSheetId="6">'Moneda'!$A$1:$F$48</definedName>
    <definedName name="_xlnm.Print_Area" localSheetId="7">'Plazo'!$A$1:$F$57</definedName>
    <definedName name="_xlnm.Print_Area" localSheetId="1">'Portada'!$A$1:$G$28</definedName>
    <definedName name="_xlnm.Print_Area" localSheetId="2">'Resumen'!$A$1:$G$71</definedName>
    <definedName name="_xlnm.Print_Area" localSheetId="5">'Tipo'!$A$1:$H$48</definedName>
    <definedName name="_xlnm.Print_Area" localSheetId="4">'TipoEmp'!$B$1:$F$46</definedName>
    <definedName name="b" localSheetId="3">#REF!</definedName>
    <definedName name="basedatos" localSheetId="11">#REF!</definedName>
    <definedName name="basedatos" localSheetId="0">#REF!</definedName>
    <definedName name="basedatos" localSheetId="2">#REF!</definedName>
    <definedName name="basedatos">#REF!</definedName>
    <definedName name="BUSS" localSheetId="3">#REF!</definedName>
    <definedName name="DESEM" localSheetId="3">'[1]DESEMBOLSOS'!$A$3:$K$1653</definedName>
    <definedName name="ENTI" localSheetId="9">#REF!</definedName>
    <definedName name="ENTI" localSheetId="11">#REF!</definedName>
    <definedName name="ENTI" localSheetId="3">#REF!</definedName>
    <definedName name="ENTI" localSheetId="8">#REF!</definedName>
    <definedName name="ENTI" localSheetId="10">#REF!</definedName>
    <definedName name="ENTI" localSheetId="6">#REF!</definedName>
    <definedName name="ENTI" localSheetId="7">#REF!</definedName>
    <definedName name="ENTI" localSheetId="5">#REF!</definedName>
    <definedName name="ENTI" localSheetId="4">#REF!</definedName>
    <definedName name="ENTIDAD" localSheetId="9">'[2]DSG_HIST_ADEUDADO'!#REF!</definedName>
    <definedName name="ENTIDAD" localSheetId="11">'[2]DSG_HIST_ADEUDADO'!#REF!</definedName>
    <definedName name="ENTIDAD" localSheetId="3">'[2]DSG_HIST_ADEUDADO'!#REF!</definedName>
    <definedName name="ENTIDAD" localSheetId="8">'[2]DSG_HIST_ADEUDADO'!#REF!</definedName>
    <definedName name="ENTIDAD" localSheetId="10">'[2]DSG_HIST_ADEUDADO'!#REF!</definedName>
    <definedName name="entidad" localSheetId="0">#REF!</definedName>
    <definedName name="ENTIDAD" localSheetId="6">'[2]DSG_HIST_ADEUDADO'!#REF!</definedName>
    <definedName name="ENTIDAD" localSheetId="7">'[2]DSG_HIST_ADEUDADO'!#REF!</definedName>
    <definedName name="entidad" localSheetId="2">#REF!</definedName>
    <definedName name="ENTIDAD" localSheetId="5">'[2]DSG_HIST_ADEUDADO'!#REF!</definedName>
    <definedName name="ENTIDAD" localSheetId="4">'[2]DSG_HIST_ADEUDADO'!#REF!</definedName>
    <definedName name="entidad">#REF!</definedName>
    <definedName name="GRUPO" localSheetId="3">#REF!</definedName>
    <definedName name="M_OI">'[1]SERV. ATENDIDO'!$F$2:$F$5010</definedName>
    <definedName name="P_C">'[1]SERV. ATENDIDO'!$E$2:$E$5010</definedName>
    <definedName name="Principal">'[1]SERV. ATENDIDO'!$C$2:$C$5010</definedName>
    <definedName name="q" localSheetId="3">#REF!</definedName>
    <definedName name="saldos" localSheetId="11">#REF!</definedName>
    <definedName name="saldos" localSheetId="3">#REF!</definedName>
    <definedName name="saldos" localSheetId="0">#REF!</definedName>
    <definedName name="saldos" localSheetId="2">#REF!</definedName>
    <definedName name="saldos">#REF!</definedName>
    <definedName name="STOCK" localSheetId="11">#REF!</definedName>
    <definedName name="STOCK">#REF!</definedName>
    <definedName name="t" localSheetId="3">#REF!</definedName>
    <definedName name="TIPO" localSheetId="9">#REF!</definedName>
    <definedName name="TIPO" localSheetId="11">#REF!</definedName>
    <definedName name="TIPO" localSheetId="3">#REF!</definedName>
    <definedName name="TIPO" localSheetId="8">#REF!</definedName>
    <definedName name="TIPO" localSheetId="10">#REF!</definedName>
    <definedName name="TIPO" localSheetId="6">#REF!</definedName>
    <definedName name="TIPO" localSheetId="7">#REF!</definedName>
    <definedName name="TIPO" localSheetId="5">#REF!</definedName>
    <definedName name="TIPO" localSheetId="4">#REF!</definedName>
    <definedName name="v" localSheetId="3">'[3]Dinam'!#REF!</definedName>
    <definedName name="w" localSheetId="3">#REF!</definedName>
    <definedName name="z" localSheetId="3">#REF!</definedName>
  </definedNames>
  <calcPr fullCalcOnLoad="1"/>
</workbook>
</file>

<file path=xl/sharedStrings.xml><?xml version="1.0" encoding="utf-8"?>
<sst xmlns="http://schemas.openxmlformats.org/spreadsheetml/2006/main" count="367" uniqueCount="190">
  <si>
    <t>FONAFE</t>
  </si>
  <si>
    <t>Sólo considera la deuda sin la garantía del Gobierno Nacional.</t>
  </si>
  <si>
    <t>T O T A L</t>
  </si>
  <si>
    <t>POR MONEDA</t>
  </si>
  <si>
    <t>POR GRUPO EMPRESARIAL DEL DEUDOR</t>
  </si>
  <si>
    <t>CAJAS MUNICIPALES</t>
  </si>
  <si>
    <t>POR TIPO DE EMPRESA DEUDORA</t>
  </si>
  <si>
    <t>POR GRUPO FINANCIERO DEL ACREEDOR</t>
  </si>
  <si>
    <t>POR ACREEDOR</t>
  </si>
  <si>
    <t>MEDIANO Y LARGO PLAZO</t>
  </si>
  <si>
    <t>CORTO PLAZO</t>
  </si>
  <si>
    <t>Cuadro N° 1</t>
  </si>
  <si>
    <t>Cuadro N° 2</t>
  </si>
  <si>
    <t>Cuadro N° 3</t>
  </si>
  <si>
    <t>Cuadro N° 4</t>
  </si>
  <si>
    <t>Cuadro N° 5</t>
  </si>
  <si>
    <t>Cuadro N° 6</t>
  </si>
  <si>
    <t>Cuadro N° 7</t>
  </si>
  <si>
    <t>Cuadro N° 8</t>
  </si>
  <si>
    <t>EMPRESAS Y/O OPD'S DE LOS GR, GL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</si>
  <si>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</si>
  <si>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</si>
  <si>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</si>
  <si>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</si>
  <si>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</si>
  <si>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</si>
  <si>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</si>
  <si>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</si>
  <si>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Dirección de Finanzas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</si>
  <si>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</si>
  <si>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</si>
  <si>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</si>
  <si>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</si>
  <si>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</si>
  <si>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</si>
  <si>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</si>
  <si>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</si>
  <si>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</si>
  <si>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</si>
  <si>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N° 9</t>
  </si>
  <si>
    <t>DEUDA POR MONEDA</t>
  </si>
  <si>
    <t>DEUDA POR GRUPO EMPRESARIAL DEL DEUDOR</t>
  </si>
  <si>
    <t>DEUDA POR TIPO DE EMPRESA DEUDORA</t>
  </si>
  <si>
    <t>DEUDA POR ENTIDAD DEUDORA</t>
  </si>
  <si>
    <t>DEUDA POR GRUPO FINANCIERO DEL ACREEDOR</t>
  </si>
  <si>
    <t>DEUDA POR ACREEDOR</t>
  </si>
  <si>
    <t>DEUDA POR PLAZO</t>
  </si>
  <si>
    <t>RESUMEN</t>
  </si>
  <si>
    <t>Mensual</t>
  </si>
  <si>
    <t>DEUDA DE LAS EMPRESAS PÚBLICAS</t>
  </si>
  <si>
    <t>Sistema Integrado de Gestión y Administración de la Deuda de la Dirección General de Endeudamiento y Tesoro Público</t>
  </si>
  <si>
    <t>POR PLAZO DE LA DEUDA</t>
  </si>
  <si>
    <t>CORPORACION FINANCIERA DE DESARROLLO</t>
  </si>
  <si>
    <t>CAJA METROPOLITANA DE LIMA</t>
  </si>
  <si>
    <t>DEUDA INTERNA</t>
  </si>
  <si>
    <t>DEUDA EXTERNA</t>
  </si>
  <si>
    <t>SERVICIO DE AGUA POTABLE Y ALCANTARILLADO DE LIMA</t>
  </si>
  <si>
    <t>EMPRESA DE GENERACION ELECTRICA SAN GABAN</t>
  </si>
  <si>
    <t>SERVICIOS INDUSTRIALES DE LA MARINA</t>
  </si>
  <si>
    <t>SIMA IQUITOS</t>
  </si>
  <si>
    <t>CAJA MUNICIPAL DE AHORRO Y CREDITO DE TRUJILLO</t>
  </si>
  <si>
    <t>CAJA MUNICIPAL DE AHORRO Y CREDITO DE AREQUIPA</t>
  </si>
  <si>
    <t>CAJA MUNICIPAL DE AHORRO Y CREDITO DE SULLANA</t>
  </si>
  <si>
    <t>CAJA MUNICIPAL DE AHORRO Y CREDITO DE TACNA</t>
  </si>
  <si>
    <t>CAJA MUNICIPAL DE AHORRO Y CREDITO DE HUANCAYO</t>
  </si>
  <si>
    <t>CAJA MUNICIPAL DE AHORRO Y CREDITO DE ICA</t>
  </si>
  <si>
    <t>CAJA MUNICIPAL DE AHORRO Y CREDITO DE PIURA</t>
  </si>
  <si>
    <t>CAJA MUNICIPAL DE AHORRO Y CREDITO DE MAYNAS</t>
  </si>
  <si>
    <t>CAJA MUNICIPAL DE AHORRO Y CREDITO DE PAITA</t>
  </si>
  <si>
    <t>CAJA MUNICIPAL DE AHORRO Y CREDITO DE CUSCO</t>
  </si>
  <si>
    <t>CAJA MUNICIPAL DE AHORRO Y CREDITO DEL SANTA</t>
  </si>
  <si>
    <t>ENTIDAD PRESTADORA DE SERVICIO DE SANEAMIENTO GRAU</t>
  </si>
  <si>
    <t xml:space="preserve">EMPRESA MUNICIPAL DE AGUA POTABLE Y ALCANTARILLADO DE ICA </t>
  </si>
  <si>
    <t xml:space="preserve">EMPRESA DE SERVICIO DE AGUA POTABLE Y ALCANTARILLADO DE AREQUIPA </t>
  </si>
  <si>
    <t>ENTIDAD PRESTADORA DE SERVICIOS DE SANEAMIENTO DE LAMBAYEQUE</t>
  </si>
  <si>
    <t xml:space="preserve">ENTIDAD PRESTADORA DE SERVICIOS DE ILO </t>
  </si>
  <si>
    <t>SERVICIO DE AGUA POTABLE Y ALCANTARILLADO DE LA LIBERTAD</t>
  </si>
  <si>
    <t>EMPRESA MUNICIPAL DE SERVICIOS DE AGUA POTABLE Y ALCANTARILLADO DE HUANUCO</t>
  </si>
  <si>
    <t xml:space="preserve">EMPRESA MUNICIPAL DE SANEAMIENTO BASICO DE PUNO </t>
  </si>
  <si>
    <t>EMPRESA MUNICIPAL  DE  SERVICIOS DE  AGUA POTABLE Y ALCANTARILLADO  DE SAN  MARTIN</t>
  </si>
  <si>
    <t xml:space="preserve">ENTIDAD MUNICIPAL PRESTADORA DE SERVICIOS DE SANEAMIENTO DEL CUSCO </t>
  </si>
  <si>
    <t>EMPRESA MUNICIPAL DE SERVICIOS DE AGUA POTABLE Y ALCANTARILLADO DE AMAZONAS</t>
  </si>
  <si>
    <t xml:space="preserve">EMPRESA MUNICIPAL DE AGUA POTABLE Y ALCANTARILLADO DE PISCO </t>
  </si>
  <si>
    <t>ENTIDAD PRESTADORA DE SERVICIOS DE SANEAMIENTO CHAVIN</t>
  </si>
  <si>
    <t xml:space="preserve">ENTIDAD PRESTADORA DE SERVICIOS DE SANEAMIENTO DE MOQUEGUA </t>
  </si>
  <si>
    <t>EMPRESA MUNICIPAL DE SERVICIO DE AGUA POTABLE Y ALCANTARILLADO DE CHIMBOTE, CASMA Y HUARMEY</t>
  </si>
  <si>
    <t>SERVICIO DE ABASTECIMIENTO DE AGUA POTABLE Y ALCANTARILLADO JULIACA</t>
  </si>
  <si>
    <t xml:space="preserve">EMPRESA DE SERVICIO MUNICIPAL DE AGUA POTABLE Y ALCANTARILLADO DE CHINCHA </t>
  </si>
  <si>
    <t>PATRONATO DEL PARQUE DE LA LEYENDAS</t>
  </si>
  <si>
    <t>ENTIDAD PRESTADORA DE SERVICIOS DE SANEAMIENTO DE AGUA POTABLE Y ALCANTARRILLADO DE LORETO</t>
  </si>
  <si>
    <t xml:space="preserve">ENTIDAD PRESTADORA DE SERVICIOS DE SANEAMIENTO AYACUCHO </t>
  </si>
  <si>
    <t>EMPRESA PRESTADORA DE SERVICIO DE SANEAMIENTO MUNICIPAL DE UTCUBAMBA</t>
  </si>
  <si>
    <t xml:space="preserve">EMPRESA MUNICIPAL DE AGUA POTABLE Y ALCANTARILLADO CAÑETE </t>
  </si>
  <si>
    <t>EMPRESA DE SERVICIO MUNICIPAL DE AGUA POTABLE Y ALCANTARILLADO DE BARRANCA</t>
  </si>
  <si>
    <t xml:space="preserve">EMPRESA MUNICIPAL DE AGUA POTABLE Y ALCANTARILLADO VIRGEN DE GUADALUPE DEL SUR </t>
  </si>
  <si>
    <t>EPS SELVA CENTRAL</t>
  </si>
  <si>
    <t>EMPRESA PRESTADORA DE SERVICIOS MARAÑÓN</t>
  </si>
  <si>
    <t>ENTIDAD PRESTADORA DE SERVICIOS DE SANEAMIENTO DE MOYOBAMBA</t>
  </si>
  <si>
    <t>EMPRESA MUNICIPAL DE AGUA POTABLE Y ALCANTARILLADO DE CHANCAY</t>
  </si>
  <si>
    <t xml:space="preserve">EMPRESA MUNICIPAL DE SERVICIOS DE ABASTECIMIENTO DE AGUA POTABLE Y ALCANTARILLADO DE ABANCAY </t>
  </si>
  <si>
    <t>EMPRESA MUNICIPAL DE AGUA POTABLE Y ALCANTARILLADO DE CORONEL PORTILLO</t>
  </si>
  <si>
    <t>EMPRESA MUNICIPAL DE AGUA POTABLE Y ALCANTARILLADO DE HUARAL</t>
  </si>
  <si>
    <t>DEUDA SEGÚN LA RESIDENCIA DEL ACREEDOR</t>
  </si>
  <si>
    <t>EVOLUCIÓN DE LA DEUDA DE LAS EMPRESAS PÚBLICAS, 2009-2012</t>
  </si>
  <si>
    <t>POR TIPO DE DEUDA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</si>
  <si>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Incluye deuda de las empresas del FONAFE, Cajas Municipales, Organismos Públicos Descentralizados de los Gobiernos Regionales y Gobiernos Locales y otras entidades.</t>
    </r>
  </si>
  <si>
    <t>NUEVO SOL (S/.)</t>
  </si>
  <si>
    <t>YEN JAPONÉS (¥)</t>
  </si>
  <si>
    <t>DÓLAR ESTADOUNIDENSE (US$)</t>
  </si>
  <si>
    <t>FONDO NACIONAL DE FINANCIAMIENTO DE LA ACTIVIDAD EMPRES. DEL ESTADO</t>
  </si>
  <si>
    <t xml:space="preserve">Millones de US dólares </t>
  </si>
  <si>
    <t>Millones de US dólares</t>
  </si>
  <si>
    <t>Tipo de deuda</t>
  </si>
  <si>
    <t>Moneda</t>
  </si>
  <si>
    <t xml:space="preserve">Tipo de empresa 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</si>
  <si>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Incluye deuda de las empresas del FONAFE, Cajas Municipales, Organismos Públicos Descentralizados de los Gobiernos Regionales y Gobiernos Locales y otras entidades.</t>
    </r>
  </si>
  <si>
    <t>POR GRUPO Y ENTIDAD DEUDORA</t>
  </si>
  <si>
    <t>US Dólares</t>
  </si>
  <si>
    <t>AL 31 DE JULIO DE 2012</t>
  </si>
  <si>
    <t>Comprende la deuda sin la garantía del Gobierno Nacional, de las empresas públicas financieras y no financieras, agrupadas en el Fondo Nacional de Financiamiento de la Actividad Empresarial del Estado  (FONAFE), las cajas municipales y las empresas y organismos públicos descentralizados de los Gobiernos Regionales y Gobiernos Locales.</t>
  </si>
  <si>
    <t>Plazo</t>
  </si>
  <si>
    <t>Se presenta en US dólares y su equivalente en nuevos soles</t>
  </si>
  <si>
    <t>Tipo de cambio</t>
  </si>
  <si>
    <t>Empresas No Financieras</t>
  </si>
  <si>
    <t>Empresas Financieras</t>
  </si>
  <si>
    <t>Las empresas Financieras no se encuentran obligadas a informar la deuda de corto plazo.</t>
  </si>
  <si>
    <t>Bonistas</t>
  </si>
  <si>
    <t>Gobierno Central</t>
  </si>
  <si>
    <t>Banca Comercial Extranjera</t>
  </si>
  <si>
    <t>Banca Estatal Nacional</t>
  </si>
  <si>
    <t>Banca Comercial Nacional</t>
  </si>
  <si>
    <t>Otros</t>
  </si>
  <si>
    <t>EMPRESAS FINANCIERAS</t>
  </si>
  <si>
    <t>Organism. Internac. y Agencias Oficiales</t>
  </si>
  <si>
    <t>Tipo Deuda</t>
  </si>
  <si>
    <t>Nordic Investment Bank</t>
  </si>
  <si>
    <t>China Development Bank</t>
  </si>
  <si>
    <t>Global Microfinance Facility</t>
  </si>
  <si>
    <t>Symbiotics</t>
  </si>
  <si>
    <t>Standard Chartered Bank/Barclays</t>
  </si>
  <si>
    <t>Corporacion Financiera de Desarrollo</t>
  </si>
  <si>
    <t>American Family Life Assurance Company</t>
  </si>
  <si>
    <t>Instituto de Crédito Oficial de España</t>
  </si>
  <si>
    <t>Banco de la Nación</t>
  </si>
  <si>
    <t>Corporacion Andina de Fomento</t>
  </si>
  <si>
    <t>Banco Internacional del Perú</t>
  </si>
  <si>
    <t>Blueorchard Finance</t>
  </si>
  <si>
    <t>Solidus Investment Fund</t>
  </si>
  <si>
    <t>Banco Interamericano de Desarrollo</t>
  </si>
  <si>
    <t>Kreditanstalt Fur Wiederaufbau</t>
  </si>
  <si>
    <t>Scotiabank Perú</t>
  </si>
  <si>
    <t>Externa</t>
  </si>
  <si>
    <t>Interna</t>
  </si>
  <si>
    <t>EMPRESAS NO FINANCIERAS</t>
  </si>
  <si>
    <t>Otros Acreedores</t>
  </si>
  <si>
    <t>Fondo Nacional de Vivienda</t>
  </si>
  <si>
    <t>Fondo Nac. Financ. Activ. Empres. Estado</t>
  </si>
  <si>
    <t>BBVA Banco Continental</t>
  </si>
  <si>
    <t>Banco de Crédito del Perú</t>
  </si>
  <si>
    <t>Caja Metropolitana de Lima</t>
  </si>
  <si>
    <t>Tipo Empresa</t>
  </si>
  <si>
    <t>Financiera</t>
  </si>
  <si>
    <t>No Financiera</t>
  </si>
  <si>
    <t>EMPRESA REGIONAL DE SERVICIO ELECTRICIDAD ELECTRONOROESTE</t>
  </si>
  <si>
    <t>EMPRESA DE SERVICIO DE ELECTRICIDAD ELECTRO NORTE MEDIO</t>
  </si>
  <si>
    <t xml:space="preserve">EMPRESA REGIONAL DE SERVICIO DE ELECTRICIDAD DEL CENTRO </t>
  </si>
  <si>
    <t>EMPRESA REGIONAL DE SERVICIO DE ELECTRICIDAD DEL NORTE</t>
  </si>
  <si>
    <t>EMPRESA REGIONAL DE SERVICIO DE ELECTRICIDAD DEL ORIENTE</t>
  </si>
  <si>
    <t>ORGANISMOS PUBLICOS DESCENTRALIZADOS DE LOS GOBIERNOS REGIONALES Y LOCALES (OPD's)</t>
  </si>
  <si>
    <t>Bonistas (emisiones externas)</t>
  </si>
  <si>
    <t>Bonistas (emisiones internas)</t>
  </si>
  <si>
    <t>Tipo de deuda/Tipo de empresa</t>
  </si>
  <si>
    <t>Moneda/Tipo de empresa</t>
  </si>
  <si>
    <t>Plazo de la deuda/Tipo de empresa</t>
  </si>
  <si>
    <t>Tipo de empresa/Grupo financiero del acreedor</t>
  </si>
  <si>
    <t>Tipo de empresa/Acreedor</t>
  </si>
  <si>
    <t>Grupo empresarial del deudor/Tipo de empresa</t>
  </si>
  <si>
    <t>Grupo empresarial del deudor/Entidad Deudora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</si>
  <si>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Incluye deuda de las empresas del FONAFE, Cajas Municipales, Organismos Públicos Descentralizados de los Gobiernos Regionales y Gobiernos Locales (OPD's) y otras entidades.</t>
    </r>
  </si>
  <si>
    <t>DEUDA SEGÚN LA MONEDA</t>
  </si>
  <si>
    <t>DEUDA SEGÚN TIPO DE EMPRESA DEUDORA</t>
  </si>
  <si>
    <t>DEUDA SEGÚN EL PLAZO</t>
  </si>
  <si>
    <t>Deuda de corto plazo y de mediano y largo plazo</t>
  </si>
  <si>
    <t>EVOLUCIÓN DE LA DEUDA DE LAS EMPRESAS PÚBLICAS  2009-2012</t>
  </si>
  <si>
    <t>Tipo de cambio promedio compra venta del mes de julio. Fuente: Superintendencia de Banca y Seguros- SBS</t>
  </si>
  <si>
    <t>Equiv. Millones de nuevo soles</t>
  </si>
  <si>
    <t>Equiv. de nuevo soles</t>
  </si>
  <si>
    <t>Deuda Interna</t>
  </si>
  <si>
    <t>Deuda Externa</t>
  </si>
  <si>
    <t>PORTADA</t>
  </si>
</sst>
</file>

<file path=xl/styles.xml><?xml version="1.0" encoding="utf-8"?>
<styleSheet xmlns="http://schemas.openxmlformats.org/spreadsheetml/2006/main">
  <numFmts count="24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[$€]\ * #,##0.00_);_([$€]\ * \(#,##0.00\);_([$€]\ * &quot;-&quot;??_);_(@_)"/>
    <numFmt numFmtId="173" formatCode="#\ ###\ ###;[Red]\-#,\ ###,\ ###,000"/>
    <numFmt numFmtId="174" formatCode="_ * #,##0_ ;_ * \-#,##0_ ;_ * &quot;-&quot;??_ ;_ @_ "/>
    <numFmt numFmtId="175" formatCode="[$-280A]dddd\,\ dd&quot; de &quot;mmmm&quot; de &quot;yyyy"/>
    <numFmt numFmtId="176" formatCode="[$-280A]hh:mm:ss\ AM/PM"/>
    <numFmt numFmtId="177" formatCode="0.0"/>
    <numFmt numFmtId="178" formatCode="###,###,###,###,###"/>
    <numFmt numFmtId="179" formatCode="#,##0_);\(#,##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8.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.8"/>
      <color indexed="8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19" fillId="0" borderId="8" applyNumberFormat="0" applyFill="0" applyAlignment="0" applyProtection="0"/>
    <xf numFmtId="0" fontId="31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62" applyFont="1" applyAlignment="1">
      <alignment horizontal="left"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174" fontId="0" fillId="0" borderId="0" xfId="60" applyNumberFormat="1" applyFont="1" applyFill="1">
      <alignment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37" fontId="3" fillId="0" borderId="0" xfId="49" applyNumberFormat="1" applyFont="1" applyFill="1" applyBorder="1" applyAlignment="1">
      <alignment horizontal="center" vertical="center" wrapText="1"/>
    </xf>
    <xf numFmtId="171" fontId="0" fillId="0" borderId="0" xfId="54" applyFont="1" applyAlignment="1">
      <alignment horizontal="center"/>
    </xf>
    <xf numFmtId="174" fontId="0" fillId="0" borderId="0" xfId="54" applyNumberFormat="1" applyFont="1" applyAlignment="1">
      <alignment/>
    </xf>
    <xf numFmtId="0" fontId="0" fillId="0" borderId="0" xfId="60" applyFont="1" applyBorder="1" applyAlignment="1">
      <alignment wrapText="1"/>
      <protection/>
    </xf>
    <xf numFmtId="171" fontId="0" fillId="0" borderId="0" xfId="54" applyFont="1" applyAlignment="1">
      <alignment horizontal="left" indent="2"/>
    </xf>
    <xf numFmtId="174" fontId="0" fillId="0" borderId="0" xfId="54" applyNumberFormat="1" applyFont="1" applyAlignment="1">
      <alignment horizontal="left" indent="2"/>
    </xf>
    <xf numFmtId="0" fontId="7" fillId="0" borderId="0" xfId="60" applyFont="1">
      <alignment/>
      <protection/>
    </xf>
    <xf numFmtId="0" fontId="9" fillId="0" borderId="0" xfId="60" applyFont="1">
      <alignment/>
      <protection/>
    </xf>
    <xf numFmtId="0" fontId="9" fillId="0" borderId="0" xfId="0" applyFont="1" applyAlignment="1">
      <alignment horizontal="left" vertical="center"/>
    </xf>
    <xf numFmtId="0" fontId="7" fillId="0" borderId="0" xfId="60" applyFont="1" applyFill="1">
      <alignment/>
      <protection/>
    </xf>
    <xf numFmtId="174" fontId="7" fillId="0" borderId="0" xfId="60" applyNumberFormat="1" applyFont="1" applyFill="1">
      <alignment/>
      <protection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38" fontId="3" fillId="0" borderId="0" xfId="4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174" fontId="6" fillId="0" borderId="0" xfId="49" applyNumberFormat="1" applyFont="1" applyFill="1" applyBorder="1" applyAlignment="1">
      <alignment horizontal="center" vertical="center"/>
    </xf>
    <xf numFmtId="173" fontId="3" fillId="0" borderId="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indent="1"/>
    </xf>
    <xf numFmtId="0" fontId="3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60" applyFont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4" fillId="0" borderId="0" xfId="60" applyFont="1" applyAlignment="1">
      <alignment horizontal="left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174" fontId="0" fillId="0" borderId="0" xfId="54" applyNumberFormat="1" applyFont="1" applyAlignment="1">
      <alignment vertical="top"/>
    </xf>
    <xf numFmtId="0" fontId="33" fillId="0" borderId="0" xfId="0" applyFont="1" applyAlignment="1">
      <alignment vertical="center"/>
    </xf>
    <xf numFmtId="0" fontId="9" fillId="0" borderId="13" xfId="0" applyFont="1" applyFill="1" applyBorder="1" applyAlignment="1">
      <alignment horizontal="left" vertical="center" indent="1"/>
    </xf>
    <xf numFmtId="171" fontId="8" fillId="0" borderId="0" xfId="49" applyFont="1" applyFill="1" applyAlignment="1">
      <alignment/>
    </xf>
    <xf numFmtId="37" fontId="7" fillId="0" borderId="0" xfId="60" applyNumberFormat="1" applyFont="1" applyFill="1">
      <alignment/>
      <protection/>
    </xf>
    <xf numFmtId="171" fontId="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 indent="2"/>
    </xf>
    <xf numFmtId="0" fontId="5" fillId="0" borderId="11" xfId="0" applyFont="1" applyFill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34" fillId="0" borderId="0" xfId="46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4" fontId="34" fillId="0" borderId="0" xfId="46" applyNumberFormat="1" applyFont="1" applyAlignment="1" applyProtection="1">
      <alignment horizontal="left" vertical="center"/>
      <protection/>
    </xf>
    <xf numFmtId="0" fontId="9" fillId="0" borderId="14" xfId="60" applyFont="1" applyBorder="1" applyAlignment="1">
      <alignment horizontal="left" vertical="center" wrapText="1" indent="1"/>
      <protection/>
    </xf>
    <xf numFmtId="37" fontId="9" fillId="0" borderId="0" xfId="60" applyNumberFormat="1" applyFont="1">
      <alignment/>
      <protection/>
    </xf>
    <xf numFmtId="9" fontId="9" fillId="0" borderId="0" xfId="65" applyFont="1" applyAlignment="1">
      <alignment/>
    </xf>
    <xf numFmtId="9" fontId="9" fillId="0" borderId="0" xfId="68" applyFont="1" applyAlignment="1">
      <alignment/>
    </xf>
    <xf numFmtId="171" fontId="9" fillId="0" borderId="0" xfId="49" applyFont="1" applyFill="1" applyAlignment="1">
      <alignment/>
    </xf>
    <xf numFmtId="0" fontId="5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173" fontId="9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0" fillId="0" borderId="0" xfId="60" applyFont="1" applyBorder="1" applyAlignment="1">
      <alignment horizontal="left" vertical="center" wrapText="1"/>
      <protection/>
    </xf>
    <xf numFmtId="174" fontId="0" fillId="0" borderId="0" xfId="54" applyNumberFormat="1" applyFont="1" applyAlignment="1">
      <alignment vertical="center"/>
    </xf>
    <xf numFmtId="37" fontId="9" fillId="0" borderId="11" xfId="49" applyNumberFormat="1" applyFont="1" applyBorder="1" applyAlignment="1">
      <alignment horizontal="right" vertical="center" wrapText="1" indent="2"/>
    </xf>
    <xf numFmtId="37" fontId="6" fillId="0" borderId="10" xfId="49" applyNumberFormat="1" applyFont="1" applyFill="1" applyBorder="1" applyAlignment="1">
      <alignment horizontal="right" vertical="center" wrapText="1" indent="2"/>
    </xf>
    <xf numFmtId="0" fontId="6" fillId="0" borderId="10" xfId="60" applyFont="1" applyFill="1" applyBorder="1" applyAlignment="1">
      <alignment horizontal="right" vertical="center" wrapText="1" indent="2"/>
      <protection/>
    </xf>
    <xf numFmtId="0" fontId="6" fillId="0" borderId="16" xfId="0" applyFont="1" applyFill="1" applyBorder="1" applyAlignment="1">
      <alignment horizontal="right" vertical="center" wrapText="1" indent="1"/>
    </xf>
    <xf numFmtId="173" fontId="9" fillId="0" borderId="15" xfId="49" applyNumberFormat="1" applyFont="1" applyFill="1" applyBorder="1" applyAlignment="1">
      <alignment horizontal="right" vertical="center" indent="1"/>
    </xf>
    <xf numFmtId="173" fontId="6" fillId="0" borderId="16" xfId="49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right" vertical="center" wrapText="1" indent="1"/>
    </xf>
    <xf numFmtId="38" fontId="5" fillId="0" borderId="11" xfId="49" applyNumberFormat="1" applyFont="1" applyFill="1" applyBorder="1" applyAlignment="1">
      <alignment horizontal="right" vertical="center" indent="1"/>
    </xf>
    <xf numFmtId="38" fontId="9" fillId="0" borderId="11" xfId="49" applyNumberFormat="1" applyFont="1" applyFill="1" applyBorder="1" applyAlignment="1">
      <alignment horizontal="right" vertical="center" indent="1"/>
    </xf>
    <xf numFmtId="38" fontId="6" fillId="0" borderId="10" xfId="49" applyNumberFormat="1" applyFont="1" applyFill="1" applyBorder="1" applyAlignment="1">
      <alignment horizontal="right" vertical="center" indent="1"/>
    </xf>
    <xf numFmtId="38" fontId="9" fillId="0" borderId="15" xfId="49" applyNumberFormat="1" applyFont="1" applyFill="1" applyBorder="1" applyAlignment="1">
      <alignment horizontal="right" vertical="center" indent="1"/>
    </xf>
    <xf numFmtId="38" fontId="5" fillId="0" borderId="15" xfId="49" applyNumberFormat="1" applyFont="1" applyFill="1" applyBorder="1" applyAlignment="1">
      <alignment horizontal="right" vertical="center" indent="1"/>
    </xf>
    <xf numFmtId="38" fontId="6" fillId="0" borderId="16" xfId="49" applyNumberFormat="1" applyFont="1" applyFill="1" applyBorder="1" applyAlignment="1">
      <alignment horizontal="right" vertical="center" indent="1"/>
    </xf>
    <xf numFmtId="173" fontId="5" fillId="0" borderId="15" xfId="49" applyNumberFormat="1" applyFont="1" applyFill="1" applyBorder="1" applyAlignment="1">
      <alignment horizontal="right" vertical="center" indent="1"/>
    </xf>
    <xf numFmtId="178" fontId="9" fillId="0" borderId="15" xfId="49" applyNumberFormat="1" applyFont="1" applyFill="1" applyBorder="1" applyAlignment="1">
      <alignment horizontal="center" vertical="center"/>
    </xf>
    <xf numFmtId="178" fontId="5" fillId="0" borderId="15" xfId="49" applyNumberFormat="1" applyFont="1" applyFill="1" applyBorder="1" applyAlignment="1">
      <alignment horizontal="right" vertical="center" indent="1"/>
    </xf>
    <xf numFmtId="178" fontId="9" fillId="0" borderId="15" xfId="49" applyNumberFormat="1" applyFont="1" applyFill="1" applyBorder="1" applyAlignment="1">
      <alignment horizontal="right" vertical="center" indent="1"/>
    </xf>
    <xf numFmtId="178" fontId="6" fillId="0" borderId="16" xfId="49" applyNumberFormat="1" applyFont="1" applyFill="1" applyBorder="1" applyAlignment="1">
      <alignment horizontal="right" vertical="center" indent="1"/>
    </xf>
    <xf numFmtId="178" fontId="9" fillId="0" borderId="17" xfId="49" applyNumberFormat="1" applyFont="1" applyFill="1" applyBorder="1" applyAlignment="1">
      <alignment horizontal="right" vertical="center" indent="1"/>
    </xf>
    <xf numFmtId="0" fontId="13" fillId="0" borderId="0" xfId="60" applyFont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1" fillId="0" borderId="0" xfId="46" applyAlignment="1" applyProtection="1">
      <alignment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37" fillId="0" borderId="0" xfId="46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60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top"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4" fillId="0" borderId="0" xfId="60" applyFont="1" applyAlignment="1">
      <alignment horizontal="left" vertical="center" wrapText="1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justify" vertical="top" wrapText="1"/>
      <protection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3" fillId="0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4 2" xfId="54"/>
    <cellStyle name="Millares 5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Porcentual 2" xfId="66"/>
    <cellStyle name="Porcentual 3" xfId="67"/>
    <cellStyle name="Porcentual 4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"/>
          <c:w val="0.4775"/>
          <c:h val="0.79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(Tipo!$E$11,Tipo!$E$14)</c:f>
              <c:strCache>
                <c:ptCount val="2"/>
                <c:pt idx="0">
                  <c:v>DEUDA INTERNA</c:v>
                </c:pt>
                <c:pt idx="1">
                  <c:v>DEUDA EXTERNA</c:v>
                </c:pt>
              </c:strCache>
            </c:strRef>
          </c:cat>
          <c:val>
            <c:numRef>
              <c:f>(Tipo!$F$11,Tipo!$F$14)</c:f>
              <c:numCache>
                <c:ptCount val="2"/>
                <c:pt idx="0">
                  <c:v>990</c:v>
                </c:pt>
                <c:pt idx="1">
                  <c:v>870</c:v>
                </c:pt>
              </c:numCache>
            </c:numRef>
          </c:val>
        </c:ser>
        <c:firstSliceAng val="16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8075"/>
          <c:y val="0.10425"/>
          <c:w val="0.43575"/>
          <c:h val="0.7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(Plazo!$C$12,Plazo!$C$16)</c:f>
              <c:strCache/>
            </c:strRef>
          </c:cat>
          <c:val>
            <c:numRef>
              <c:f>(Plazo!$D$12,Plazo!$D$16)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"/>
          <c:y val="0.09"/>
          <c:w val="0.6965"/>
          <c:h val="0.8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explosion val="6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EMPRESAS GR, GL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(GrupoDeudor!$C$12,GrupoDeudor!$C$16,GrupoDeudor!$C$19)</c:f>
              <c:strCache/>
            </c:strRef>
          </c:cat>
          <c:val>
            <c:numRef>
              <c:f>(GrupoDeudor!$D$12,GrupoDeudor!$D$16,GrupoDeudor!$D$19)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35"/>
          <c:y val="0.10025"/>
          <c:w val="0.51075"/>
          <c:h val="0.79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NUEVO SOL
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DÓLAR 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YEN 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(Moneda!$C$11,Moneda!$C$14,Moneda!$C$17)</c:f>
              <c:strCache>
                <c:ptCount val="3"/>
                <c:pt idx="0">
                  <c:v>NUEVO SOL (S/.)</c:v>
                </c:pt>
                <c:pt idx="1">
                  <c:v>DÓLAR ESTADOUNIDENSE (US$)</c:v>
                </c:pt>
                <c:pt idx="2">
                  <c:v>YEN JAPONÉS (¥)</c:v>
                </c:pt>
              </c:strCache>
            </c:strRef>
          </c:cat>
          <c:val>
            <c:numRef>
              <c:f>(Moneda!$D$11,Moneda!$D$14,Moneda!$D$17)</c:f>
              <c:numCache>
                <c:ptCount val="3"/>
                <c:pt idx="0">
                  <c:v>993</c:v>
                </c:pt>
                <c:pt idx="1">
                  <c:v>733</c:v>
                </c:pt>
                <c:pt idx="2">
                  <c:v>134</c:v>
                </c:pt>
              </c:numCache>
            </c:numRef>
          </c:val>
        </c:ser>
        <c:firstSliceAng val="1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5"/>
          <c:y val="0.1005"/>
          <c:w val="0.48"/>
          <c:h val="0.7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TipoEmp!$C$11:$C$12</c:f>
              <c:strCache>
                <c:ptCount val="2"/>
                <c:pt idx="0">
                  <c:v>Financiera</c:v>
                </c:pt>
                <c:pt idx="1">
                  <c:v>No Financiera</c:v>
                </c:pt>
              </c:strCache>
            </c:strRef>
          </c:cat>
          <c:val>
            <c:numRef>
              <c:f>TipoEmp!$D$11:$D$12</c:f>
              <c:numCache>
                <c:ptCount val="2"/>
                <c:pt idx="0">
                  <c:v>1290</c:v>
                </c:pt>
                <c:pt idx="1">
                  <c:v>570</c:v>
                </c:pt>
              </c:numCache>
            </c:numRef>
          </c:val>
        </c:ser>
        <c:firstSliceAng val="14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125"/>
          <c:y val="0.0995"/>
          <c:w val="0.515"/>
          <c:h val="0.79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(Plazo!$C$12,Plazo!$C$16)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(Plazo!$D$12,Plazo!$D$16)</c:f>
              <c:numCache>
                <c:ptCount val="2"/>
                <c:pt idx="0">
                  <c:v>1804</c:v>
                </c:pt>
                <c:pt idx="1">
                  <c:v>56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DEUDA DE LAS EMPRESAS PÚBLICAS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MILLONES DE US DÓLARES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95"/>
          <c:w val="0.79525"/>
          <c:h val="0.83125"/>
        </c:manualLayout>
      </c:layout>
      <c:lineChart>
        <c:grouping val="standard"/>
        <c:varyColors val="0"/>
        <c:ser>
          <c:idx val="2"/>
          <c:order val="0"/>
          <c:tx>
            <c:strRef>
              <c:f>Evolucion!$B$12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Evolucion!$C$11:$F$11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Evolucion!$C$12:$F$12</c:f>
              <c:numCache>
                <c:ptCount val="4"/>
                <c:pt idx="0">
                  <c:v>767</c:v>
                </c:pt>
                <c:pt idx="1">
                  <c:v>1012</c:v>
                </c:pt>
                <c:pt idx="2">
                  <c:v>1102</c:v>
                </c:pt>
                <c:pt idx="3">
                  <c:v>990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Evolucion!$B$13</c:f>
              <c:strCache>
                <c:ptCount val="1"/>
                <c:pt idx="0">
                  <c:v>Deuda Externa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Evolucion!$C$11:$F$11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Evolucion!$C$13:$F$13</c:f>
              <c:numCache>
                <c:ptCount val="4"/>
                <c:pt idx="0">
                  <c:v>312</c:v>
                </c:pt>
                <c:pt idx="1">
                  <c:v>460</c:v>
                </c:pt>
                <c:pt idx="2">
                  <c:v>690</c:v>
                </c:pt>
                <c:pt idx="3">
                  <c:v>870</c:v>
                </c:pt>
              </c:numCache>
            </c:numRef>
          </c:val>
          <c:smooth val="0"/>
        </c:ser>
        <c:marker val="1"/>
        <c:axId val="34341084"/>
        <c:axId val="40634301"/>
      </c:line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4301"/>
        <c:crosses val="autoZero"/>
        <c:auto val="1"/>
        <c:lblOffset val="100"/>
        <c:tickLblSkip val="1"/>
        <c:noMultiLvlLbl val="0"/>
      </c:catAx>
      <c:valAx>
        <c:axId val="406343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41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"/>
          <c:y val="0.50325"/>
          <c:w val="0.166"/>
          <c:h val="0.1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DEUDA DE LAS EMPRESAS PÚBLICAS
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(Millones de US dólares)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525"/>
          <c:y val="0.1685"/>
          <c:w val="0.881"/>
          <c:h val="0.798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Evolucion!$C$11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Evolucion!$B$12:$B$13</c:f>
              <c:strCache/>
            </c:strRef>
          </c:cat>
          <c:val>
            <c:numRef>
              <c:f>Evolucion!$C$12:$C$13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3"/>
          <c:order val="1"/>
          <c:tx>
            <c:strRef>
              <c:f>Evolucion!$D$11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Evolucion!$B$12:$B$13</c:f>
              <c:strCache/>
            </c:strRef>
          </c:cat>
          <c:val>
            <c:numRef>
              <c:f>Evolucion!$D$12:$D$13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0"/>
          <c:order val="2"/>
          <c:tx>
            <c:strRef>
              <c:f>Evolucion!$E$11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Evolucion!$B$12:$B$13</c:f>
              <c:strCache/>
            </c:strRef>
          </c:cat>
          <c:val>
            <c:numRef>
              <c:f>Evolucion!$E$12:$E$13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4"/>
          <c:order val="3"/>
          <c:tx>
            <c:strRef>
              <c:f>Evolucion!$F$11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Evolucion!$B$12:$B$13</c:f>
              <c:strCache/>
            </c:strRef>
          </c:cat>
          <c:val>
            <c:numRef>
              <c:f>Evolucion!$F$12:$F$13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cylinder"/>
        <c:axId val="30164390"/>
        <c:axId val="3044055"/>
      </c:bar3D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4385"/>
          <c:w val="0.0735"/>
          <c:h val="0.25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05"/>
          <c:y val="0.10775"/>
          <c:w val="0.476"/>
          <c:h val="0.77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TipoEmp!$C$11:$C$12</c:f>
              <c:strCache/>
            </c:strRef>
          </c:cat>
          <c:val>
            <c:numRef>
              <c:f>TipoEmp!$D$11:$D$12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4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735"/>
          <c:y val="0.1025"/>
          <c:w val="0.4505"/>
          <c:h val="0.79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(Tipo!$E$11,Tipo!$E$14)</c:f>
              <c:strCache/>
            </c:strRef>
          </c:cat>
          <c:val>
            <c:numRef>
              <c:f>(Tipo!$F$11,Tipo!$F$14)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7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28"/>
          <c:y val="0.09625"/>
          <c:w val="0.74125"/>
          <c:h val="0.80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NUEVO SOL
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DÓLAR 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YEN 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(Moneda!$C$11,Moneda!$C$14,Moneda!$C$17)</c:f>
              <c:strCache/>
            </c:strRef>
          </c:cat>
          <c:val>
            <c:numRef>
              <c:f>(Moneda!$D$11,Moneda!$D$14,Moneda!$D$17)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16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png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Inicio!A1" /><Relationship Id="rId4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1.pn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png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png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png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png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png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28575</xdr:rowOff>
    </xdr:from>
    <xdr:to>
      <xdr:col>6</xdr:col>
      <xdr:colOff>123825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362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76200</xdr:rowOff>
    </xdr:from>
    <xdr:to>
      <xdr:col>7</xdr:col>
      <xdr:colOff>676275</xdr:colOff>
      <xdr:row>2</xdr:row>
      <xdr:rowOff>104775</xdr:rowOff>
    </xdr:to>
    <xdr:pic>
      <xdr:nvPicPr>
        <xdr:cNvPr id="1" name="il_fi" descr="http://www.euitt.upm.es/uploaded/eventos/logos/th_boton%20inicio%202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76200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1447800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019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161925</xdr:rowOff>
    </xdr:from>
    <xdr:to>
      <xdr:col>13</xdr:col>
      <xdr:colOff>428625</xdr:colOff>
      <xdr:row>21</xdr:row>
      <xdr:rowOff>47625</xdr:rowOff>
    </xdr:to>
    <xdr:graphicFrame>
      <xdr:nvGraphicFramePr>
        <xdr:cNvPr id="1" name="1 Gráfico"/>
        <xdr:cNvGraphicFramePr/>
      </xdr:nvGraphicFramePr>
      <xdr:xfrm>
        <a:off x="6181725" y="1857375"/>
        <a:ext cx="41338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142875</xdr:colOff>
      <xdr:row>0</xdr:row>
      <xdr:rowOff>133350</xdr:rowOff>
    </xdr:from>
    <xdr:to>
      <xdr:col>8</xdr:col>
      <xdr:colOff>609600</xdr:colOff>
      <xdr:row>2</xdr:row>
      <xdr:rowOff>142875</xdr:rowOff>
    </xdr:to>
    <xdr:pic>
      <xdr:nvPicPr>
        <xdr:cNvPr id="2" name="il_fi" descr="http://www.euitt.upm.es/uploaded/eventos/logos/th_boton%20inicio%202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333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076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809625</xdr:colOff>
      <xdr:row>0</xdr:row>
      <xdr:rowOff>66675</xdr:rowOff>
    </xdr:from>
    <xdr:to>
      <xdr:col>5</xdr:col>
      <xdr:colOff>1381125</xdr:colOff>
      <xdr:row>3</xdr:row>
      <xdr:rowOff>0</xdr:rowOff>
    </xdr:to>
    <xdr:pic>
      <xdr:nvPicPr>
        <xdr:cNvPr id="1" name="il_fi" descr="http://www.euitt.upm.es/uploaded/eventos/logos/th_boton%20inicio%202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66675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38100</xdr:rowOff>
    </xdr:from>
    <xdr:to>
      <xdr:col>5</xdr:col>
      <xdr:colOff>371475</xdr:colOff>
      <xdr:row>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38100"/>
          <a:ext cx="862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6</xdr:col>
      <xdr:colOff>1009650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62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6</xdr:row>
      <xdr:rowOff>19050</xdr:rowOff>
    </xdr:to>
    <xdr:pic>
      <xdr:nvPicPr>
        <xdr:cNvPr id="2" name="il_fi" descr="http://www.euitt.upm.es/uploaded/eventos/logos/th_boton%20inicio%202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8096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152400</xdr:rowOff>
    </xdr:from>
    <xdr:to>
      <xdr:col>5</xdr:col>
      <xdr:colOff>1000125</xdr:colOff>
      <xdr:row>3</xdr:row>
      <xdr:rowOff>19050</xdr:rowOff>
    </xdr:to>
    <xdr:pic>
      <xdr:nvPicPr>
        <xdr:cNvPr id="1" name="il_fi" descr="http://www.euitt.upm.es/uploaded/eventos/logos/th_boton%20inicio%202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2400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4</xdr:col>
      <xdr:colOff>1228725</xdr:colOff>
      <xdr:row>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7625"/>
          <a:ext cx="6048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9</xdr:row>
      <xdr:rowOff>28575</xdr:rowOff>
    </xdr:from>
    <xdr:to>
      <xdr:col>3</xdr:col>
      <xdr:colOff>0</xdr:colOff>
      <xdr:row>24</xdr:row>
      <xdr:rowOff>114300</xdr:rowOff>
    </xdr:to>
    <xdr:graphicFrame>
      <xdr:nvGraphicFramePr>
        <xdr:cNvPr id="3" name="2 Gráfico"/>
        <xdr:cNvGraphicFramePr/>
      </xdr:nvGraphicFramePr>
      <xdr:xfrm>
        <a:off x="28575" y="1885950"/>
        <a:ext cx="411480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9</xdr:row>
      <xdr:rowOff>9525</xdr:rowOff>
    </xdr:from>
    <xdr:to>
      <xdr:col>6</xdr:col>
      <xdr:colOff>1171575</xdr:colOff>
      <xdr:row>24</xdr:row>
      <xdr:rowOff>142875</xdr:rowOff>
    </xdr:to>
    <xdr:graphicFrame>
      <xdr:nvGraphicFramePr>
        <xdr:cNvPr id="4" name="1 Gráfico"/>
        <xdr:cNvGraphicFramePr/>
      </xdr:nvGraphicFramePr>
      <xdr:xfrm>
        <a:off x="4867275" y="1866900"/>
        <a:ext cx="3924300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3</xdr:col>
      <xdr:colOff>0</xdr:colOff>
      <xdr:row>43</xdr:row>
      <xdr:rowOff>152400</xdr:rowOff>
    </xdr:to>
    <xdr:graphicFrame>
      <xdr:nvGraphicFramePr>
        <xdr:cNvPr id="5" name="1 Gráfico"/>
        <xdr:cNvGraphicFramePr/>
      </xdr:nvGraphicFramePr>
      <xdr:xfrm>
        <a:off x="0" y="5038725"/>
        <a:ext cx="4143375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28</xdr:row>
      <xdr:rowOff>9525</xdr:rowOff>
    </xdr:from>
    <xdr:to>
      <xdr:col>6</xdr:col>
      <xdr:colOff>1162050</xdr:colOff>
      <xdr:row>43</xdr:row>
      <xdr:rowOff>152400</xdr:rowOff>
    </xdr:to>
    <xdr:graphicFrame>
      <xdr:nvGraphicFramePr>
        <xdr:cNvPr id="6" name="1 Gráfico"/>
        <xdr:cNvGraphicFramePr/>
      </xdr:nvGraphicFramePr>
      <xdr:xfrm>
        <a:off x="4857750" y="5010150"/>
        <a:ext cx="392430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857250</xdr:colOff>
      <xdr:row>45</xdr:row>
      <xdr:rowOff>95250</xdr:rowOff>
    </xdr:from>
    <xdr:to>
      <xdr:col>6</xdr:col>
      <xdr:colOff>276225</xdr:colOff>
      <xdr:row>67</xdr:row>
      <xdr:rowOff>19050</xdr:rowOff>
    </xdr:to>
    <xdr:graphicFrame>
      <xdr:nvGraphicFramePr>
        <xdr:cNvPr id="7" name="3 Gráfico"/>
        <xdr:cNvGraphicFramePr/>
      </xdr:nvGraphicFramePr>
      <xdr:xfrm>
        <a:off x="857250" y="7848600"/>
        <a:ext cx="7038975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19</xdr:row>
      <xdr:rowOff>104775</xdr:rowOff>
    </xdr:from>
    <xdr:to>
      <xdr:col>6</xdr:col>
      <xdr:colOff>9525</xdr:colOff>
      <xdr:row>38</xdr:row>
      <xdr:rowOff>76200</xdr:rowOff>
    </xdr:to>
    <xdr:graphicFrame>
      <xdr:nvGraphicFramePr>
        <xdr:cNvPr id="1" name="3 Gráfico"/>
        <xdr:cNvGraphicFramePr/>
      </xdr:nvGraphicFramePr>
      <xdr:xfrm>
        <a:off x="590550" y="4343400"/>
        <a:ext cx="6105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485775</xdr:colOff>
      <xdr:row>0</xdr:row>
      <xdr:rowOff>95250</xdr:rowOff>
    </xdr:from>
    <xdr:to>
      <xdr:col>6</xdr:col>
      <xdr:colOff>85725</xdr:colOff>
      <xdr:row>2</xdr:row>
      <xdr:rowOff>133350</xdr:rowOff>
    </xdr:to>
    <xdr:pic>
      <xdr:nvPicPr>
        <xdr:cNvPr id="2" name="il_fi" descr="http://www.euitt.upm.es/uploaded/eventos/logos/th_boton%20inicio%202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952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5</xdr:col>
      <xdr:colOff>390525</xdr:colOff>
      <xdr:row>2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28575"/>
          <a:ext cx="547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</xdr:row>
      <xdr:rowOff>66675</xdr:rowOff>
    </xdr:from>
    <xdr:to>
      <xdr:col>10</xdr:col>
      <xdr:colOff>523875</xdr:colOff>
      <xdr:row>14</xdr:row>
      <xdr:rowOff>114300</xdr:rowOff>
    </xdr:to>
    <xdr:graphicFrame>
      <xdr:nvGraphicFramePr>
        <xdr:cNvPr id="1" name="1 Gráfico"/>
        <xdr:cNvGraphicFramePr/>
      </xdr:nvGraphicFramePr>
      <xdr:xfrm>
        <a:off x="5934075" y="1257300"/>
        <a:ext cx="35814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200025</xdr:colOff>
      <xdr:row>0</xdr:row>
      <xdr:rowOff>66675</xdr:rowOff>
    </xdr:from>
    <xdr:to>
      <xdr:col>7</xdr:col>
      <xdr:colOff>9525</xdr:colOff>
      <xdr:row>3</xdr:row>
      <xdr:rowOff>0</xdr:rowOff>
    </xdr:to>
    <xdr:pic>
      <xdr:nvPicPr>
        <xdr:cNvPr id="2" name="il_fi" descr="http://www.euitt.upm.es/uploaded/eventos/logos/th_boton%20inicio%202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66675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0"/>
          <a:ext cx="555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</xdr:row>
      <xdr:rowOff>142875</xdr:rowOff>
    </xdr:from>
    <xdr:to>
      <xdr:col>12</xdr:col>
      <xdr:colOff>723900</xdr:colOff>
      <xdr:row>16</xdr:row>
      <xdr:rowOff>47625</xdr:rowOff>
    </xdr:to>
    <xdr:graphicFrame>
      <xdr:nvGraphicFramePr>
        <xdr:cNvPr id="1" name="2 Gráfico"/>
        <xdr:cNvGraphicFramePr/>
      </xdr:nvGraphicFramePr>
      <xdr:xfrm>
        <a:off x="5905500" y="1552575"/>
        <a:ext cx="4305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180975</xdr:colOff>
      <xdr:row>0</xdr:row>
      <xdr:rowOff>47625</xdr:rowOff>
    </xdr:from>
    <xdr:to>
      <xdr:col>8</xdr:col>
      <xdr:colOff>762000</xdr:colOff>
      <xdr:row>2</xdr:row>
      <xdr:rowOff>19050</xdr:rowOff>
    </xdr:to>
    <xdr:pic>
      <xdr:nvPicPr>
        <xdr:cNvPr id="2" name="il_fi" descr="http://www.euitt.upm.es/uploaded/eventos/logos/th_boton%20inicio%202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476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0"/>
          <a:ext cx="5676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8</xdr:row>
      <xdr:rowOff>161925</xdr:rowOff>
    </xdr:from>
    <xdr:to>
      <xdr:col>10</xdr:col>
      <xdr:colOff>438150</xdr:colOff>
      <xdr:row>18</xdr:row>
      <xdr:rowOff>200025</xdr:rowOff>
    </xdr:to>
    <xdr:graphicFrame>
      <xdr:nvGraphicFramePr>
        <xdr:cNvPr id="1" name="1 Gráfico"/>
        <xdr:cNvGraphicFramePr/>
      </xdr:nvGraphicFramePr>
      <xdr:xfrm>
        <a:off x="5962650" y="1857375"/>
        <a:ext cx="32385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190500</xdr:colOff>
      <xdr:row>0</xdr:row>
      <xdr:rowOff>66675</xdr:rowOff>
    </xdr:from>
    <xdr:to>
      <xdr:col>7</xdr:col>
      <xdr:colOff>9525</xdr:colOff>
      <xdr:row>2</xdr:row>
      <xdr:rowOff>95250</xdr:rowOff>
    </xdr:to>
    <xdr:pic>
      <xdr:nvPicPr>
        <xdr:cNvPr id="2" name="il_fi" descr="http://www.euitt.upm.es/uploaded/eventos/logos/th_boton%20inicio%202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66675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676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9</xdr:row>
      <xdr:rowOff>85725</xdr:rowOff>
    </xdr:from>
    <xdr:to>
      <xdr:col>11</xdr:col>
      <xdr:colOff>628650</xdr:colOff>
      <xdr:row>18</xdr:row>
      <xdr:rowOff>266700</xdr:rowOff>
    </xdr:to>
    <xdr:graphicFrame>
      <xdr:nvGraphicFramePr>
        <xdr:cNvPr id="1" name="1 Gráfico"/>
        <xdr:cNvGraphicFramePr/>
      </xdr:nvGraphicFramePr>
      <xdr:xfrm>
        <a:off x="5810250" y="1981200"/>
        <a:ext cx="43434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123825</xdr:colOff>
      <xdr:row>0</xdr:row>
      <xdr:rowOff>76200</xdr:rowOff>
    </xdr:from>
    <xdr:to>
      <xdr:col>6</xdr:col>
      <xdr:colOff>704850</xdr:colOff>
      <xdr:row>2</xdr:row>
      <xdr:rowOff>47625</xdr:rowOff>
    </xdr:to>
    <xdr:pic>
      <xdr:nvPicPr>
        <xdr:cNvPr id="2" name="il_fi" descr="http://www.euitt.upm.es/uploaded/eventos/logos/th_boton%20inicio%202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676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76200</xdr:rowOff>
    </xdr:from>
    <xdr:to>
      <xdr:col>6</xdr:col>
      <xdr:colOff>733425</xdr:colOff>
      <xdr:row>2</xdr:row>
      <xdr:rowOff>152400</xdr:rowOff>
    </xdr:to>
    <xdr:pic>
      <xdr:nvPicPr>
        <xdr:cNvPr id="1" name="il_fi" descr="http://www.euitt.upm.es/uploaded/eventos/logos/th_boton%20inicio%202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6200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143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onsultor\Consultoria%20DNEP%20Walter\Informes%20Pagos\2009\Informe%2011\Trimestre%20III\BASE%20DEUDA%20SIN%20GARANTIA%2009-2009%20SIN%20C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19&amp;Itemid=101433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showGridLines="0" tabSelected="1" zoomScale="80" zoomScaleNormal="80" zoomScalePageLayoutView="0" workbookViewId="0" topLeftCell="B1">
      <selection activeCell="B6" sqref="B6:D6"/>
    </sheetView>
  </sheetViews>
  <sheetFormatPr defaultColWidth="11.421875" defaultRowHeight="12.75"/>
  <cols>
    <col min="1" max="1" width="0" style="45" hidden="1" customWidth="1"/>
    <col min="2" max="2" width="9.7109375" style="45" customWidth="1"/>
    <col min="3" max="3" width="1.28515625" style="45" customWidth="1"/>
    <col min="4" max="4" width="75.421875" style="45" customWidth="1"/>
    <col min="5" max="16384" width="11.421875" style="45" customWidth="1"/>
  </cols>
  <sheetData>
    <row r="1" s="42" customFormat="1" ht="12.75"/>
    <row r="2" s="42" customFormat="1" ht="12.75">
      <c r="D2" s="43"/>
    </row>
    <row r="3" s="42" customFormat="1" ht="12.75">
      <c r="D3" s="43"/>
    </row>
    <row r="4" s="42" customFormat="1" ht="12.75">
      <c r="D4" s="43"/>
    </row>
    <row r="5" s="42" customFormat="1" ht="12.75"/>
    <row r="6" spans="2:4" s="42" customFormat="1" ht="24.75" customHeight="1">
      <c r="B6" s="111" t="str">
        <f>+Portada!$B$6</f>
        <v>DEUDA DE LAS EMPRESAS PÚBLICAS</v>
      </c>
      <c r="C6" s="111"/>
      <c r="D6" s="111"/>
    </row>
    <row r="7" spans="2:4" s="42" customFormat="1" ht="24.75" customHeight="1">
      <c r="B7" s="112" t="s">
        <v>118</v>
      </c>
      <c r="C7" s="112"/>
      <c r="D7" s="112"/>
    </row>
    <row r="8" spans="2:4" s="42" customFormat="1" ht="24.75" customHeight="1">
      <c r="B8" s="103"/>
      <c r="C8" s="103"/>
      <c r="D8" s="103"/>
    </row>
    <row r="9" ht="15">
      <c r="D9" s="110" t="s">
        <v>189</v>
      </c>
    </row>
    <row r="10" spans="2:4" s="67" customFormat="1" ht="24.75" customHeight="1">
      <c r="B10" s="65"/>
      <c r="C10" s="65"/>
      <c r="D10" s="66" t="s">
        <v>47</v>
      </c>
    </row>
    <row r="11" spans="2:4" s="67" customFormat="1" ht="24.75" customHeight="1">
      <c r="B11" s="65" t="s">
        <v>30</v>
      </c>
      <c r="C11" s="65" t="s">
        <v>26</v>
      </c>
      <c r="D11" s="66" t="s">
        <v>103</v>
      </c>
    </row>
    <row r="12" spans="2:4" s="67" customFormat="1" ht="24.75" customHeight="1">
      <c r="B12" s="65" t="s">
        <v>31</v>
      </c>
      <c r="C12" s="65" t="s">
        <v>26</v>
      </c>
      <c r="D12" s="66" t="s">
        <v>42</v>
      </c>
    </row>
    <row r="13" spans="2:4" s="67" customFormat="1" ht="24.75" customHeight="1">
      <c r="B13" s="65" t="s">
        <v>32</v>
      </c>
      <c r="C13" s="65" t="s">
        <v>26</v>
      </c>
      <c r="D13" s="68" t="s">
        <v>102</v>
      </c>
    </row>
    <row r="14" spans="2:4" s="67" customFormat="1" ht="24.75" customHeight="1">
      <c r="B14" s="65" t="s">
        <v>33</v>
      </c>
      <c r="C14" s="65" t="s">
        <v>26</v>
      </c>
      <c r="D14" s="66" t="s">
        <v>40</v>
      </c>
    </row>
    <row r="15" spans="2:4" s="67" customFormat="1" ht="24.75" customHeight="1">
      <c r="B15" s="65" t="s">
        <v>34</v>
      </c>
      <c r="C15" s="65" t="s">
        <v>26</v>
      </c>
      <c r="D15" s="66" t="s">
        <v>46</v>
      </c>
    </row>
    <row r="16" spans="2:4" s="67" customFormat="1" ht="24.75" customHeight="1">
      <c r="B16" s="65" t="s">
        <v>35</v>
      </c>
      <c r="C16" s="65" t="s">
        <v>26</v>
      </c>
      <c r="D16" s="66" t="s">
        <v>44</v>
      </c>
    </row>
    <row r="17" spans="2:4" s="67" customFormat="1" ht="24.75" customHeight="1">
      <c r="B17" s="65" t="s">
        <v>36</v>
      </c>
      <c r="C17" s="65" t="s">
        <v>26</v>
      </c>
      <c r="D17" s="66" t="s">
        <v>45</v>
      </c>
    </row>
    <row r="18" spans="2:4" s="67" customFormat="1" ht="24.75" customHeight="1">
      <c r="B18" s="65" t="s">
        <v>37</v>
      </c>
      <c r="C18" s="65" t="s">
        <v>26</v>
      </c>
      <c r="D18" s="66" t="s">
        <v>41</v>
      </c>
    </row>
    <row r="19" spans="2:4" s="67" customFormat="1" ht="24.75" customHeight="1">
      <c r="B19" s="65" t="s">
        <v>38</v>
      </c>
      <c r="C19" s="65" t="s">
        <v>26</v>
      </c>
      <c r="D19" s="66" t="s">
        <v>43</v>
      </c>
    </row>
    <row r="20" s="67" customFormat="1" ht="24.75" customHeight="1">
      <c r="B20" s="65"/>
    </row>
    <row r="21" s="67" customFormat="1" ht="24.75" customHeight="1"/>
  </sheetData>
  <sheetProtection/>
  <mergeCells count="2">
    <mergeCell ref="B6:D6"/>
    <mergeCell ref="B7:D7"/>
  </mergeCells>
  <hyperlinks>
    <hyperlink ref="D14" location="Moneda!A1" display="DEUDA POR MONEDA"/>
    <hyperlink ref="D10" location="Resumen!A1" display="RESUMEN"/>
    <hyperlink ref="D11" location="Evolucion!A1" display="EVOLUCIÓN DE LA DEUDA DE LAS EMPRESAS PÚBLICAS, 2009-2012"/>
    <hyperlink ref="D13" location="Tipo!A1" display="DEUDA SEGÚN LA RESIDENCIA DEL ACREEDOR"/>
    <hyperlink ref="D16" location="GFAcreed!A1" display="DEUDA POR GRUPO FINANCIERO DEL ACREEDOR"/>
    <hyperlink ref="D17" location="Acreedor!A1" display="DEUDA POR ACREEDOR"/>
    <hyperlink ref="D18" location="GrupoDeudor!A1" display="DEUDA POR GRUPO EMPRESARIAL DEL DEUDOR"/>
    <hyperlink ref="D19" location="Deudor!A1" display="DEUDA POR ENTIDAD DEUDORA"/>
    <hyperlink ref="D12" location="TipoEmp!A1" display="DEUDA POR TIPO DE EMPRESA DEUDORA"/>
    <hyperlink ref="D15" location="Plazo!A1" display="DEUDA POR PLAZO"/>
    <hyperlink ref="D9" location="Portada!A1" display="PORTADA"/>
  </hyperlinks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52"/>
  <sheetViews>
    <sheetView showGridLines="0" zoomScale="80" zoomScaleNormal="80" zoomScalePageLayoutView="0" workbookViewId="0" topLeftCell="C44">
      <selection activeCell="I11" sqref="I11"/>
    </sheetView>
  </sheetViews>
  <sheetFormatPr defaultColWidth="11.421875" defaultRowHeight="12.75"/>
  <cols>
    <col min="1" max="1" width="0" style="2" hidden="1" customWidth="1"/>
    <col min="2" max="2" width="0.85546875" style="2" hidden="1" customWidth="1"/>
    <col min="3" max="3" width="46.00390625" style="2" customWidth="1"/>
    <col min="4" max="4" width="15.28125" style="2" customWidth="1"/>
    <col min="5" max="5" width="22.28125" style="2" customWidth="1"/>
    <col min="6" max="6" width="21.7109375" style="2" customWidth="1"/>
    <col min="7" max="7" width="0.5625" style="2" customWidth="1"/>
    <col min="8" max="16384" width="11.421875" style="2" customWidth="1"/>
  </cols>
  <sheetData>
    <row r="1" spans="2:4" ht="12.75">
      <c r="B1" s="1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7" ht="18">
      <c r="B5" s="125" t="s">
        <v>17</v>
      </c>
      <c r="C5" s="125"/>
      <c r="D5" s="125"/>
      <c r="E5" s="125"/>
      <c r="F5" s="125"/>
      <c r="G5" s="22"/>
    </row>
    <row r="6" spans="2:7" s="30" customFormat="1" ht="24.75" customHeight="1">
      <c r="B6" s="131" t="str">
        <f>+GFAcreed!B6:F6</f>
        <v>DEUDA DE LAS EMPRESAS PÚBLICAS</v>
      </c>
      <c r="C6" s="131"/>
      <c r="D6" s="131"/>
      <c r="E6" s="131"/>
      <c r="F6" s="131"/>
      <c r="G6" s="131"/>
    </row>
    <row r="7" spans="2:7" s="30" customFormat="1" ht="24.75" customHeight="1">
      <c r="B7" s="131" t="s">
        <v>8</v>
      </c>
      <c r="C7" s="131"/>
      <c r="D7" s="131"/>
      <c r="E7" s="131"/>
      <c r="F7" s="131"/>
      <c r="G7" s="131"/>
    </row>
    <row r="8" spans="2:7" ht="15.75">
      <c r="B8" s="136"/>
      <c r="C8" s="136"/>
      <c r="D8" s="136"/>
      <c r="E8" s="136"/>
      <c r="F8" s="136"/>
      <c r="G8" s="52"/>
    </row>
    <row r="9" spans="3:6" ht="19.5" customHeight="1">
      <c r="C9" s="134" t="s">
        <v>175</v>
      </c>
      <c r="D9" s="134" t="s">
        <v>134</v>
      </c>
      <c r="E9" s="132" t="s">
        <v>118</v>
      </c>
      <c r="F9" s="133"/>
    </row>
    <row r="10" spans="3:6" s="26" customFormat="1" ht="34.5" customHeight="1">
      <c r="C10" s="135"/>
      <c r="D10" s="135"/>
      <c r="E10" s="87" t="s">
        <v>117</v>
      </c>
      <c r="F10" s="90" t="s">
        <v>186</v>
      </c>
    </row>
    <row r="11" spans="3:6" s="26" customFormat="1" ht="12" customHeight="1">
      <c r="C11" s="106"/>
      <c r="D11" s="107"/>
      <c r="E11" s="105"/>
      <c r="F11" s="105"/>
    </row>
    <row r="12" spans="3:6" s="27" customFormat="1" ht="19.5" customHeight="1">
      <c r="C12" s="64" t="s">
        <v>132</v>
      </c>
      <c r="D12" s="74"/>
      <c r="E12" s="99">
        <f>SUM(E13:E32)</f>
        <v>1289511993.2899988</v>
      </c>
      <c r="F12" s="99">
        <f>SUM(F13:F32)</f>
        <v>3390127030.2800007</v>
      </c>
    </row>
    <row r="13" spans="3:6" s="27" customFormat="1" ht="19.5" customHeight="1">
      <c r="C13" s="63" t="s">
        <v>169</v>
      </c>
      <c r="D13" s="77" t="s">
        <v>151</v>
      </c>
      <c r="E13" s="100">
        <v>400000000</v>
      </c>
      <c r="F13" s="100">
        <v>1051600000</v>
      </c>
    </row>
    <row r="14" spans="3:6" s="27" customFormat="1" ht="19.5" customHeight="1">
      <c r="C14" s="63" t="s">
        <v>139</v>
      </c>
      <c r="D14" s="77" t="s">
        <v>151</v>
      </c>
      <c r="E14" s="100">
        <v>180000000</v>
      </c>
      <c r="F14" s="100">
        <v>473220000</v>
      </c>
    </row>
    <row r="15" spans="3:6" s="27" customFormat="1" ht="19.5" customHeight="1">
      <c r="C15" s="63" t="s">
        <v>140</v>
      </c>
      <c r="D15" s="77" t="s">
        <v>152</v>
      </c>
      <c r="E15" s="100">
        <v>176220618.36999884</v>
      </c>
      <c r="F15" s="100">
        <v>463284005.6400007</v>
      </c>
    </row>
    <row r="16" spans="3:6" s="27" customFormat="1" ht="19.5" customHeight="1">
      <c r="C16" s="63" t="s">
        <v>170</v>
      </c>
      <c r="D16" s="77" t="s">
        <v>152</v>
      </c>
      <c r="E16" s="100">
        <v>174620671</v>
      </c>
      <c r="F16" s="100">
        <v>459077744.04999995</v>
      </c>
    </row>
    <row r="17" spans="3:6" s="27" customFormat="1" ht="19.5" customHeight="1">
      <c r="C17" s="63" t="s">
        <v>141</v>
      </c>
      <c r="D17" s="77" t="s">
        <v>151</v>
      </c>
      <c r="E17" s="100">
        <v>133510840.62</v>
      </c>
      <c r="F17" s="100">
        <v>350999999.99</v>
      </c>
    </row>
    <row r="18" spans="3:6" s="27" customFormat="1" ht="19.5" customHeight="1">
      <c r="C18" s="63" t="s">
        <v>142</v>
      </c>
      <c r="D18" s="77" t="s">
        <v>151</v>
      </c>
      <c r="E18" s="100">
        <v>48058313.34</v>
      </c>
      <c r="F18" s="100">
        <v>126345305.77000001</v>
      </c>
    </row>
    <row r="19" spans="3:6" s="27" customFormat="1" ht="19.5" customHeight="1">
      <c r="C19" s="63" t="s">
        <v>143</v>
      </c>
      <c r="D19" s="77" t="s">
        <v>152</v>
      </c>
      <c r="E19" s="100">
        <v>36879980.620000005</v>
      </c>
      <c r="F19" s="100">
        <v>96957469.05</v>
      </c>
    </row>
    <row r="20" spans="3:6" s="27" customFormat="1" ht="19.5" customHeight="1">
      <c r="C20" s="63" t="s">
        <v>144</v>
      </c>
      <c r="D20" s="77" t="s">
        <v>151</v>
      </c>
      <c r="E20" s="100">
        <v>30190186.38</v>
      </c>
      <c r="F20" s="100">
        <v>79369999.99</v>
      </c>
    </row>
    <row r="21" spans="3:6" s="27" customFormat="1" ht="19.5" customHeight="1">
      <c r="C21" s="63" t="s">
        <v>145</v>
      </c>
      <c r="D21" s="77" t="s">
        <v>152</v>
      </c>
      <c r="E21" s="100">
        <v>16012653.690000001</v>
      </c>
      <c r="F21" s="100">
        <v>42097266.55</v>
      </c>
    </row>
    <row r="22" spans="3:6" s="27" customFormat="1" ht="19.5" customHeight="1">
      <c r="C22" s="63" t="s">
        <v>146</v>
      </c>
      <c r="D22" s="77" t="s">
        <v>151</v>
      </c>
      <c r="E22" s="100">
        <v>14058387.22</v>
      </c>
      <c r="F22" s="100">
        <v>36959500</v>
      </c>
    </row>
    <row r="23" spans="3:6" s="27" customFormat="1" ht="19.5" customHeight="1">
      <c r="C23" s="63" t="s">
        <v>158</v>
      </c>
      <c r="D23" s="77" t="s">
        <v>152</v>
      </c>
      <c r="E23" s="100">
        <v>10193990.11</v>
      </c>
      <c r="F23" s="100">
        <v>26800000</v>
      </c>
    </row>
    <row r="24" spans="3:6" s="27" customFormat="1" ht="19.5" customHeight="1">
      <c r="C24" s="63" t="s">
        <v>135</v>
      </c>
      <c r="D24" s="77" t="s">
        <v>151</v>
      </c>
      <c r="E24" s="100">
        <v>10000000</v>
      </c>
      <c r="F24" s="100">
        <v>26290000</v>
      </c>
    </row>
    <row r="25" spans="3:6" s="27" customFormat="1" ht="19.5" customHeight="1">
      <c r="C25" s="63" t="s">
        <v>136</v>
      </c>
      <c r="D25" s="77" t="s">
        <v>151</v>
      </c>
      <c r="E25" s="100">
        <v>10000000</v>
      </c>
      <c r="F25" s="100">
        <v>26290000</v>
      </c>
    </row>
    <row r="26" spans="3:6" s="27" customFormat="1" ht="19.5" customHeight="1">
      <c r="C26" s="63" t="s">
        <v>147</v>
      </c>
      <c r="D26" s="77" t="s">
        <v>151</v>
      </c>
      <c r="E26" s="100">
        <v>10000000</v>
      </c>
      <c r="F26" s="100">
        <v>26290000</v>
      </c>
    </row>
    <row r="27" spans="3:6" s="27" customFormat="1" ht="19.5" customHeight="1">
      <c r="C27" s="63" t="s">
        <v>148</v>
      </c>
      <c r="D27" s="77" t="s">
        <v>151</v>
      </c>
      <c r="E27" s="100">
        <v>9271586.16</v>
      </c>
      <c r="F27" s="100">
        <v>24375000.009999998</v>
      </c>
    </row>
    <row r="28" spans="3:6" s="27" customFormat="1" ht="19.5" customHeight="1">
      <c r="C28" s="63" t="s">
        <v>149</v>
      </c>
      <c r="D28" s="77" t="s">
        <v>151</v>
      </c>
      <c r="E28" s="100">
        <v>8248822.32</v>
      </c>
      <c r="F28" s="100">
        <v>21686153.880000003</v>
      </c>
    </row>
    <row r="29" spans="3:6" s="27" customFormat="1" ht="19.5" customHeight="1">
      <c r="C29" s="63" t="s">
        <v>137</v>
      </c>
      <c r="D29" s="77" t="s">
        <v>151</v>
      </c>
      <c r="E29" s="100">
        <v>8000000</v>
      </c>
      <c r="F29" s="100">
        <v>21032000</v>
      </c>
    </row>
    <row r="30" spans="3:6" s="27" customFormat="1" ht="19.5" customHeight="1">
      <c r="C30" s="63" t="s">
        <v>138</v>
      </c>
      <c r="D30" s="77" t="s">
        <v>151</v>
      </c>
      <c r="E30" s="100">
        <v>7681437.8100000005</v>
      </c>
      <c r="F30" s="100">
        <v>20194500</v>
      </c>
    </row>
    <row r="31" spans="3:6" s="27" customFormat="1" ht="19.5" customHeight="1">
      <c r="C31" s="63" t="s">
        <v>150</v>
      </c>
      <c r="D31" s="77" t="s">
        <v>152</v>
      </c>
      <c r="E31" s="100">
        <v>5462005.6</v>
      </c>
      <c r="F31" s="100">
        <v>14359612.719999999</v>
      </c>
    </row>
    <row r="32" spans="3:6" s="27" customFormat="1" ht="19.5" customHeight="1">
      <c r="C32" s="63" t="s">
        <v>154</v>
      </c>
      <c r="D32" s="77" t="s">
        <v>151</v>
      </c>
      <c r="E32" s="100">
        <v>1102500.0499999998</v>
      </c>
      <c r="F32" s="100">
        <v>2898472.63</v>
      </c>
    </row>
    <row r="33" spans="3:6" s="27" customFormat="1" ht="12.75" customHeight="1">
      <c r="C33" s="39"/>
      <c r="D33" s="75"/>
      <c r="E33" s="100"/>
      <c r="F33" s="98"/>
    </row>
    <row r="34" spans="3:6" s="27" customFormat="1" ht="19.5" customHeight="1">
      <c r="C34" s="64" t="s">
        <v>153</v>
      </c>
      <c r="D34" s="74"/>
      <c r="E34" s="99">
        <f>SUM(E35:E43)</f>
        <v>570271444.21</v>
      </c>
      <c r="F34" s="99">
        <f>SUM(F35:F43)</f>
        <v>1499243626.8100004</v>
      </c>
    </row>
    <row r="35" spans="3:6" s="27" customFormat="1" ht="19.5" customHeight="1">
      <c r="C35" s="63" t="s">
        <v>155</v>
      </c>
      <c r="D35" s="77" t="s">
        <v>152</v>
      </c>
      <c r="E35" s="100">
        <v>426443431.93</v>
      </c>
      <c r="F35" s="100">
        <v>1121119782.5000002</v>
      </c>
    </row>
    <row r="36" spans="3:6" s="27" customFormat="1" ht="19.5" customHeight="1">
      <c r="C36" s="63" t="s">
        <v>156</v>
      </c>
      <c r="D36" s="77" t="s">
        <v>152</v>
      </c>
      <c r="E36" s="100">
        <v>89777998.49</v>
      </c>
      <c r="F36" s="100">
        <v>236026358.04000002</v>
      </c>
    </row>
    <row r="37" spans="3:6" s="27" customFormat="1" ht="19.5" customHeight="1">
      <c r="C37" s="63" t="s">
        <v>157</v>
      </c>
      <c r="D37" s="77" t="s">
        <v>152</v>
      </c>
      <c r="E37" s="100">
        <v>25385811.960000005</v>
      </c>
      <c r="F37" s="100">
        <v>66739299.660000004</v>
      </c>
    </row>
    <row r="38" spans="3:6" s="27" customFormat="1" ht="19.5" customHeight="1">
      <c r="C38" s="63" t="s">
        <v>150</v>
      </c>
      <c r="D38" s="77" t="s">
        <v>152</v>
      </c>
      <c r="E38" s="100">
        <v>15366301.7</v>
      </c>
      <c r="F38" s="100">
        <v>40398007.17</v>
      </c>
    </row>
    <row r="39" spans="3:6" s="27" customFormat="1" ht="19.5" customHeight="1">
      <c r="C39" s="63" t="s">
        <v>158</v>
      </c>
      <c r="D39" s="77" t="s">
        <v>152</v>
      </c>
      <c r="E39" s="100">
        <v>6038417.640000001</v>
      </c>
      <c r="F39" s="100">
        <v>15874999.97</v>
      </c>
    </row>
    <row r="40" spans="3:6" s="27" customFormat="1" ht="19.5" customHeight="1">
      <c r="C40" s="63" t="s">
        <v>143</v>
      </c>
      <c r="D40" s="77" t="s">
        <v>152</v>
      </c>
      <c r="E40" s="100">
        <v>3090606.37</v>
      </c>
      <c r="F40" s="100">
        <v>8125204.15</v>
      </c>
    </row>
    <row r="41" spans="3:6" s="27" customFormat="1" ht="19.5" customHeight="1">
      <c r="C41" s="63" t="s">
        <v>145</v>
      </c>
      <c r="D41" s="77" t="s">
        <v>152</v>
      </c>
      <c r="E41" s="100">
        <v>2229249.1</v>
      </c>
      <c r="F41" s="100">
        <v>5860695.88</v>
      </c>
    </row>
    <row r="42" spans="3:6" s="27" customFormat="1" ht="19.5" customHeight="1">
      <c r="C42" s="63" t="s">
        <v>159</v>
      </c>
      <c r="D42" s="77" t="s">
        <v>152</v>
      </c>
      <c r="E42" s="100">
        <v>1588803.09</v>
      </c>
      <c r="F42" s="100">
        <v>4176963.33</v>
      </c>
    </row>
    <row r="43" spans="3:6" s="27" customFormat="1" ht="19.5" customHeight="1">
      <c r="C43" s="63" t="s">
        <v>154</v>
      </c>
      <c r="D43" s="77" t="s">
        <v>152</v>
      </c>
      <c r="E43" s="100">
        <v>350823.93</v>
      </c>
      <c r="F43" s="100">
        <v>922316.11</v>
      </c>
    </row>
    <row r="44" spans="3:6" s="27" customFormat="1" ht="9.75" customHeight="1">
      <c r="C44" s="63"/>
      <c r="D44" s="77"/>
      <c r="E44" s="100"/>
      <c r="F44" s="100"/>
    </row>
    <row r="45" spans="3:6" s="26" customFormat="1" ht="21.75" customHeight="1">
      <c r="C45" s="38" t="s">
        <v>2</v>
      </c>
      <c r="D45" s="76"/>
      <c r="E45" s="101">
        <f>+E34+E12</f>
        <v>1859783437.4999988</v>
      </c>
      <c r="F45" s="101">
        <f>+F34+F12</f>
        <v>4889370657.090001</v>
      </c>
    </row>
    <row r="46" spans="3:6" s="5" customFormat="1" ht="7.5" customHeight="1">
      <c r="C46" s="4"/>
      <c r="D46" s="4"/>
      <c r="E46" s="33"/>
      <c r="F46" s="33"/>
    </row>
    <row r="47" spans="3:6" s="24" customFormat="1" ht="34.5" customHeight="1">
      <c r="C47" s="114" t="s">
        <v>105</v>
      </c>
      <c r="D47" s="114"/>
      <c r="E47" s="114"/>
      <c r="F47" s="114"/>
    </row>
    <row r="48" spans="3:6" s="24" customFormat="1" ht="14.25">
      <c r="C48" s="118" t="s">
        <v>1</v>
      </c>
      <c r="D48" s="118"/>
      <c r="E48" s="118"/>
      <c r="F48" s="118"/>
    </row>
    <row r="49" spans="3:6" s="24" customFormat="1" ht="14.25" hidden="1">
      <c r="C49" s="19"/>
      <c r="D49" s="19"/>
      <c r="E49" s="19"/>
      <c r="F49" s="19"/>
    </row>
    <row r="50" spans="3:6" s="24" customFormat="1" ht="14.25">
      <c r="C50" s="19"/>
      <c r="D50" s="19"/>
      <c r="E50" s="19"/>
      <c r="F50" s="19"/>
    </row>
    <row r="51" spans="3:6" s="24" customFormat="1" ht="14.25">
      <c r="C51" s="51"/>
      <c r="D51" s="51"/>
      <c r="E51" s="19"/>
      <c r="F51" s="19"/>
    </row>
    <row r="52" spans="3:4" s="24" customFormat="1" ht="12.75" customHeight="1">
      <c r="C52" s="51"/>
      <c r="D52" s="51"/>
    </row>
  </sheetData>
  <sheetProtection/>
  <mergeCells count="9">
    <mergeCell ref="C48:F48"/>
    <mergeCell ref="B8:F8"/>
    <mergeCell ref="B5:F5"/>
    <mergeCell ref="B6:G6"/>
    <mergeCell ref="C47:F47"/>
    <mergeCell ref="B7:G7"/>
    <mergeCell ref="E9:F9"/>
    <mergeCell ref="C9:C10"/>
    <mergeCell ref="D9:D10"/>
  </mergeCells>
  <printOptions horizontalCentered="1"/>
  <pageMargins left="0.61" right="0.61" top="0.8" bottom="0.31496062992125984" header="0.5905511811023623" footer="0.31496062992125984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1"/>
  <sheetViews>
    <sheetView showGridLines="0" zoomScale="80" zoomScaleNormal="80" zoomScalePageLayoutView="0" workbookViewId="0" topLeftCell="C6">
      <selection activeCell="O17" sqref="O17"/>
    </sheetView>
  </sheetViews>
  <sheetFormatPr defaultColWidth="11.421875" defaultRowHeight="12.75"/>
  <cols>
    <col min="1" max="1" width="0.13671875" style="2" hidden="1" customWidth="1"/>
    <col min="2" max="2" width="0.71875" style="2" hidden="1" customWidth="1"/>
    <col min="3" max="3" width="46.7109375" style="2" customWidth="1"/>
    <col min="4" max="4" width="20.7109375" style="2" customWidth="1"/>
    <col min="5" max="5" width="23.7109375" style="2" customWidth="1"/>
    <col min="6" max="6" width="4.7109375" style="2" hidden="1" customWidth="1"/>
    <col min="7" max="8" width="15.7109375" style="2" hidden="1" customWidth="1"/>
    <col min="9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6" ht="18">
      <c r="B5" s="125" t="s">
        <v>18</v>
      </c>
      <c r="C5" s="125"/>
      <c r="D5" s="125"/>
      <c r="E5" s="125"/>
      <c r="F5" s="22"/>
    </row>
    <row r="6" spans="2:6" s="30" customFormat="1" ht="24.75" customHeight="1">
      <c r="B6" s="131" t="str">
        <f>+Moneda!B6:F6</f>
        <v>DEUDA DE LAS EMPRESAS PÚBLICAS</v>
      </c>
      <c r="C6" s="131"/>
      <c r="D6" s="131"/>
      <c r="E6" s="131"/>
      <c r="F6" s="131"/>
    </row>
    <row r="7" spans="2:6" s="30" customFormat="1" ht="24.75" customHeight="1">
      <c r="B7" s="131" t="s">
        <v>4</v>
      </c>
      <c r="C7" s="131"/>
      <c r="D7" s="131"/>
      <c r="E7" s="131"/>
      <c r="F7" s="131"/>
    </row>
    <row r="8" spans="2:6" ht="15" customHeight="1">
      <c r="B8" s="136"/>
      <c r="C8" s="136"/>
      <c r="D8" s="136"/>
      <c r="E8" s="136"/>
      <c r="F8" s="52"/>
    </row>
    <row r="9" spans="3:5" ht="19.5" customHeight="1">
      <c r="C9" s="138" t="s">
        <v>176</v>
      </c>
      <c r="D9" s="132" t="s">
        <v>118</v>
      </c>
      <c r="E9" s="133"/>
    </row>
    <row r="10" spans="3:5" s="26" customFormat="1" ht="39.75" customHeight="1">
      <c r="C10" s="139"/>
      <c r="D10" s="90" t="s">
        <v>111</v>
      </c>
      <c r="E10" s="90" t="s">
        <v>185</v>
      </c>
    </row>
    <row r="11" spans="3:5" s="26" customFormat="1" ht="11.25" customHeight="1">
      <c r="C11" s="104"/>
      <c r="D11" s="105"/>
      <c r="E11" s="105"/>
    </row>
    <row r="12" spans="3:5" s="27" customFormat="1" ht="21.75" customHeight="1">
      <c r="C12" s="64" t="s">
        <v>0</v>
      </c>
      <c r="D12" s="97">
        <f>SUM(D13:D14)</f>
        <v>1385</v>
      </c>
      <c r="E12" s="97">
        <f>SUM(E13:E14)</f>
        <v>3641</v>
      </c>
    </row>
    <row r="13" spans="3:11" s="27" customFormat="1" ht="21.75" customHeight="1">
      <c r="C13" s="63" t="s">
        <v>124</v>
      </c>
      <c r="D13" s="88">
        <v>991</v>
      </c>
      <c r="E13" s="88">
        <v>2605</v>
      </c>
      <c r="K13" s="80"/>
    </row>
    <row r="14" spans="3:5" s="27" customFormat="1" ht="21.75" customHeight="1">
      <c r="C14" s="63" t="s">
        <v>123</v>
      </c>
      <c r="D14" s="88">
        <v>394</v>
      </c>
      <c r="E14" s="88">
        <v>1036</v>
      </c>
    </row>
    <row r="15" spans="3:5" s="27" customFormat="1" ht="10.5" customHeight="1">
      <c r="C15" s="63"/>
      <c r="D15" s="88"/>
      <c r="E15" s="88"/>
    </row>
    <row r="16" spans="3:5" s="27" customFormat="1" ht="37.5" customHeight="1">
      <c r="C16" s="64" t="s">
        <v>5</v>
      </c>
      <c r="D16" s="97">
        <f>SUM(D17:D17)</f>
        <v>299</v>
      </c>
      <c r="E16" s="97">
        <f>SUM(E17:E17)</f>
        <v>785</v>
      </c>
    </row>
    <row r="17" spans="3:5" s="27" customFormat="1" ht="17.25" customHeight="1">
      <c r="C17" s="63" t="s">
        <v>124</v>
      </c>
      <c r="D17" s="88">
        <v>299</v>
      </c>
      <c r="E17" s="88">
        <v>785</v>
      </c>
    </row>
    <row r="18" spans="3:5" s="27" customFormat="1" ht="9.75" customHeight="1">
      <c r="C18" s="63"/>
      <c r="D18" s="88"/>
      <c r="E18" s="88"/>
    </row>
    <row r="19" spans="3:5" s="27" customFormat="1" ht="35.25" customHeight="1">
      <c r="C19" s="64" t="s">
        <v>19</v>
      </c>
      <c r="D19" s="97">
        <f>SUM(D20:D20)</f>
        <v>176</v>
      </c>
      <c r="E19" s="97">
        <f>SUM(E20:E20)</f>
        <v>463</v>
      </c>
    </row>
    <row r="20" spans="3:5" s="27" customFormat="1" ht="21.75" customHeight="1">
      <c r="C20" s="63" t="s">
        <v>123</v>
      </c>
      <c r="D20" s="88">
        <v>176</v>
      </c>
      <c r="E20" s="88">
        <v>463</v>
      </c>
    </row>
    <row r="21" spans="3:5" s="26" customFormat="1" ht="21.75" customHeight="1">
      <c r="C21" s="38" t="s">
        <v>2</v>
      </c>
      <c r="D21" s="89">
        <f>+D19+D16+D12</f>
        <v>1860</v>
      </c>
      <c r="E21" s="89">
        <f>+E19+E16+E12</f>
        <v>4889</v>
      </c>
    </row>
    <row r="22" spans="3:5" s="26" customFormat="1" ht="7.5" customHeight="1">
      <c r="C22" s="31"/>
      <c r="D22" s="32"/>
      <c r="E22" s="32"/>
    </row>
    <row r="23" spans="3:5" s="24" customFormat="1" ht="34.5" customHeight="1">
      <c r="C23" s="114" t="s">
        <v>178</v>
      </c>
      <c r="D23" s="114"/>
      <c r="E23" s="114"/>
    </row>
    <row r="24" spans="3:5" s="24" customFormat="1" ht="14.25">
      <c r="C24" s="118" t="s">
        <v>1</v>
      </c>
      <c r="D24" s="118"/>
      <c r="E24" s="118"/>
    </row>
    <row r="25" spans="3:5" s="24" customFormat="1" ht="14.25" hidden="1">
      <c r="C25" s="19"/>
      <c r="D25" s="19"/>
      <c r="E25" s="19"/>
    </row>
    <row r="26" spans="3:5" s="24" customFormat="1" ht="14.25">
      <c r="C26" s="19"/>
      <c r="D26" s="19"/>
      <c r="E26" s="19"/>
    </row>
    <row r="27" spans="3:5" s="24" customFormat="1" ht="14.25">
      <c r="C27" s="19"/>
      <c r="D27" s="19"/>
      <c r="E27" s="19"/>
    </row>
    <row r="28" spans="3:5" s="24" customFormat="1" ht="14.25">
      <c r="C28" s="19"/>
      <c r="D28" s="19"/>
      <c r="E28" s="19"/>
    </row>
    <row r="29" spans="3:5" s="24" customFormat="1" ht="14.25">
      <c r="C29" s="19"/>
      <c r="D29" s="19"/>
      <c r="E29" s="19"/>
    </row>
    <row r="30" spans="3:5" s="24" customFormat="1" ht="14.25">
      <c r="C30" s="51"/>
      <c r="D30" s="19"/>
      <c r="E30" s="19"/>
    </row>
    <row r="31" spans="3:5" s="24" customFormat="1" ht="14.25">
      <c r="C31" s="51"/>
      <c r="D31" s="19"/>
      <c r="E31" s="19"/>
    </row>
    <row r="50" ht="0.75" customHeight="1" hidden="1"/>
    <row r="51" ht="2.25" customHeight="1" hidden="1"/>
  </sheetData>
  <sheetProtection/>
  <mergeCells count="8">
    <mergeCell ref="B5:E5"/>
    <mergeCell ref="B6:F6"/>
    <mergeCell ref="C23:E23"/>
    <mergeCell ref="C24:E24"/>
    <mergeCell ref="B7:F7"/>
    <mergeCell ref="D9:E9"/>
    <mergeCell ref="B8:E8"/>
    <mergeCell ref="C9:C10"/>
  </mergeCells>
  <printOptions horizontalCentered="1"/>
  <pageMargins left="0.17" right="0.61" top="0.97" bottom="0.97" header="0.31496062992125984" footer="0.31496062992125984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77"/>
  <sheetViews>
    <sheetView showGridLines="0" zoomScale="80" zoomScaleNormal="80" zoomScalePageLayoutView="0" workbookViewId="0" topLeftCell="A1">
      <selection activeCell="C14" sqref="C14"/>
    </sheetView>
  </sheetViews>
  <sheetFormatPr defaultColWidth="11.421875" defaultRowHeight="12.75"/>
  <cols>
    <col min="1" max="1" width="11.421875" style="2" customWidth="1"/>
    <col min="2" max="2" width="0.85546875" style="2" customWidth="1"/>
    <col min="3" max="3" width="82.8515625" style="2" customWidth="1"/>
    <col min="4" max="4" width="18.421875" style="2" customWidth="1"/>
    <col min="5" max="6" width="22.28125" style="2" customWidth="1"/>
    <col min="7" max="7" width="0.5625" style="2" customWidth="1"/>
    <col min="8" max="16384" width="11.421875" style="2" customWidth="1"/>
  </cols>
  <sheetData>
    <row r="1" spans="2:4" ht="12.75">
      <c r="B1" s="1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7" ht="18">
      <c r="B5" s="125" t="s">
        <v>39</v>
      </c>
      <c r="C5" s="125"/>
      <c r="D5" s="125"/>
      <c r="E5" s="125"/>
      <c r="F5" s="125"/>
      <c r="G5" s="22"/>
    </row>
    <row r="6" spans="2:7" s="30" customFormat="1" ht="18" customHeight="1">
      <c r="B6" s="131" t="s">
        <v>49</v>
      </c>
      <c r="C6" s="131"/>
      <c r="D6" s="131"/>
      <c r="E6" s="131"/>
      <c r="F6" s="131"/>
      <c r="G6" s="131"/>
    </row>
    <row r="7" spans="2:7" s="30" customFormat="1" ht="24.75" customHeight="1">
      <c r="B7" s="131" t="s">
        <v>116</v>
      </c>
      <c r="C7" s="131"/>
      <c r="D7" s="131"/>
      <c r="E7" s="131"/>
      <c r="F7" s="131"/>
      <c r="G7" s="131"/>
    </row>
    <row r="8" spans="2:7" ht="15.75">
      <c r="B8" s="136"/>
      <c r="C8" s="136"/>
      <c r="D8" s="136"/>
      <c r="E8" s="136"/>
      <c r="F8" s="136"/>
      <c r="G8" s="52"/>
    </row>
    <row r="9" spans="3:6" ht="19.5" customHeight="1">
      <c r="C9" s="134" t="s">
        <v>177</v>
      </c>
      <c r="D9" s="134" t="s">
        <v>160</v>
      </c>
      <c r="E9" s="132" t="s">
        <v>118</v>
      </c>
      <c r="F9" s="133"/>
    </row>
    <row r="10" spans="3:6" s="26" customFormat="1" ht="39.75" customHeight="1">
      <c r="C10" s="135"/>
      <c r="D10" s="135"/>
      <c r="E10" s="87" t="s">
        <v>117</v>
      </c>
      <c r="F10" s="90" t="s">
        <v>186</v>
      </c>
    </row>
    <row r="11" spans="3:6" s="26" customFormat="1" ht="12.75" customHeight="1">
      <c r="C11" s="106"/>
      <c r="D11" s="107"/>
      <c r="E11" s="105"/>
      <c r="F11" s="105"/>
    </row>
    <row r="12" spans="3:6" s="27" customFormat="1" ht="19.5" customHeight="1">
      <c r="C12" s="48" t="s">
        <v>109</v>
      </c>
      <c r="D12" s="74"/>
      <c r="E12" s="99">
        <f>SUM(E13:E22)</f>
        <v>1385029367.65</v>
      </c>
      <c r="F12" s="99">
        <f>SUM(F13:F22)</f>
        <v>3641242207.56</v>
      </c>
    </row>
    <row r="13" spans="3:6" s="27" customFormat="1" ht="19.5" customHeight="1">
      <c r="C13" s="39" t="s">
        <v>52</v>
      </c>
      <c r="D13" s="75" t="s">
        <v>161</v>
      </c>
      <c r="E13" s="100">
        <v>990824979.6199999</v>
      </c>
      <c r="F13" s="100">
        <v>2604878871.41</v>
      </c>
    </row>
    <row r="14" spans="3:8" s="27" customFormat="1" ht="19.5" customHeight="1">
      <c r="C14" s="39" t="s">
        <v>56</v>
      </c>
      <c r="D14" s="77" t="s">
        <v>162</v>
      </c>
      <c r="E14" s="100">
        <v>261762066.29000002</v>
      </c>
      <c r="F14" s="100">
        <v>688172472.2800001</v>
      </c>
      <c r="H14" s="61"/>
    </row>
    <row r="15" spans="3:8" s="27" customFormat="1" ht="19.5" customHeight="1">
      <c r="C15" s="39" t="s">
        <v>57</v>
      </c>
      <c r="D15" s="77" t="s">
        <v>162</v>
      </c>
      <c r="E15" s="100">
        <v>39679199.730000004</v>
      </c>
      <c r="F15" s="100">
        <v>104316616.08999999</v>
      </c>
      <c r="H15" s="61"/>
    </row>
    <row r="16" spans="3:6" s="27" customFormat="1" ht="19.5" customHeight="1">
      <c r="C16" s="39" t="s">
        <v>163</v>
      </c>
      <c r="D16" s="77" t="s">
        <v>162</v>
      </c>
      <c r="E16" s="100">
        <v>23580186.720000003</v>
      </c>
      <c r="F16" s="100">
        <v>61992310.89999999</v>
      </c>
    </row>
    <row r="17" spans="3:6" s="27" customFormat="1" ht="19.5" customHeight="1">
      <c r="C17" s="39" t="s">
        <v>164</v>
      </c>
      <c r="D17" s="77" t="s">
        <v>162</v>
      </c>
      <c r="E17" s="100">
        <v>19671985.66</v>
      </c>
      <c r="F17" s="100">
        <v>51717650.31000001</v>
      </c>
    </row>
    <row r="18" spans="3:6" s="27" customFormat="1" ht="19.5" customHeight="1">
      <c r="C18" s="39" t="s">
        <v>165</v>
      </c>
      <c r="D18" s="77" t="s">
        <v>162</v>
      </c>
      <c r="E18" s="100">
        <v>14076615.48</v>
      </c>
      <c r="F18" s="100">
        <v>37007422.089999996</v>
      </c>
    </row>
    <row r="19" spans="3:6" s="27" customFormat="1" ht="19.5" customHeight="1">
      <c r="C19" s="39" t="s">
        <v>58</v>
      </c>
      <c r="D19" s="77" t="s">
        <v>162</v>
      </c>
      <c r="E19" s="100">
        <v>12748448.34</v>
      </c>
      <c r="F19" s="100">
        <v>33515670.689999998</v>
      </c>
    </row>
    <row r="20" spans="3:6" s="27" customFormat="1" ht="19.5" customHeight="1">
      <c r="C20" s="39" t="s">
        <v>166</v>
      </c>
      <c r="D20" s="77" t="s">
        <v>162</v>
      </c>
      <c r="E20" s="100">
        <v>12418951.649999999</v>
      </c>
      <c r="F20" s="100">
        <v>32649423.89</v>
      </c>
    </row>
    <row r="21" spans="3:6" s="27" customFormat="1" ht="19.5" customHeight="1">
      <c r="C21" s="39" t="s">
        <v>167</v>
      </c>
      <c r="D21" s="77" t="s">
        <v>162</v>
      </c>
      <c r="E21" s="100">
        <v>9401515.76</v>
      </c>
      <c r="F21" s="100">
        <v>24716584.930000003</v>
      </c>
    </row>
    <row r="22" spans="3:6" s="27" customFormat="1" ht="19.5" customHeight="1">
      <c r="C22" s="58" t="s">
        <v>59</v>
      </c>
      <c r="D22" s="79" t="s">
        <v>162</v>
      </c>
      <c r="E22" s="102">
        <v>865418.4</v>
      </c>
      <c r="F22" s="102">
        <v>2275184.9699999997</v>
      </c>
    </row>
    <row r="23" spans="3:6" s="27" customFormat="1" ht="19.5" customHeight="1">
      <c r="C23" s="39"/>
      <c r="D23" s="75"/>
      <c r="E23" s="100"/>
      <c r="F23" s="100"/>
    </row>
    <row r="24" spans="3:6" s="27" customFormat="1" ht="19.5" customHeight="1">
      <c r="C24" s="48" t="s">
        <v>5</v>
      </c>
      <c r="D24" s="74"/>
      <c r="E24" s="99">
        <f>SUM(E25:E36)</f>
        <v>298687013.6700001</v>
      </c>
      <c r="F24" s="99">
        <f>SUM(F25:F36)</f>
        <v>785248158.87</v>
      </c>
    </row>
    <row r="25" spans="3:6" s="27" customFormat="1" ht="19.5" customHeight="1">
      <c r="C25" s="39" t="s">
        <v>61</v>
      </c>
      <c r="D25" s="77" t="s">
        <v>161</v>
      </c>
      <c r="E25" s="100">
        <v>50842429.38</v>
      </c>
      <c r="F25" s="100">
        <v>133664746.83000001</v>
      </c>
    </row>
    <row r="26" spans="3:6" s="27" customFormat="1" ht="19.5" customHeight="1">
      <c r="C26" s="39" t="s">
        <v>60</v>
      </c>
      <c r="D26" s="77" t="s">
        <v>161</v>
      </c>
      <c r="E26" s="100">
        <v>46856217.01000002</v>
      </c>
      <c r="F26" s="100">
        <v>123184994.48999994</v>
      </c>
    </row>
    <row r="27" spans="3:6" s="27" customFormat="1" ht="19.5" customHeight="1">
      <c r="C27" s="39" t="s">
        <v>62</v>
      </c>
      <c r="D27" s="77" t="s">
        <v>161</v>
      </c>
      <c r="E27" s="100">
        <v>38975624.58</v>
      </c>
      <c r="F27" s="100">
        <v>102466917.02000004</v>
      </c>
    </row>
    <row r="28" spans="3:6" s="27" customFormat="1" ht="19.5" customHeight="1">
      <c r="C28" s="39" t="s">
        <v>53</v>
      </c>
      <c r="D28" s="77" t="s">
        <v>161</v>
      </c>
      <c r="E28" s="100">
        <v>36741341.620000005</v>
      </c>
      <c r="F28" s="100">
        <v>96592987.16000015</v>
      </c>
    </row>
    <row r="29" spans="3:6" s="27" customFormat="1" ht="19.5" customHeight="1">
      <c r="C29" s="39" t="s">
        <v>63</v>
      </c>
      <c r="D29" s="77" t="s">
        <v>161</v>
      </c>
      <c r="E29" s="100">
        <v>30537493.390000004</v>
      </c>
      <c r="F29" s="100">
        <v>80283070.12999994</v>
      </c>
    </row>
    <row r="30" spans="3:6" s="27" customFormat="1" ht="19.5" customHeight="1">
      <c r="C30" s="39" t="s">
        <v>64</v>
      </c>
      <c r="D30" s="77" t="s">
        <v>161</v>
      </c>
      <c r="E30" s="100">
        <v>30300120.81000001</v>
      </c>
      <c r="F30" s="100">
        <v>79659017.52999999</v>
      </c>
    </row>
    <row r="31" spans="3:6" s="27" customFormat="1" ht="19.5" customHeight="1">
      <c r="C31" s="39" t="s">
        <v>65</v>
      </c>
      <c r="D31" s="77" t="s">
        <v>161</v>
      </c>
      <c r="E31" s="100">
        <v>23058092.88000003</v>
      </c>
      <c r="F31" s="100">
        <v>60619726.23999992</v>
      </c>
    </row>
    <row r="32" spans="3:6" s="27" customFormat="1" ht="19.5" customHeight="1">
      <c r="C32" s="39" t="s">
        <v>66</v>
      </c>
      <c r="D32" s="77" t="s">
        <v>161</v>
      </c>
      <c r="E32" s="100">
        <v>21294344.50000003</v>
      </c>
      <c r="F32" s="100">
        <v>55982831.610000014</v>
      </c>
    </row>
    <row r="33" spans="3:6" s="27" customFormat="1" ht="19.5" customHeight="1">
      <c r="C33" s="39" t="s">
        <v>67</v>
      </c>
      <c r="D33" s="77" t="s">
        <v>161</v>
      </c>
      <c r="E33" s="100">
        <v>15115362.079999998</v>
      </c>
      <c r="F33" s="100">
        <v>39738286.910000004</v>
      </c>
    </row>
    <row r="34" spans="3:6" s="27" customFormat="1" ht="19.5" customHeight="1">
      <c r="C34" s="39" t="s">
        <v>69</v>
      </c>
      <c r="D34" s="77" t="s">
        <v>161</v>
      </c>
      <c r="E34" s="100">
        <v>2689400</v>
      </c>
      <c r="F34" s="100">
        <v>7070432.6</v>
      </c>
    </row>
    <row r="35" spans="3:6" s="27" customFormat="1" ht="19.5" customHeight="1">
      <c r="C35" s="39" t="s">
        <v>68</v>
      </c>
      <c r="D35" s="77" t="s">
        <v>161</v>
      </c>
      <c r="E35" s="100">
        <v>1184635.23</v>
      </c>
      <c r="F35" s="100">
        <v>3114406.020000001</v>
      </c>
    </row>
    <row r="36" spans="3:6" s="27" customFormat="1" ht="19.5" customHeight="1">
      <c r="C36" s="58" t="s">
        <v>70</v>
      </c>
      <c r="D36" s="79" t="s">
        <v>161</v>
      </c>
      <c r="E36" s="102">
        <v>1091952.1900000002</v>
      </c>
      <c r="F36" s="102">
        <v>2870742.33</v>
      </c>
    </row>
    <row r="37" spans="3:6" s="27" customFormat="1" ht="19.5" customHeight="1">
      <c r="C37" s="39"/>
      <c r="D37" s="75"/>
      <c r="E37" s="100"/>
      <c r="F37" s="100"/>
    </row>
    <row r="38" spans="3:6" s="27" customFormat="1" ht="30.75" customHeight="1">
      <c r="C38" s="49" t="s">
        <v>168</v>
      </c>
      <c r="D38" s="78"/>
      <c r="E38" s="99">
        <f>SUM(E39:E69)</f>
        <v>176067056.18000007</v>
      </c>
      <c r="F38" s="99">
        <f>SUM(F39:F69)</f>
        <v>462880290.66000015</v>
      </c>
    </row>
    <row r="39" spans="3:6" s="27" customFormat="1" ht="19.5" customHeight="1">
      <c r="C39" s="50" t="s">
        <v>71</v>
      </c>
      <c r="D39" s="77" t="s">
        <v>162</v>
      </c>
      <c r="E39" s="100">
        <v>64911996.68</v>
      </c>
      <c r="F39" s="100">
        <v>170653639.26999998</v>
      </c>
    </row>
    <row r="40" spans="3:6" s="27" customFormat="1" ht="19.5" customHeight="1">
      <c r="C40" s="50" t="s">
        <v>72</v>
      </c>
      <c r="D40" s="77" t="s">
        <v>162</v>
      </c>
      <c r="E40" s="100">
        <v>17559154.44</v>
      </c>
      <c r="F40" s="100">
        <v>46163017.02</v>
      </c>
    </row>
    <row r="41" spans="3:6" s="27" customFormat="1" ht="30" customHeight="1">
      <c r="C41" s="50" t="s">
        <v>73</v>
      </c>
      <c r="D41" s="77" t="s">
        <v>162</v>
      </c>
      <c r="E41" s="100">
        <v>16585106.809999999</v>
      </c>
      <c r="F41" s="100">
        <v>43602245.78</v>
      </c>
    </row>
    <row r="42" spans="3:6" s="27" customFormat="1" ht="19.5" customHeight="1">
      <c r="C42" s="50" t="s">
        <v>74</v>
      </c>
      <c r="D42" s="77" t="s">
        <v>162</v>
      </c>
      <c r="E42" s="100">
        <v>11827590.58</v>
      </c>
      <c r="F42" s="100">
        <v>31094735.63</v>
      </c>
    </row>
    <row r="43" spans="3:6" s="27" customFormat="1" ht="19.5" customHeight="1">
      <c r="C43" s="50" t="s">
        <v>75</v>
      </c>
      <c r="D43" s="77" t="s">
        <v>162</v>
      </c>
      <c r="E43" s="100">
        <v>10380096.91</v>
      </c>
      <c r="F43" s="100">
        <v>27289274.77</v>
      </c>
    </row>
    <row r="44" spans="3:6" s="27" customFormat="1" ht="19.5" customHeight="1">
      <c r="C44" s="50" t="s">
        <v>76</v>
      </c>
      <c r="D44" s="77" t="s">
        <v>162</v>
      </c>
      <c r="E44" s="100">
        <v>8314819.3100000005</v>
      </c>
      <c r="F44" s="100">
        <v>21859659.950000003</v>
      </c>
    </row>
    <row r="45" spans="3:6" s="27" customFormat="1" ht="30" customHeight="1">
      <c r="C45" s="50" t="s">
        <v>77</v>
      </c>
      <c r="D45" s="77" t="s">
        <v>162</v>
      </c>
      <c r="E45" s="100">
        <v>7459803.53</v>
      </c>
      <c r="F45" s="100">
        <v>19611823.48</v>
      </c>
    </row>
    <row r="46" spans="3:6" s="27" customFormat="1" ht="19.5" customHeight="1">
      <c r="C46" s="50" t="s">
        <v>78</v>
      </c>
      <c r="D46" s="77" t="s">
        <v>162</v>
      </c>
      <c r="E46" s="100">
        <v>4495924.79</v>
      </c>
      <c r="F46" s="100">
        <v>11819786.29</v>
      </c>
    </row>
    <row r="47" spans="3:6" s="27" customFormat="1" ht="30" customHeight="1">
      <c r="C47" s="50" t="s">
        <v>79</v>
      </c>
      <c r="D47" s="77" t="s">
        <v>162</v>
      </c>
      <c r="E47" s="100">
        <v>4376279.15</v>
      </c>
      <c r="F47" s="100">
        <v>11505237.89</v>
      </c>
    </row>
    <row r="48" spans="3:6" s="27" customFormat="1" ht="30" customHeight="1">
      <c r="C48" s="50" t="s">
        <v>80</v>
      </c>
      <c r="D48" s="77" t="s">
        <v>162</v>
      </c>
      <c r="E48" s="100">
        <v>3273754.84</v>
      </c>
      <c r="F48" s="100">
        <v>8606701.47</v>
      </c>
    </row>
    <row r="49" spans="3:6" s="27" customFormat="1" ht="30" customHeight="1">
      <c r="C49" s="50" t="s">
        <v>81</v>
      </c>
      <c r="D49" s="77" t="s">
        <v>162</v>
      </c>
      <c r="E49" s="100">
        <v>2966985.25</v>
      </c>
      <c r="F49" s="100">
        <v>7800204.22</v>
      </c>
    </row>
    <row r="50" spans="3:6" s="27" customFormat="1" ht="19.5" customHeight="1">
      <c r="C50" s="50" t="s">
        <v>82</v>
      </c>
      <c r="D50" s="77" t="s">
        <v>162</v>
      </c>
      <c r="E50" s="100">
        <v>2787136.08</v>
      </c>
      <c r="F50" s="100">
        <v>7327380.75</v>
      </c>
    </row>
    <row r="51" spans="3:6" s="27" customFormat="1" ht="19.5" customHeight="1">
      <c r="C51" s="50" t="s">
        <v>83</v>
      </c>
      <c r="D51" s="77" t="s">
        <v>162</v>
      </c>
      <c r="E51" s="100">
        <v>2534299.93</v>
      </c>
      <c r="F51" s="100">
        <v>6662674.5200000005</v>
      </c>
    </row>
    <row r="52" spans="3:6" s="27" customFormat="1" ht="19.5" customHeight="1">
      <c r="C52" s="50" t="s">
        <v>84</v>
      </c>
      <c r="D52" s="77" t="s">
        <v>162</v>
      </c>
      <c r="E52" s="100">
        <v>2371610.06</v>
      </c>
      <c r="F52" s="100">
        <v>6234962.850000001</v>
      </c>
    </row>
    <row r="53" spans="3:6" s="27" customFormat="1" ht="30" customHeight="1">
      <c r="C53" s="50" t="s">
        <v>85</v>
      </c>
      <c r="D53" s="77" t="s">
        <v>162</v>
      </c>
      <c r="E53" s="100">
        <v>2332783.96</v>
      </c>
      <c r="F53" s="100">
        <v>6132889.029999999</v>
      </c>
    </row>
    <row r="54" spans="3:6" s="27" customFormat="1" ht="30" customHeight="1">
      <c r="C54" s="50" t="s">
        <v>86</v>
      </c>
      <c r="D54" s="77" t="s">
        <v>162</v>
      </c>
      <c r="E54" s="100">
        <v>2241435.47</v>
      </c>
      <c r="F54" s="100">
        <v>5892733.85</v>
      </c>
    </row>
    <row r="55" spans="3:6" s="27" customFormat="1" ht="30" customHeight="1">
      <c r="C55" s="50" t="s">
        <v>87</v>
      </c>
      <c r="D55" s="77" t="s">
        <v>162</v>
      </c>
      <c r="E55" s="100">
        <v>2118275.96</v>
      </c>
      <c r="F55" s="100">
        <v>5568947.48</v>
      </c>
    </row>
    <row r="56" spans="3:6" s="27" customFormat="1" ht="32.25" customHeight="1">
      <c r="C56" s="50" t="s">
        <v>89</v>
      </c>
      <c r="D56" s="77" t="s">
        <v>162</v>
      </c>
      <c r="E56" s="100">
        <v>1592658.68</v>
      </c>
      <c r="F56" s="100">
        <v>4187099.67</v>
      </c>
    </row>
    <row r="57" spans="3:6" s="27" customFormat="1" ht="30" customHeight="1">
      <c r="C57" s="50" t="s">
        <v>88</v>
      </c>
      <c r="D57" s="77" t="s">
        <v>162</v>
      </c>
      <c r="E57" s="100">
        <v>1588803.09</v>
      </c>
      <c r="F57" s="100">
        <v>4176963.33</v>
      </c>
    </row>
    <row r="58" spans="3:6" s="27" customFormat="1" ht="19.5" customHeight="1">
      <c r="C58" s="50" t="s">
        <v>90</v>
      </c>
      <c r="D58" s="77" t="s">
        <v>162</v>
      </c>
      <c r="E58" s="100">
        <v>1549933.92</v>
      </c>
      <c r="F58" s="100">
        <v>4074776.2800000003</v>
      </c>
    </row>
    <row r="59" spans="3:6" s="27" customFormat="1" ht="30" customHeight="1">
      <c r="C59" s="50" t="s">
        <v>91</v>
      </c>
      <c r="D59" s="77" t="s">
        <v>162</v>
      </c>
      <c r="E59" s="100">
        <v>1302763.19</v>
      </c>
      <c r="F59" s="100">
        <v>3424964.42</v>
      </c>
    </row>
    <row r="60" spans="3:6" s="27" customFormat="1" ht="19.5" customHeight="1">
      <c r="C60" s="50" t="s">
        <v>92</v>
      </c>
      <c r="D60" s="77" t="s">
        <v>162</v>
      </c>
      <c r="E60" s="100">
        <v>1129028.19</v>
      </c>
      <c r="F60" s="100">
        <v>2968215.12</v>
      </c>
    </row>
    <row r="61" spans="3:6" s="27" customFormat="1" ht="30" customHeight="1">
      <c r="C61" s="50" t="s">
        <v>93</v>
      </c>
      <c r="D61" s="77" t="s">
        <v>162</v>
      </c>
      <c r="E61" s="100">
        <v>649912.99</v>
      </c>
      <c r="F61" s="100">
        <v>1708621.25</v>
      </c>
    </row>
    <row r="62" spans="3:6" s="27" customFormat="1" ht="30" customHeight="1">
      <c r="C62" s="50" t="s">
        <v>94</v>
      </c>
      <c r="D62" s="77" t="s">
        <v>162</v>
      </c>
      <c r="E62" s="100">
        <v>583258.65</v>
      </c>
      <c r="F62" s="100">
        <v>1533386.99</v>
      </c>
    </row>
    <row r="63" spans="3:6" s="27" customFormat="1" ht="19.5" customHeight="1">
      <c r="C63" s="50" t="s">
        <v>95</v>
      </c>
      <c r="D63" s="77" t="s">
        <v>162</v>
      </c>
      <c r="E63" s="100">
        <v>353489.91000000003</v>
      </c>
      <c r="F63" s="100">
        <v>929324.98</v>
      </c>
    </row>
    <row r="64" spans="3:6" s="27" customFormat="1" ht="19.5" customHeight="1">
      <c r="C64" s="50" t="s">
        <v>96</v>
      </c>
      <c r="D64" s="77" t="s">
        <v>162</v>
      </c>
      <c r="E64" s="100">
        <v>255712.85</v>
      </c>
      <c r="F64" s="100">
        <v>672269.08</v>
      </c>
    </row>
    <row r="65" spans="3:6" s="27" customFormat="1" ht="19.5" customHeight="1">
      <c r="C65" s="50" t="s">
        <v>97</v>
      </c>
      <c r="D65" s="77" t="s">
        <v>162</v>
      </c>
      <c r="E65" s="100">
        <v>222245.97</v>
      </c>
      <c r="F65" s="100">
        <v>584284.66</v>
      </c>
    </row>
    <row r="66" spans="3:6" s="27" customFormat="1" ht="19.5" customHeight="1">
      <c r="C66" s="50" t="s">
        <v>98</v>
      </c>
      <c r="D66" s="77" t="s">
        <v>162</v>
      </c>
      <c r="E66" s="100">
        <v>165004.56</v>
      </c>
      <c r="F66" s="100">
        <v>433796.99</v>
      </c>
    </row>
    <row r="67" spans="3:6" s="27" customFormat="1" ht="30" customHeight="1">
      <c r="C67" s="50" t="s">
        <v>99</v>
      </c>
      <c r="D67" s="77" t="s">
        <v>162</v>
      </c>
      <c r="E67" s="100">
        <v>95995.33</v>
      </c>
      <c r="F67" s="100">
        <v>252371.72</v>
      </c>
    </row>
    <row r="68" spans="3:6" s="27" customFormat="1" ht="30" customHeight="1">
      <c r="C68" s="50" t="s">
        <v>100</v>
      </c>
      <c r="D68" s="77" t="s">
        <v>162</v>
      </c>
      <c r="E68" s="100">
        <v>32689.33</v>
      </c>
      <c r="F68" s="100">
        <v>85940.25</v>
      </c>
    </row>
    <row r="69" spans="3:6" s="27" customFormat="1" ht="19.5" customHeight="1">
      <c r="C69" s="50" t="s">
        <v>101</v>
      </c>
      <c r="D69" s="77" t="s">
        <v>162</v>
      </c>
      <c r="E69" s="100">
        <v>8505.77</v>
      </c>
      <c r="F69" s="100">
        <v>22361.67</v>
      </c>
    </row>
    <row r="70" spans="3:6" s="26" customFormat="1" ht="26.25" customHeight="1">
      <c r="C70" s="38" t="s">
        <v>2</v>
      </c>
      <c r="D70" s="76"/>
      <c r="E70" s="101">
        <f>+E38+E24+E12</f>
        <v>1859783437.5000002</v>
      </c>
      <c r="F70" s="101">
        <f>+F38+F24+F12</f>
        <v>4889370657.09</v>
      </c>
    </row>
    <row r="71" spans="3:6" s="5" customFormat="1" ht="7.5" customHeight="1">
      <c r="C71" s="4"/>
      <c r="D71" s="4"/>
      <c r="E71" s="33"/>
      <c r="F71" s="33"/>
    </row>
    <row r="72" spans="3:6" s="24" customFormat="1" ht="34.5" customHeight="1">
      <c r="C72" s="114" t="s">
        <v>105</v>
      </c>
      <c r="D72" s="114"/>
      <c r="E72" s="114"/>
      <c r="F72" s="114"/>
    </row>
    <row r="73" spans="3:6" s="24" customFormat="1" ht="14.25">
      <c r="C73" s="118" t="s">
        <v>1</v>
      </c>
      <c r="D73" s="118"/>
      <c r="E73" s="118"/>
      <c r="F73" s="118"/>
    </row>
    <row r="74" spans="3:6" s="24" customFormat="1" ht="14.25" hidden="1">
      <c r="C74" s="19"/>
      <c r="D74" s="19"/>
      <c r="E74" s="19"/>
      <c r="F74" s="19"/>
    </row>
    <row r="75" spans="3:6" s="24" customFormat="1" ht="14.25">
      <c r="C75" s="19"/>
      <c r="D75" s="19"/>
      <c r="E75" s="19"/>
      <c r="F75" s="19"/>
    </row>
    <row r="76" spans="3:6" s="24" customFormat="1" ht="14.25">
      <c r="C76" s="51"/>
      <c r="D76" s="51"/>
      <c r="E76" s="19"/>
      <c r="F76" s="19"/>
    </row>
    <row r="77" spans="3:4" s="24" customFormat="1" ht="12.75" customHeight="1">
      <c r="C77" s="51"/>
      <c r="D77" s="51"/>
    </row>
    <row r="92" ht="79.5" customHeight="1"/>
    <row r="97" ht="12.75" hidden="1"/>
    <row r="98" ht="12.75" hidden="1"/>
    <row r="99" ht="12.75" hidden="1"/>
  </sheetData>
  <sheetProtection/>
  <mergeCells count="9">
    <mergeCell ref="C73:F73"/>
    <mergeCell ref="B5:F5"/>
    <mergeCell ref="B6:G6"/>
    <mergeCell ref="B7:G7"/>
    <mergeCell ref="B8:F8"/>
    <mergeCell ref="C72:F72"/>
    <mergeCell ref="E9:F9"/>
    <mergeCell ref="C9:C10"/>
    <mergeCell ref="D9:D10"/>
  </mergeCells>
  <printOptions horizontalCentered="1"/>
  <pageMargins left="0.17" right="0.16" top="0.32" bottom="0.1968503937007874" header="0.2755905511811024" footer="0.1968503937007874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showGridLines="0" zoomScale="90" zoomScaleNormal="90" zoomScalePageLayoutView="0" workbookViewId="0" topLeftCell="B1">
      <selection activeCell="I6" sqref="I6"/>
    </sheetView>
  </sheetViews>
  <sheetFormatPr defaultColWidth="11.421875" defaultRowHeight="12.75"/>
  <cols>
    <col min="1" max="1" width="1.421875" style="45" hidden="1" customWidth="1"/>
    <col min="2" max="2" width="16.140625" style="45" customWidth="1"/>
    <col min="3" max="3" width="2.00390625" style="45" customWidth="1"/>
    <col min="4" max="7" width="18.7109375" style="45" customWidth="1"/>
    <col min="8" max="16384" width="11.421875" style="45" customWidth="1"/>
  </cols>
  <sheetData>
    <row r="1" s="42" customFormat="1" ht="12.75"/>
    <row r="2" s="42" customFormat="1" ht="12.75">
      <c r="D2" s="43"/>
    </row>
    <row r="3" s="42" customFormat="1" ht="12.75">
      <c r="D3" s="43"/>
    </row>
    <row r="4" s="42" customFormat="1" ht="12.75">
      <c r="D4" s="43"/>
    </row>
    <row r="5" s="42" customFormat="1" ht="12.75"/>
    <row r="6" spans="2:7" s="42" customFormat="1" ht="24.75" customHeight="1">
      <c r="B6" s="111" t="s">
        <v>49</v>
      </c>
      <c r="C6" s="111"/>
      <c r="D6" s="111"/>
      <c r="E6" s="111"/>
      <c r="F6" s="111"/>
      <c r="G6" s="111"/>
    </row>
    <row r="7" spans="2:7" s="42" customFormat="1" ht="24.75" customHeight="1">
      <c r="B7" s="112" t="s">
        <v>118</v>
      </c>
      <c r="C7" s="112"/>
      <c r="D7" s="112"/>
      <c r="E7" s="112"/>
      <c r="F7" s="112"/>
      <c r="G7" s="112"/>
    </row>
    <row r="9" spans="2:7" ht="67.5" customHeight="1">
      <c r="B9" s="44" t="s">
        <v>20</v>
      </c>
      <c r="C9" s="44" t="s">
        <v>26</v>
      </c>
      <c r="D9" s="114" t="s">
        <v>119</v>
      </c>
      <c r="E9" s="114"/>
      <c r="F9" s="114"/>
      <c r="G9" s="114"/>
    </row>
    <row r="10" spans="2:4" ht="12.75">
      <c r="B10" s="46"/>
      <c r="C10" s="46"/>
      <c r="D10" s="57"/>
    </row>
    <row r="11" spans="2:4" ht="12.75">
      <c r="B11" s="46" t="s">
        <v>120</v>
      </c>
      <c r="C11" s="46" t="s">
        <v>26</v>
      </c>
      <c r="D11" s="47" t="s">
        <v>182</v>
      </c>
    </row>
    <row r="12" spans="2:4" ht="12.75">
      <c r="B12" s="46"/>
      <c r="C12" s="46"/>
      <c r="D12" s="57"/>
    </row>
    <row r="13" spans="2:4" ht="12.75">
      <c r="B13" s="46" t="s">
        <v>21</v>
      </c>
      <c r="C13" s="46" t="s">
        <v>26</v>
      </c>
      <c r="D13" s="47">
        <v>41121</v>
      </c>
    </row>
    <row r="14" spans="2:3" ht="12.75">
      <c r="B14" s="46"/>
      <c r="C14" s="46"/>
    </row>
    <row r="15" spans="2:4" ht="12.75">
      <c r="B15" s="46" t="s">
        <v>22</v>
      </c>
      <c r="C15" s="46" t="s">
        <v>26</v>
      </c>
      <c r="D15" s="45" t="s">
        <v>48</v>
      </c>
    </row>
    <row r="16" spans="2:3" ht="12.75">
      <c r="B16" s="46"/>
      <c r="C16" s="46"/>
    </row>
    <row r="17" spans="2:7" ht="27.75" customHeight="1">
      <c r="B17" s="44" t="s">
        <v>23</v>
      </c>
      <c r="C17" s="44" t="s">
        <v>26</v>
      </c>
      <c r="D17" s="114" t="s">
        <v>50</v>
      </c>
      <c r="E17" s="114"/>
      <c r="F17" s="114"/>
      <c r="G17" s="114"/>
    </row>
    <row r="18" spans="2:3" ht="12.75">
      <c r="B18" s="46"/>
      <c r="C18" s="46"/>
    </row>
    <row r="19" spans="2:4" ht="12.75">
      <c r="B19" s="46" t="s">
        <v>27</v>
      </c>
      <c r="C19" s="46" t="s">
        <v>26</v>
      </c>
      <c r="D19" s="45" t="s">
        <v>28</v>
      </c>
    </row>
    <row r="20" spans="2:3" ht="12.75">
      <c r="B20" s="46"/>
      <c r="C20" s="46"/>
    </row>
    <row r="21" spans="2:7" ht="12.75">
      <c r="B21" s="46" t="s">
        <v>24</v>
      </c>
      <c r="C21" s="46" t="s">
        <v>26</v>
      </c>
      <c r="D21" s="115" t="s">
        <v>29</v>
      </c>
      <c r="E21" s="115"/>
      <c r="F21" s="115"/>
      <c r="G21" s="115"/>
    </row>
    <row r="22" spans="2:3" ht="12.75">
      <c r="B22" s="46"/>
      <c r="C22" s="46"/>
    </row>
    <row r="23" spans="2:4" ht="12.75">
      <c r="B23" s="46" t="s">
        <v>25</v>
      </c>
      <c r="C23" s="46" t="s">
        <v>26</v>
      </c>
      <c r="D23" s="47">
        <v>41141</v>
      </c>
    </row>
    <row r="24" spans="2:4" ht="12.75">
      <c r="B24" s="46"/>
      <c r="C24" s="46"/>
      <c r="D24" s="47"/>
    </row>
    <row r="25" spans="2:7" ht="12.75">
      <c r="B25" s="62" t="s">
        <v>113</v>
      </c>
      <c r="C25" s="62" t="s">
        <v>26</v>
      </c>
      <c r="D25" s="113" t="s">
        <v>121</v>
      </c>
      <c r="E25" s="113"/>
      <c r="F25" s="113"/>
      <c r="G25" s="113"/>
    </row>
    <row r="26" spans="2:4" ht="12.75">
      <c r="B26" s="46"/>
      <c r="C26" s="46"/>
      <c r="D26" s="47"/>
    </row>
    <row r="27" spans="2:7" ht="31.5" customHeight="1">
      <c r="B27" s="46" t="s">
        <v>122</v>
      </c>
      <c r="C27" s="46" t="s">
        <v>26</v>
      </c>
      <c r="D27" s="113" t="s">
        <v>184</v>
      </c>
      <c r="E27" s="113"/>
      <c r="F27" s="113"/>
      <c r="G27" s="113"/>
    </row>
  </sheetData>
  <sheetProtection/>
  <mergeCells count="7">
    <mergeCell ref="D25:G25"/>
    <mergeCell ref="D27:G27"/>
    <mergeCell ref="B6:G6"/>
    <mergeCell ref="B7:G7"/>
    <mergeCell ref="D9:G9"/>
    <mergeCell ref="D21:G21"/>
    <mergeCell ref="D17:G17"/>
  </mergeCells>
  <hyperlinks>
    <hyperlink ref="D21" r:id="rId1" display="http://www.mef.gob.pe/index.php?option=com_content&amp;view=article&amp;id=2019&amp;Itemid=101433&amp;lang=es"/>
  </hyperlinks>
  <printOptions horizontalCentered="1"/>
  <pageMargins left="0" right="0.31496062992125984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3" width="20.7109375" style="45" customWidth="1"/>
    <col min="4" max="4" width="10.7109375" style="45" customWidth="1"/>
    <col min="5" max="7" width="20.7109375" style="45" customWidth="1"/>
    <col min="8" max="16384" width="11.421875" style="45" customWidth="1"/>
  </cols>
  <sheetData>
    <row r="1" s="42" customFormat="1" ht="12.75"/>
    <row r="2" s="42" customFormat="1" ht="12.75">
      <c r="C2" s="43"/>
    </row>
    <row r="3" s="42" customFormat="1" ht="12.75">
      <c r="C3" s="43"/>
    </row>
    <row r="4" s="42" customFormat="1" ht="12.75">
      <c r="C4" s="43"/>
    </row>
    <row r="5" s="42" customFormat="1" ht="12.75"/>
    <row r="6" spans="1:7" s="42" customFormat="1" ht="24.75" customHeight="1">
      <c r="A6" s="111" t="str">
        <f>+Inicio!B6</f>
        <v>DEUDA DE LAS EMPRESAS PÚBLICAS</v>
      </c>
      <c r="B6" s="111"/>
      <c r="C6" s="111"/>
      <c r="D6" s="111"/>
      <c r="E6" s="111"/>
      <c r="F6" s="111"/>
      <c r="G6" s="111"/>
    </row>
    <row r="7" spans="1:7" s="42" customFormat="1" ht="24.75" customHeight="1">
      <c r="A7" s="112" t="s">
        <v>118</v>
      </c>
      <c r="B7" s="112"/>
      <c r="C7" s="112"/>
      <c r="D7" s="112"/>
      <c r="E7" s="112"/>
      <c r="F7" s="112"/>
      <c r="G7" s="112"/>
    </row>
    <row r="8" ht="16.5" customHeight="1"/>
    <row r="9" spans="1:7" ht="16.5">
      <c r="A9" s="108" t="s">
        <v>102</v>
      </c>
      <c r="B9" s="108"/>
      <c r="C9" s="108"/>
      <c r="D9" s="81"/>
      <c r="E9" s="108" t="s">
        <v>179</v>
      </c>
      <c r="F9" s="108"/>
      <c r="G9" s="108"/>
    </row>
    <row r="28" spans="1:7" ht="18">
      <c r="A28" s="109" t="s">
        <v>180</v>
      </c>
      <c r="B28" s="109"/>
      <c r="C28" s="109"/>
      <c r="E28" s="109" t="s">
        <v>181</v>
      </c>
      <c r="F28" s="109"/>
      <c r="G28" s="109"/>
    </row>
    <row r="54" ht="18">
      <c r="G54" s="40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spans="6:7" ht="12.75">
      <c r="F59" s="41"/>
      <c r="G59" s="2"/>
    </row>
    <row r="60" spans="6:7" ht="12.75">
      <c r="F60" s="2"/>
      <c r="G60" s="2"/>
    </row>
    <row r="61" spans="6:7" ht="12.75">
      <c r="F61" s="2"/>
      <c r="G61" s="2"/>
    </row>
    <row r="62" spans="6:7" ht="12.75">
      <c r="F62" s="2"/>
      <c r="G62" s="2"/>
    </row>
    <row r="63" spans="6:7" ht="12.75">
      <c r="F63" s="2"/>
      <c r="G63" s="2"/>
    </row>
    <row r="64" spans="6:7" ht="12.75">
      <c r="F64" s="2"/>
      <c r="G64" s="2"/>
    </row>
    <row r="65" spans="6:7" ht="12.75">
      <c r="F65" s="2"/>
      <c r="G65" s="2"/>
    </row>
    <row r="66" ht="12.75">
      <c r="F66" s="2"/>
    </row>
    <row r="67" ht="12.75">
      <c r="F67" s="2"/>
    </row>
    <row r="68" ht="12.75">
      <c r="F68" s="2"/>
    </row>
    <row r="69" spans="1:7" ht="30" customHeight="1">
      <c r="A69" s="117" t="s">
        <v>115</v>
      </c>
      <c r="B69" s="117"/>
      <c r="C69" s="117"/>
      <c r="D69" s="117"/>
      <c r="E69" s="117"/>
      <c r="F69" s="117"/>
      <c r="G69" s="117"/>
    </row>
    <row r="70" spans="1:7" ht="4.5" customHeight="1">
      <c r="A70" s="82"/>
      <c r="B70" s="82"/>
      <c r="C70" s="82"/>
      <c r="D70" s="82"/>
      <c r="E70" s="82"/>
      <c r="F70" s="82"/>
      <c r="G70" s="82"/>
    </row>
    <row r="71" spans="1:6" ht="18" customHeight="1">
      <c r="A71" s="116" t="s">
        <v>1</v>
      </c>
      <c r="B71" s="116"/>
      <c r="C71" s="116"/>
      <c r="D71" s="51"/>
      <c r="E71" s="83"/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</sheetData>
  <sheetProtection/>
  <mergeCells count="8">
    <mergeCell ref="A71:C71"/>
    <mergeCell ref="A69:G69"/>
    <mergeCell ref="A6:G6"/>
    <mergeCell ref="A7:G7"/>
    <mergeCell ref="A9:C9"/>
    <mergeCell ref="E9:G9"/>
    <mergeCell ref="A28:C28"/>
    <mergeCell ref="E28:G2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1"/>
  <sheetViews>
    <sheetView showGridLines="0" zoomScale="80" zoomScaleNormal="80" zoomScalePageLayoutView="0" workbookViewId="0" topLeftCell="A7">
      <selection activeCell="G12" sqref="G12"/>
    </sheetView>
  </sheetViews>
  <sheetFormatPr defaultColWidth="11.421875" defaultRowHeight="12.75"/>
  <cols>
    <col min="1" max="1" width="9.140625" style="7" customWidth="1"/>
    <col min="2" max="2" width="32.28125" style="7" customWidth="1"/>
    <col min="3" max="6" width="14.7109375" style="7" customWidth="1"/>
    <col min="7" max="249" width="11.421875" style="7" customWidth="1"/>
    <col min="250" max="250" width="25.7109375" style="7" customWidth="1"/>
    <col min="251" max="254" width="15.7109375" style="7" customWidth="1"/>
    <col min="255" max="16384" width="11.421875" style="7" customWidth="1"/>
  </cols>
  <sheetData>
    <row r="1" ht="12.75">
      <c r="B1" s="6"/>
    </row>
    <row r="2" ht="12.75">
      <c r="B2" s="6"/>
    </row>
    <row r="3" ht="12.75">
      <c r="B3" s="6"/>
    </row>
    <row r="5" spans="2:6" ht="18">
      <c r="B5" s="125" t="s">
        <v>11</v>
      </c>
      <c r="C5" s="125"/>
      <c r="D5" s="125"/>
      <c r="E5" s="125"/>
      <c r="F5" s="125"/>
    </row>
    <row r="6" spans="2:6" ht="19.5" customHeight="1">
      <c r="B6" s="126" t="s">
        <v>183</v>
      </c>
      <c r="C6" s="126"/>
      <c r="D6" s="126"/>
      <c r="E6" s="126"/>
      <c r="F6" s="126"/>
    </row>
    <row r="7" spans="2:6" ht="17.25" customHeight="1">
      <c r="B7" s="126" t="s">
        <v>104</v>
      </c>
      <c r="C7" s="126"/>
      <c r="D7" s="126"/>
      <c r="E7" s="126"/>
      <c r="F7" s="126"/>
    </row>
    <row r="8" spans="2:6" ht="17.25" customHeight="1">
      <c r="B8" s="54"/>
      <c r="C8" s="54"/>
      <c r="D8" s="54"/>
      <c r="E8" s="54"/>
      <c r="F8" s="54"/>
    </row>
    <row r="9" spans="2:6" ht="21" customHeight="1">
      <c r="B9" s="122" t="s">
        <v>112</v>
      </c>
      <c r="C9" s="119" t="s">
        <v>118</v>
      </c>
      <c r="D9" s="120"/>
      <c r="E9" s="120"/>
      <c r="F9" s="121"/>
    </row>
    <row r="10" spans="2:6" s="17" customFormat="1" ht="21.75" customHeight="1">
      <c r="B10" s="123"/>
      <c r="C10" s="127" t="s">
        <v>110</v>
      </c>
      <c r="D10" s="128"/>
      <c r="E10" s="128"/>
      <c r="F10" s="129"/>
    </row>
    <row r="11" spans="2:6" s="17" customFormat="1" ht="21.75" customHeight="1">
      <c r="B11" s="124"/>
      <c r="C11" s="86">
        <v>2009</v>
      </c>
      <c r="D11" s="86">
        <v>2010</v>
      </c>
      <c r="E11" s="86">
        <v>2011</v>
      </c>
      <c r="F11" s="86">
        <v>2012</v>
      </c>
    </row>
    <row r="12" spans="2:14" s="18" customFormat="1" ht="21.75" customHeight="1">
      <c r="B12" s="69" t="s">
        <v>187</v>
      </c>
      <c r="C12" s="84">
        <v>767</v>
      </c>
      <c r="D12" s="84">
        <v>1012</v>
      </c>
      <c r="E12" s="84">
        <v>1102</v>
      </c>
      <c r="F12" s="84">
        <v>990</v>
      </c>
      <c r="H12" s="70"/>
      <c r="I12" s="71"/>
      <c r="M12" s="72"/>
      <c r="N12" s="72"/>
    </row>
    <row r="13" spans="2:14" s="18" customFormat="1" ht="21.75" customHeight="1">
      <c r="B13" s="69" t="s">
        <v>188</v>
      </c>
      <c r="C13" s="84">
        <v>312</v>
      </c>
      <c r="D13" s="84">
        <v>460</v>
      </c>
      <c r="E13" s="84">
        <v>690</v>
      </c>
      <c r="F13" s="84">
        <v>870</v>
      </c>
      <c r="H13" s="70"/>
      <c r="I13" s="71"/>
      <c r="M13" s="72"/>
      <c r="N13" s="72"/>
    </row>
    <row r="14" spans="2:9" s="20" customFormat="1" ht="21.75" customHeight="1">
      <c r="B14" s="55" t="s">
        <v>2</v>
      </c>
      <c r="C14" s="85">
        <f>SUM(C12:C13)</f>
        <v>1079</v>
      </c>
      <c r="D14" s="85">
        <f>SUM(D12:D13)</f>
        <v>1472</v>
      </c>
      <c r="E14" s="85">
        <f>SUM(E12:E13)</f>
        <v>1792</v>
      </c>
      <c r="F14" s="85">
        <f>SUM(F12:F13)</f>
        <v>1860</v>
      </c>
      <c r="H14" s="21"/>
      <c r="I14" s="60"/>
    </row>
    <row r="15" spans="2:8" s="8" customFormat="1" ht="7.5" customHeight="1">
      <c r="B15" s="10"/>
      <c r="C15" s="11"/>
      <c r="D15" s="11"/>
      <c r="E15" s="11"/>
      <c r="F15" s="11"/>
      <c r="H15" s="9"/>
    </row>
    <row r="16" spans="2:6" s="18" customFormat="1" ht="28.5" customHeight="1">
      <c r="B16" s="130" t="s">
        <v>115</v>
      </c>
      <c r="C16" s="130"/>
      <c r="D16" s="130"/>
      <c r="E16" s="130"/>
      <c r="F16" s="130"/>
    </row>
    <row r="17" spans="2:6" s="18" customFormat="1" ht="15" customHeight="1">
      <c r="B17" s="118" t="s">
        <v>1</v>
      </c>
      <c r="C17" s="118"/>
      <c r="D17" s="118"/>
      <c r="E17" s="53"/>
      <c r="F17" s="56"/>
    </row>
    <row r="18" spans="2:6" s="18" customFormat="1" ht="15" customHeight="1">
      <c r="B18" s="53"/>
      <c r="C18" s="53"/>
      <c r="D18" s="53"/>
      <c r="E18" s="53"/>
      <c r="F18" s="56"/>
    </row>
    <row r="19" spans="2:6" s="18" customFormat="1" ht="15" customHeight="1">
      <c r="B19" s="53"/>
      <c r="C19" s="53"/>
      <c r="D19" s="53"/>
      <c r="E19" s="53"/>
      <c r="F19" s="56"/>
    </row>
    <row r="20" spans="2:6" s="18" customFormat="1" ht="15" customHeight="1">
      <c r="B20" s="53"/>
      <c r="C20" s="53"/>
      <c r="D20" s="53"/>
      <c r="E20" s="53"/>
      <c r="F20" s="56"/>
    </row>
    <row r="21" spans="2:6" s="18" customFormat="1" ht="15" customHeight="1">
      <c r="B21" s="53"/>
      <c r="C21" s="53"/>
      <c r="D21" s="53"/>
      <c r="E21" s="53"/>
      <c r="F21" s="56"/>
    </row>
    <row r="22" spans="3:6" ht="12.75">
      <c r="C22" s="12"/>
      <c r="D22" s="13"/>
      <c r="E22" s="13"/>
      <c r="F22" s="13"/>
    </row>
    <row r="23" spans="3:6" ht="12.75">
      <c r="C23" s="12"/>
      <c r="D23" s="13"/>
      <c r="E23" s="13"/>
      <c r="F23" s="13"/>
    </row>
    <row r="26" spans="7:13" ht="12.75" customHeight="1">
      <c r="G26" s="14"/>
      <c r="H26" s="14"/>
      <c r="I26" s="14"/>
      <c r="J26" s="14"/>
      <c r="K26" s="14"/>
      <c r="L26" s="14"/>
      <c r="M26" s="14"/>
    </row>
    <row r="27" spans="7:13" ht="12.75">
      <c r="G27" s="14"/>
      <c r="H27" s="14"/>
      <c r="I27" s="14"/>
      <c r="J27" s="14"/>
      <c r="K27" s="14"/>
      <c r="L27" s="14"/>
      <c r="M27" s="14"/>
    </row>
    <row r="28" spans="7:13" ht="12.75">
      <c r="G28" s="14"/>
      <c r="H28" s="14"/>
      <c r="I28" s="14"/>
      <c r="J28" s="14"/>
      <c r="K28" s="14"/>
      <c r="L28" s="14"/>
      <c r="M28" s="14"/>
    </row>
    <row r="29" spans="7:11" ht="12.75">
      <c r="G29" s="15"/>
      <c r="H29" s="15"/>
      <c r="I29" s="16"/>
      <c r="J29" s="16"/>
      <c r="K29" s="16"/>
    </row>
    <row r="30" spans="7:11" ht="12.75">
      <c r="G30" s="15"/>
      <c r="H30" s="15"/>
      <c r="I30" s="16"/>
      <c r="J30" s="16"/>
      <c r="K30" s="16"/>
    </row>
    <row r="31" spans="7:11" ht="12.75">
      <c r="G31" s="15"/>
      <c r="H31" s="15"/>
      <c r="I31" s="16"/>
      <c r="J31" s="16"/>
      <c r="K31" s="16"/>
    </row>
  </sheetData>
  <sheetProtection/>
  <mergeCells count="8">
    <mergeCell ref="B17:D17"/>
    <mergeCell ref="C9:F9"/>
    <mergeCell ref="B9:B11"/>
    <mergeCell ref="B5:F5"/>
    <mergeCell ref="B6:F6"/>
    <mergeCell ref="C10:F10"/>
    <mergeCell ref="B16:F16"/>
    <mergeCell ref="B7:F7"/>
  </mergeCells>
  <printOptions horizontalCentered="1"/>
  <pageMargins left="0.3937007874015748" right="0.5905511811023623" top="0.984251968503937" bottom="0.984251968503937" header="0" footer="0"/>
  <pageSetup horizontalDpi="600" verticalDpi="600" orientation="portrait" paperSize="9" scale="75" r:id="rId2"/>
  <colBreaks count="1" manualBreakCount="1">
    <brk id="6" max="65535" man="1"/>
  </colBreaks>
  <ignoredErrors>
    <ignoredError sqref="C14:F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2"/>
  <sheetViews>
    <sheetView showGridLines="0" zoomScale="80" zoomScaleNormal="80" zoomScalePageLayoutView="0" workbookViewId="0" topLeftCell="A1">
      <selection activeCell="L10" sqref="L10"/>
    </sheetView>
  </sheetViews>
  <sheetFormatPr defaultColWidth="11.421875" defaultRowHeight="12.75"/>
  <cols>
    <col min="1" max="1" width="4.8515625" style="2" customWidth="1"/>
    <col min="2" max="2" width="1.7109375" style="2" customWidth="1"/>
    <col min="3" max="3" width="37.140625" style="2" customWidth="1"/>
    <col min="4" max="4" width="20.7109375" style="2" customWidth="1"/>
    <col min="5" max="5" width="23.7109375" style="2" customWidth="1"/>
    <col min="6" max="6" width="0.992187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6" ht="18">
      <c r="B5" s="125" t="s">
        <v>12</v>
      </c>
      <c r="C5" s="125"/>
      <c r="D5" s="125"/>
      <c r="E5" s="125"/>
      <c r="F5" s="22"/>
    </row>
    <row r="6" spans="2:6" ht="24.75" customHeight="1">
      <c r="B6" s="131" t="str">
        <f>+Moneda!B6:F6</f>
        <v>DEUDA DE LAS EMPRESAS PÚBLICAS</v>
      </c>
      <c r="C6" s="131"/>
      <c r="D6" s="131"/>
      <c r="E6" s="131"/>
      <c r="F6" s="131"/>
    </row>
    <row r="7" spans="2:6" s="30" customFormat="1" ht="24.75" customHeight="1">
      <c r="B7" s="131" t="s">
        <v>6</v>
      </c>
      <c r="C7" s="131"/>
      <c r="D7" s="131"/>
      <c r="E7" s="131"/>
      <c r="F7" s="131"/>
    </row>
    <row r="8" spans="2:6" s="24" customFormat="1" ht="15" customHeight="1">
      <c r="B8" s="136"/>
      <c r="C8" s="136"/>
      <c r="D8" s="136"/>
      <c r="E8" s="136"/>
      <c r="F8" s="52"/>
    </row>
    <row r="9" spans="3:5" ht="19.5" customHeight="1">
      <c r="C9" s="134" t="s">
        <v>114</v>
      </c>
      <c r="D9" s="132" t="s">
        <v>118</v>
      </c>
      <c r="E9" s="133"/>
    </row>
    <row r="10" spans="3:5" s="26" customFormat="1" ht="39.75" customHeight="1">
      <c r="C10" s="135"/>
      <c r="D10" s="87" t="s">
        <v>111</v>
      </c>
      <c r="E10" s="90" t="s">
        <v>185</v>
      </c>
    </row>
    <row r="11" spans="3:5" s="27" customFormat="1" ht="21.75" customHeight="1">
      <c r="C11" s="39" t="s">
        <v>161</v>
      </c>
      <c r="D11" s="88">
        <v>1290</v>
      </c>
      <c r="E11" s="88">
        <v>3390</v>
      </c>
    </row>
    <row r="12" spans="3:5" s="27" customFormat="1" ht="21.75" customHeight="1">
      <c r="C12" s="39" t="s">
        <v>162</v>
      </c>
      <c r="D12" s="88">
        <v>570</v>
      </c>
      <c r="E12" s="88">
        <v>1499</v>
      </c>
    </row>
    <row r="13" spans="3:5" s="26" customFormat="1" ht="21.75" customHeight="1">
      <c r="C13" s="38" t="s">
        <v>2</v>
      </c>
      <c r="D13" s="89">
        <f>SUM(D11:D12)</f>
        <v>1860</v>
      </c>
      <c r="E13" s="89">
        <f>SUM(E11:E12)</f>
        <v>4889</v>
      </c>
    </row>
    <row r="14" spans="3:5" s="5" customFormat="1" ht="7.5" customHeight="1">
      <c r="C14" s="4"/>
      <c r="D14" s="33"/>
      <c r="E14" s="33"/>
    </row>
    <row r="15" spans="3:5" s="24" customFormat="1" ht="34.5" customHeight="1">
      <c r="C15" s="114" t="s">
        <v>105</v>
      </c>
      <c r="D15" s="114"/>
      <c r="E15" s="114"/>
    </row>
    <row r="16" spans="3:5" s="24" customFormat="1" ht="14.25">
      <c r="C16" s="118" t="s">
        <v>1</v>
      </c>
      <c r="D16" s="118"/>
      <c r="E16" s="118"/>
    </row>
    <row r="17" spans="3:5" s="24" customFormat="1" ht="14.25" hidden="1">
      <c r="C17" s="19"/>
      <c r="D17" s="19"/>
      <c r="E17" s="19"/>
    </row>
    <row r="18" spans="3:5" s="24" customFormat="1" ht="14.25">
      <c r="C18" s="19"/>
      <c r="D18" s="19"/>
      <c r="E18" s="19"/>
    </row>
    <row r="19" spans="3:5" s="24" customFormat="1" ht="14.25">
      <c r="C19" s="19"/>
      <c r="D19" s="19"/>
      <c r="E19" s="19"/>
    </row>
    <row r="20" spans="3:5" s="24" customFormat="1" ht="14.25">
      <c r="C20" s="19"/>
      <c r="D20" s="19"/>
      <c r="E20" s="19"/>
    </row>
    <row r="21" spans="3:5" s="24" customFormat="1" ht="14.25">
      <c r="C21" s="19"/>
      <c r="D21" s="19"/>
      <c r="E21" s="19"/>
    </row>
    <row r="22" s="24" customFormat="1" ht="14.25">
      <c r="C22" s="51"/>
    </row>
    <row r="44" ht="18" customHeight="1"/>
  </sheetData>
  <sheetProtection/>
  <mergeCells count="8">
    <mergeCell ref="B5:E5"/>
    <mergeCell ref="B6:F6"/>
    <mergeCell ref="C15:E15"/>
    <mergeCell ref="C16:E16"/>
    <mergeCell ref="B7:F7"/>
    <mergeCell ref="D9:E9"/>
    <mergeCell ref="C9:C10"/>
    <mergeCell ref="B8:E8"/>
  </mergeCells>
  <printOptions horizontalCentered="1"/>
  <pageMargins left="0" right="0.5905511811023623" top="0.984251968503937" bottom="0.984251968503937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showGridLines="0" zoomScale="80" zoomScaleNormal="80" zoomScalePageLayoutView="0" workbookViewId="0" topLeftCell="C1">
      <selection activeCell="M18" sqref="M18"/>
    </sheetView>
  </sheetViews>
  <sheetFormatPr defaultColWidth="11.421875" defaultRowHeight="12.75"/>
  <cols>
    <col min="1" max="1" width="0" style="2" hidden="1" customWidth="1"/>
    <col min="2" max="2" width="0.5625" style="2" hidden="1" customWidth="1"/>
    <col min="3" max="4" width="0.5625" style="2" customWidth="1"/>
    <col min="5" max="5" width="40.7109375" style="2" customWidth="1"/>
    <col min="6" max="6" width="20.7109375" style="2" customWidth="1"/>
    <col min="7" max="7" width="23.7109375" style="2" customWidth="1"/>
    <col min="8" max="8" width="0.5625" style="2" customWidth="1"/>
    <col min="9" max="10" width="11.421875" style="2" customWidth="1"/>
    <col min="11" max="11" width="21.140625" style="2" bestFit="1" customWidth="1"/>
    <col min="12" max="16384" width="11.421875" style="2" customWidth="1"/>
  </cols>
  <sheetData>
    <row r="1" spans="2:5" ht="12.75">
      <c r="B1" s="1"/>
      <c r="C1" s="1"/>
      <c r="D1" s="1"/>
      <c r="E1" s="1"/>
    </row>
    <row r="2" spans="2:5" ht="12.75">
      <c r="B2" s="1"/>
      <c r="C2" s="1"/>
      <c r="D2" s="1"/>
      <c r="E2" s="1"/>
    </row>
    <row r="3" spans="2:5" ht="12.75">
      <c r="B3" s="1"/>
      <c r="C3" s="1"/>
      <c r="D3" s="1"/>
      <c r="E3" s="1"/>
    </row>
    <row r="4" spans="2:5" ht="12.75">
      <c r="B4" s="1"/>
      <c r="C4" s="1"/>
      <c r="D4" s="1"/>
      <c r="E4" s="1"/>
    </row>
    <row r="5" spans="2:8" ht="18">
      <c r="B5" s="125" t="s">
        <v>13</v>
      </c>
      <c r="C5" s="125"/>
      <c r="D5" s="125"/>
      <c r="E5" s="125"/>
      <c r="F5" s="125"/>
      <c r="G5" s="125"/>
      <c r="H5" s="22"/>
    </row>
    <row r="6" spans="2:8" ht="19.5" customHeight="1">
      <c r="B6" s="131" t="str">
        <f>+Resumen!A6</f>
        <v>DEUDA DE LAS EMPRESAS PÚBLICAS</v>
      </c>
      <c r="C6" s="131"/>
      <c r="D6" s="131"/>
      <c r="E6" s="131"/>
      <c r="F6" s="131"/>
      <c r="G6" s="131"/>
      <c r="H6" s="131"/>
    </row>
    <row r="7" spans="2:8" ht="22.5" customHeight="1">
      <c r="B7" s="137" t="str">
        <f>+Evolucion!B7:F7</f>
        <v>POR TIPO DE DEUDA</v>
      </c>
      <c r="C7" s="137"/>
      <c r="D7" s="137"/>
      <c r="E7" s="137"/>
      <c r="F7" s="137"/>
      <c r="G7" s="137"/>
      <c r="H7" s="137"/>
    </row>
    <row r="8" spans="2:8" s="24" customFormat="1" ht="15.75" customHeight="1">
      <c r="B8" s="136"/>
      <c r="C8" s="136"/>
      <c r="D8" s="136"/>
      <c r="E8" s="136"/>
      <c r="F8" s="136"/>
      <c r="G8" s="136"/>
      <c r="H8" s="23"/>
    </row>
    <row r="9" spans="5:7" ht="19.5" customHeight="1">
      <c r="E9" s="138" t="s">
        <v>171</v>
      </c>
      <c r="F9" s="132" t="s">
        <v>118</v>
      </c>
      <c r="G9" s="133"/>
    </row>
    <row r="10" spans="5:7" s="26" customFormat="1" ht="39" customHeight="1">
      <c r="E10" s="139"/>
      <c r="F10" s="90" t="s">
        <v>111</v>
      </c>
      <c r="G10" s="90" t="s">
        <v>185</v>
      </c>
    </row>
    <row r="11" spans="5:11" s="27" customFormat="1" ht="21.75" customHeight="1">
      <c r="E11" s="64" t="s">
        <v>54</v>
      </c>
      <c r="F11" s="91">
        <f>SUM(F12:F13)</f>
        <v>990</v>
      </c>
      <c r="G11" s="91">
        <f>SUM(G12:G13)</f>
        <v>2602</v>
      </c>
      <c r="K11" s="73"/>
    </row>
    <row r="12" spans="5:11" s="27" customFormat="1" ht="21.75" customHeight="1">
      <c r="E12" s="63" t="s">
        <v>124</v>
      </c>
      <c r="F12" s="92">
        <v>420</v>
      </c>
      <c r="G12" s="94">
        <v>1103</v>
      </c>
      <c r="K12" s="73"/>
    </row>
    <row r="13" spans="5:11" s="27" customFormat="1" ht="21.75" customHeight="1">
      <c r="E13" s="63" t="s">
        <v>123</v>
      </c>
      <c r="F13" s="92">
        <v>570</v>
      </c>
      <c r="G13" s="94">
        <v>1499</v>
      </c>
      <c r="K13" s="73"/>
    </row>
    <row r="14" spans="5:11" s="27" customFormat="1" ht="21.75" customHeight="1">
      <c r="E14" s="64" t="s">
        <v>55</v>
      </c>
      <c r="F14" s="91">
        <f>SUM(F15:F15)</f>
        <v>870</v>
      </c>
      <c r="G14" s="91">
        <f>SUM(G15:G15)</f>
        <v>2287</v>
      </c>
      <c r="K14" s="73"/>
    </row>
    <row r="15" spans="5:11" s="27" customFormat="1" ht="21.75" customHeight="1">
      <c r="E15" s="63" t="s">
        <v>124</v>
      </c>
      <c r="F15" s="92">
        <v>870</v>
      </c>
      <c r="G15" s="94">
        <v>2287</v>
      </c>
      <c r="K15" s="73"/>
    </row>
    <row r="16" spans="5:11" s="26" customFormat="1" ht="21.75" customHeight="1">
      <c r="E16" s="38" t="s">
        <v>2</v>
      </c>
      <c r="F16" s="93">
        <f>+F14+F11</f>
        <v>1860</v>
      </c>
      <c r="G16" s="93">
        <f>+G14+G11</f>
        <v>4889</v>
      </c>
      <c r="K16" s="59"/>
    </row>
    <row r="17" spans="5:7" s="27" customFormat="1" ht="7.5" customHeight="1">
      <c r="E17" s="28"/>
      <c r="F17" s="29"/>
      <c r="G17" s="29"/>
    </row>
    <row r="18" spans="5:7" s="24" customFormat="1" ht="34.5" customHeight="1">
      <c r="E18" s="114" t="s">
        <v>105</v>
      </c>
      <c r="F18" s="114"/>
      <c r="G18" s="114"/>
    </row>
    <row r="19" spans="5:7" s="24" customFormat="1" ht="14.25">
      <c r="E19" s="118" t="s">
        <v>1</v>
      </c>
      <c r="F19" s="118"/>
      <c r="G19" s="118"/>
    </row>
    <row r="20" spans="5:7" s="24" customFormat="1" ht="14.25" hidden="1">
      <c r="E20" s="51"/>
      <c r="F20" s="51"/>
      <c r="G20" s="51"/>
    </row>
    <row r="21" spans="5:7" s="24" customFormat="1" ht="14.25">
      <c r="E21" s="51"/>
      <c r="F21" s="51"/>
      <c r="G21" s="51"/>
    </row>
    <row r="22" spans="5:7" s="24" customFormat="1" ht="14.25">
      <c r="E22" s="51"/>
      <c r="F22" s="51"/>
      <c r="G22" s="51"/>
    </row>
    <row r="23" spans="5:7" s="24" customFormat="1" ht="14.25">
      <c r="E23" s="51"/>
      <c r="F23" s="51"/>
      <c r="G23" s="51"/>
    </row>
    <row r="24" spans="5:7" s="24" customFormat="1" ht="14.25">
      <c r="E24" s="51"/>
      <c r="F24" s="51"/>
      <c r="G24" s="51"/>
    </row>
    <row r="25" spans="5:7" s="24" customFormat="1" ht="14.25">
      <c r="E25" s="51"/>
      <c r="F25" s="51"/>
      <c r="G25" s="51"/>
    </row>
  </sheetData>
  <sheetProtection/>
  <mergeCells count="8">
    <mergeCell ref="B5:G5"/>
    <mergeCell ref="B6:H6"/>
    <mergeCell ref="E18:G18"/>
    <mergeCell ref="E19:G19"/>
    <mergeCell ref="B7:H7"/>
    <mergeCell ref="F9:G9"/>
    <mergeCell ref="E9:E10"/>
    <mergeCell ref="B8:G8"/>
  </mergeCells>
  <printOptions horizontalCentered="1"/>
  <pageMargins left="0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="80" zoomScaleNormal="80" zoomScalePageLayoutView="0" workbookViewId="0" topLeftCell="C1">
      <selection activeCell="L15" sqref="L15"/>
    </sheetView>
  </sheetViews>
  <sheetFormatPr defaultColWidth="11.421875" defaultRowHeight="12.75"/>
  <cols>
    <col min="1" max="1" width="0" style="2" hidden="1" customWidth="1"/>
    <col min="2" max="2" width="0.42578125" style="2" hidden="1" customWidth="1"/>
    <col min="3" max="3" width="40.7109375" style="2" customWidth="1"/>
    <col min="4" max="4" width="20.7109375" style="2" customWidth="1"/>
    <col min="5" max="5" width="23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6" ht="18">
      <c r="B5" s="125" t="s">
        <v>14</v>
      </c>
      <c r="C5" s="125"/>
      <c r="D5" s="125"/>
      <c r="E5" s="125"/>
      <c r="F5" s="22"/>
    </row>
    <row r="6" spans="2:6" ht="24.75" customHeight="1">
      <c r="B6" s="131" t="str">
        <f>+Tipo!B6:H6</f>
        <v>DEUDA DE LAS EMPRESAS PÚBLICAS</v>
      </c>
      <c r="C6" s="131"/>
      <c r="D6" s="131"/>
      <c r="E6" s="131"/>
      <c r="F6" s="131"/>
    </row>
    <row r="7" spans="2:6" ht="24.75" customHeight="1">
      <c r="B7" s="131" t="s">
        <v>3</v>
      </c>
      <c r="C7" s="131"/>
      <c r="D7" s="131"/>
      <c r="E7" s="131"/>
      <c r="F7" s="131"/>
    </row>
    <row r="8" spans="2:6" s="24" customFormat="1" ht="15" customHeight="1">
      <c r="B8" s="141"/>
      <c r="C8" s="141"/>
      <c r="D8" s="141"/>
      <c r="E8" s="141"/>
      <c r="F8" s="141"/>
    </row>
    <row r="9" spans="2:8" ht="19.5" customHeight="1">
      <c r="B9" s="22"/>
      <c r="C9" s="134" t="s">
        <v>172</v>
      </c>
      <c r="D9" s="132" t="s">
        <v>118</v>
      </c>
      <c r="E9" s="133"/>
      <c r="F9" s="24"/>
      <c r="G9" s="24"/>
      <c r="H9" s="24"/>
    </row>
    <row r="10" spans="3:5" s="26" customFormat="1" ht="39.75" customHeight="1">
      <c r="C10" s="135"/>
      <c r="D10" s="90" t="s">
        <v>111</v>
      </c>
      <c r="E10" s="90" t="s">
        <v>185</v>
      </c>
    </row>
    <row r="11" spans="3:5" s="27" customFormat="1" ht="21.75" customHeight="1">
      <c r="C11" s="64" t="s">
        <v>106</v>
      </c>
      <c r="D11" s="95">
        <f>SUM(D12:D13)</f>
        <v>993</v>
      </c>
      <c r="E11" s="95">
        <f>SUM(E12:E13)</f>
        <v>2610</v>
      </c>
    </row>
    <row r="12" spans="3:5" s="27" customFormat="1" ht="21.75" customHeight="1">
      <c r="C12" s="63" t="s">
        <v>124</v>
      </c>
      <c r="D12" s="94">
        <v>426</v>
      </c>
      <c r="E12" s="94">
        <v>1119</v>
      </c>
    </row>
    <row r="13" spans="3:5" s="27" customFormat="1" ht="21.75" customHeight="1">
      <c r="C13" s="63" t="s">
        <v>123</v>
      </c>
      <c r="D13" s="94">
        <v>567</v>
      </c>
      <c r="E13" s="94">
        <v>1491</v>
      </c>
    </row>
    <row r="14" spans="3:5" s="27" customFormat="1" ht="21.75" customHeight="1">
      <c r="C14" s="64" t="s">
        <v>108</v>
      </c>
      <c r="D14" s="95">
        <f>SUM(D15:D16)</f>
        <v>733</v>
      </c>
      <c r="E14" s="95">
        <f>SUM(E15:E16)</f>
        <v>1928</v>
      </c>
    </row>
    <row r="15" spans="3:5" s="27" customFormat="1" ht="21.75" customHeight="1">
      <c r="C15" s="63" t="s">
        <v>124</v>
      </c>
      <c r="D15" s="94">
        <v>730</v>
      </c>
      <c r="E15" s="94">
        <v>1920</v>
      </c>
    </row>
    <row r="16" spans="3:5" s="27" customFormat="1" ht="21.75" customHeight="1">
      <c r="C16" s="63" t="s">
        <v>123</v>
      </c>
      <c r="D16" s="94">
        <v>3</v>
      </c>
      <c r="E16" s="94">
        <v>8</v>
      </c>
    </row>
    <row r="17" spans="3:5" s="27" customFormat="1" ht="21.75" customHeight="1">
      <c r="C17" s="64" t="s">
        <v>107</v>
      </c>
      <c r="D17" s="95">
        <f>SUM(D18:D18)</f>
        <v>134</v>
      </c>
      <c r="E17" s="95">
        <f>SUM(E18:E18)</f>
        <v>351</v>
      </c>
    </row>
    <row r="18" spans="3:5" s="27" customFormat="1" ht="21.75" customHeight="1">
      <c r="C18" s="63" t="s">
        <v>124</v>
      </c>
      <c r="D18" s="94">
        <v>134</v>
      </c>
      <c r="E18" s="94">
        <v>351</v>
      </c>
    </row>
    <row r="19" spans="3:5" s="26" customFormat="1" ht="21.75" customHeight="1">
      <c r="C19" s="38" t="s">
        <v>2</v>
      </c>
      <c r="D19" s="96">
        <f>+D17+D14+D11</f>
        <v>1860</v>
      </c>
      <c r="E19" s="96">
        <f>+E17+E14+E11</f>
        <v>4889</v>
      </c>
    </row>
    <row r="20" spans="3:5" s="5" customFormat="1" ht="7.5" customHeight="1">
      <c r="C20" s="4"/>
      <c r="D20" s="25"/>
      <c r="E20" s="25"/>
    </row>
    <row r="21" spans="3:5" s="24" customFormat="1" ht="34.5" customHeight="1">
      <c r="C21" s="114" t="s">
        <v>105</v>
      </c>
      <c r="D21" s="114"/>
      <c r="E21" s="114"/>
    </row>
    <row r="22" spans="3:5" s="24" customFormat="1" ht="21" customHeight="1">
      <c r="C22" s="118" t="s">
        <v>1</v>
      </c>
      <c r="D22" s="118"/>
      <c r="E22" s="118"/>
    </row>
    <row r="23" spans="3:5" s="24" customFormat="1" ht="14.25" hidden="1">
      <c r="C23" s="19"/>
      <c r="D23" s="19"/>
      <c r="E23" s="19"/>
    </row>
    <row r="24" spans="3:5" s="24" customFormat="1" ht="14.25">
      <c r="C24" s="19"/>
      <c r="D24" s="19"/>
      <c r="E24" s="19"/>
    </row>
    <row r="25" spans="3:5" s="24" customFormat="1" ht="14.25">
      <c r="C25" s="19"/>
      <c r="D25" s="19"/>
      <c r="E25" s="19"/>
    </row>
    <row r="26" spans="3:5" s="24" customFormat="1" ht="14.25">
      <c r="C26" s="19"/>
      <c r="D26" s="19"/>
      <c r="E26" s="19"/>
    </row>
    <row r="27" s="24" customFormat="1" ht="14.25">
      <c r="C27" s="19"/>
    </row>
    <row r="28" s="24" customFormat="1" ht="14.25"/>
    <row r="46" spans="3:6" ht="14.25">
      <c r="C46" s="140"/>
      <c r="D46" s="140"/>
      <c r="E46" s="140"/>
      <c r="F46" s="140"/>
    </row>
  </sheetData>
  <sheetProtection/>
  <mergeCells count="9">
    <mergeCell ref="C46:F46"/>
    <mergeCell ref="B5:E5"/>
    <mergeCell ref="B6:F6"/>
    <mergeCell ref="C21:E21"/>
    <mergeCell ref="C22:E22"/>
    <mergeCell ref="B8:F8"/>
    <mergeCell ref="B7:F7"/>
    <mergeCell ref="D9:E9"/>
    <mergeCell ref="C9:C10"/>
  </mergeCells>
  <printOptions horizontalCentered="1"/>
  <pageMargins left="0" right="0.5905511811023623" top="0.984251968503937" bottom="0.984251968503937" header="0.31496062992125984" footer="0.31496062992125984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="80" zoomScaleNormal="80" zoomScalePageLayoutView="0" workbookViewId="0" topLeftCell="C4">
      <selection activeCell="K23" sqref="K23"/>
    </sheetView>
  </sheetViews>
  <sheetFormatPr defaultColWidth="11.421875" defaultRowHeight="12.75"/>
  <cols>
    <col min="1" max="1" width="0" style="2" hidden="1" customWidth="1"/>
    <col min="2" max="2" width="0.85546875" style="2" hidden="1" customWidth="1"/>
    <col min="3" max="3" width="40.7109375" style="2" customWidth="1"/>
    <col min="4" max="4" width="20.7109375" style="2" customWidth="1"/>
    <col min="5" max="5" width="23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6" s="35" customFormat="1" ht="18">
      <c r="B5" s="125" t="s">
        <v>15</v>
      </c>
      <c r="C5" s="125"/>
      <c r="D5" s="125"/>
      <c r="E5" s="125"/>
      <c r="F5" s="34"/>
    </row>
    <row r="6" spans="2:6" s="30" customFormat="1" ht="22.5" customHeight="1">
      <c r="B6" s="131" t="str">
        <f>+TipoEmp!B6:F6</f>
        <v>DEUDA DE LAS EMPRESAS PÚBLICAS</v>
      </c>
      <c r="C6" s="131"/>
      <c r="D6" s="131"/>
      <c r="E6" s="131"/>
      <c r="F6" s="131"/>
    </row>
    <row r="7" spans="2:6" s="30" customFormat="1" ht="22.5" customHeight="1">
      <c r="B7" s="131" t="s">
        <v>51</v>
      </c>
      <c r="C7" s="131"/>
      <c r="D7" s="131"/>
      <c r="E7" s="131"/>
      <c r="F7" s="131"/>
    </row>
    <row r="8" spans="2:6" ht="15.75">
      <c r="B8" s="136"/>
      <c r="C8" s="136"/>
      <c r="D8" s="136"/>
      <c r="E8" s="136"/>
      <c r="F8" s="52"/>
    </row>
    <row r="9" spans="3:5" ht="19.5" customHeight="1">
      <c r="C9" s="138" t="s">
        <v>173</v>
      </c>
      <c r="D9" s="142" t="s">
        <v>118</v>
      </c>
      <c r="E9" s="143"/>
    </row>
    <row r="10" spans="3:5" s="36" customFormat="1" ht="39.75" customHeight="1">
      <c r="C10" s="139"/>
      <c r="D10" s="90" t="s">
        <v>111</v>
      </c>
      <c r="E10" s="90" t="s">
        <v>185</v>
      </c>
    </row>
    <row r="11" spans="3:5" s="36" customFormat="1" ht="7.5" customHeight="1">
      <c r="C11" s="104"/>
      <c r="D11" s="105"/>
      <c r="E11" s="105"/>
    </row>
    <row r="12" spans="3:7" s="27" customFormat="1" ht="21.75" customHeight="1">
      <c r="C12" s="64" t="s">
        <v>9</v>
      </c>
      <c r="D12" s="97">
        <f>SUM(D13:D14)</f>
        <v>1804</v>
      </c>
      <c r="E12" s="97">
        <f>SUM(E13:E14)</f>
        <v>4742</v>
      </c>
      <c r="G12" s="37"/>
    </row>
    <row r="13" spans="3:7" s="27" customFormat="1" ht="21.75" customHeight="1">
      <c r="C13" s="63" t="s">
        <v>124</v>
      </c>
      <c r="D13" s="94">
        <v>1290</v>
      </c>
      <c r="E13" s="94">
        <v>3390</v>
      </c>
      <c r="G13" s="37"/>
    </row>
    <row r="14" spans="3:7" s="27" customFormat="1" ht="21.75" customHeight="1">
      <c r="C14" s="63" t="s">
        <v>123</v>
      </c>
      <c r="D14" s="94">
        <v>514</v>
      </c>
      <c r="E14" s="94">
        <v>1352</v>
      </c>
      <c r="G14" s="37"/>
    </row>
    <row r="15" spans="3:7" s="27" customFormat="1" ht="12" customHeight="1">
      <c r="C15" s="63"/>
      <c r="D15" s="94"/>
      <c r="E15" s="94"/>
      <c r="G15" s="37"/>
    </row>
    <row r="16" spans="3:7" s="27" customFormat="1" ht="21.75" customHeight="1">
      <c r="C16" s="64" t="s">
        <v>10</v>
      </c>
      <c r="D16" s="97">
        <f>SUM(D17)</f>
        <v>56</v>
      </c>
      <c r="E16" s="97">
        <f>SUM(E17)</f>
        <v>147</v>
      </c>
      <c r="G16" s="37"/>
    </row>
    <row r="17" spans="3:7" s="27" customFormat="1" ht="21.75" customHeight="1">
      <c r="C17" s="63" t="s">
        <v>123</v>
      </c>
      <c r="D17" s="94">
        <v>56</v>
      </c>
      <c r="E17" s="94">
        <v>147</v>
      </c>
      <c r="G17" s="37"/>
    </row>
    <row r="18" spans="3:7" s="27" customFormat="1" ht="9.75" customHeight="1">
      <c r="C18" s="63"/>
      <c r="D18" s="94"/>
      <c r="E18" s="94"/>
      <c r="G18" s="37"/>
    </row>
    <row r="19" spans="3:7" s="26" customFormat="1" ht="21.75" customHeight="1">
      <c r="C19" s="38" t="s">
        <v>2</v>
      </c>
      <c r="D19" s="89">
        <f>+D16+D12</f>
        <v>1860</v>
      </c>
      <c r="E19" s="89">
        <f>+E16+E12</f>
        <v>4889</v>
      </c>
      <c r="G19" s="36"/>
    </row>
    <row r="20" spans="3:7" s="5" customFormat="1" ht="7.5" customHeight="1">
      <c r="C20" s="4"/>
      <c r="D20" s="33"/>
      <c r="E20" s="33"/>
      <c r="G20" s="3"/>
    </row>
    <row r="21" spans="3:5" s="24" customFormat="1" ht="34.5" customHeight="1">
      <c r="C21" s="114" t="s">
        <v>105</v>
      </c>
      <c r="D21" s="114"/>
      <c r="E21" s="114"/>
    </row>
    <row r="22" spans="3:5" s="24" customFormat="1" ht="17.25" customHeight="1">
      <c r="C22" s="118" t="s">
        <v>125</v>
      </c>
      <c r="D22" s="118"/>
      <c r="E22" s="118"/>
    </row>
    <row r="23" spans="3:5" s="24" customFormat="1" ht="18" customHeight="1">
      <c r="C23" s="118" t="s">
        <v>1</v>
      </c>
      <c r="D23" s="118"/>
      <c r="E23" s="118"/>
    </row>
    <row r="24" spans="3:5" s="24" customFormat="1" ht="14.25" hidden="1">
      <c r="C24" s="19"/>
      <c r="D24" s="19"/>
      <c r="E24" s="19"/>
    </row>
    <row r="25" spans="3:5" s="24" customFormat="1" ht="14.25">
      <c r="C25" s="19"/>
      <c r="D25" s="19"/>
      <c r="E25" s="19"/>
    </row>
    <row r="26" spans="3:5" s="24" customFormat="1" ht="14.25">
      <c r="C26" s="19"/>
      <c r="D26" s="19"/>
      <c r="E26" s="19"/>
    </row>
    <row r="27" spans="3:5" s="24" customFormat="1" ht="14.25">
      <c r="C27" s="19"/>
      <c r="D27" s="19"/>
      <c r="E27" s="19"/>
    </row>
    <row r="28" spans="3:5" s="24" customFormat="1" ht="14.25">
      <c r="C28" s="51"/>
      <c r="D28" s="19"/>
      <c r="E28" s="19"/>
    </row>
    <row r="29" s="24" customFormat="1" ht="14.25">
      <c r="C29" s="51"/>
    </row>
    <row r="46" ht="12.75" hidden="1"/>
    <row r="47" ht="12.75" hidden="1"/>
    <row r="48" ht="12.75" hidden="1"/>
    <row r="49" ht="12.75" hidden="1"/>
    <row r="50" ht="12.75" hidden="1"/>
    <row r="51" ht="27" customHeight="1" hidden="1"/>
  </sheetData>
  <sheetProtection/>
  <mergeCells count="9">
    <mergeCell ref="B5:E5"/>
    <mergeCell ref="B6:F6"/>
    <mergeCell ref="C21:E21"/>
    <mergeCell ref="C23:E23"/>
    <mergeCell ref="B7:F7"/>
    <mergeCell ref="D9:E9"/>
    <mergeCell ref="C9:C10"/>
    <mergeCell ref="C22:E22"/>
    <mergeCell ref="B8:E8"/>
  </mergeCells>
  <printOptions horizontalCentered="1"/>
  <pageMargins left="0" right="0.5905511811023623" top="0.984251968503937" bottom="0.984251968503937" header="0.2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9"/>
  <sheetViews>
    <sheetView showGridLines="0" zoomScale="80" zoomScaleNormal="80" zoomScalePageLayoutView="0" workbookViewId="0" topLeftCell="C16">
      <selection activeCell="H15" sqref="H15"/>
    </sheetView>
  </sheetViews>
  <sheetFormatPr defaultColWidth="11.421875" defaultRowHeight="12.75"/>
  <cols>
    <col min="1" max="1" width="0" style="2" hidden="1" customWidth="1"/>
    <col min="2" max="2" width="1.1484375" style="2" hidden="1" customWidth="1"/>
    <col min="3" max="3" width="47.7109375" style="2" customWidth="1"/>
    <col min="4" max="4" width="20.7109375" style="2" customWidth="1"/>
    <col min="5" max="5" width="23.7109375" style="2" customWidth="1"/>
    <col min="6" max="6" width="4.710937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6" s="35" customFormat="1" ht="18">
      <c r="B5" s="125" t="s">
        <v>16</v>
      </c>
      <c r="C5" s="125"/>
      <c r="D5" s="125"/>
      <c r="E5" s="125"/>
      <c r="F5" s="34"/>
    </row>
    <row r="6" spans="2:6" s="30" customFormat="1" ht="24.75" customHeight="1">
      <c r="B6" s="131" t="str">
        <f>+Plazo!B6:F6</f>
        <v>DEUDA DE LAS EMPRESAS PÚBLICAS</v>
      </c>
      <c r="C6" s="131"/>
      <c r="D6" s="131"/>
      <c r="E6" s="131"/>
      <c r="F6" s="131"/>
    </row>
    <row r="7" spans="2:6" s="30" customFormat="1" ht="24.75" customHeight="1">
      <c r="B7" s="131" t="s">
        <v>7</v>
      </c>
      <c r="C7" s="131"/>
      <c r="D7" s="131"/>
      <c r="E7" s="131"/>
      <c r="F7" s="131"/>
    </row>
    <row r="8" spans="2:6" ht="15.75">
      <c r="B8" s="136"/>
      <c r="C8" s="136"/>
      <c r="D8" s="136"/>
      <c r="E8" s="136"/>
      <c r="F8" s="136"/>
    </row>
    <row r="9" spans="3:5" ht="19.5" customHeight="1">
      <c r="C9" s="138" t="s">
        <v>174</v>
      </c>
      <c r="D9" s="132" t="s">
        <v>118</v>
      </c>
      <c r="E9" s="133"/>
    </row>
    <row r="10" spans="3:5" s="26" customFormat="1" ht="39.75" customHeight="1">
      <c r="C10" s="139"/>
      <c r="D10" s="90" t="s">
        <v>111</v>
      </c>
      <c r="E10" s="90" t="s">
        <v>185</v>
      </c>
    </row>
    <row r="11" spans="3:5" s="26" customFormat="1" ht="9.75" customHeight="1">
      <c r="C11" s="104"/>
      <c r="D11" s="105"/>
      <c r="E11" s="105"/>
    </row>
    <row r="12" spans="3:5" s="27" customFormat="1" ht="21.75" customHeight="1">
      <c r="C12" s="64" t="s">
        <v>132</v>
      </c>
      <c r="D12" s="97">
        <f>SUM(D13:D20)</f>
        <v>1290</v>
      </c>
      <c r="E12" s="97">
        <f>SUM(E13:E20)</f>
        <v>3390</v>
      </c>
    </row>
    <row r="13" spans="3:5" s="27" customFormat="1" ht="21.75" customHeight="1">
      <c r="C13" s="63" t="s">
        <v>126</v>
      </c>
      <c r="D13" s="88">
        <f>400+175</f>
        <v>575</v>
      </c>
      <c r="E13" s="88">
        <v>1511</v>
      </c>
    </row>
    <row r="14" spans="3:5" s="27" customFormat="1" ht="21.75" customHeight="1" hidden="1">
      <c r="C14" s="63" t="s">
        <v>127</v>
      </c>
      <c r="D14" s="88">
        <v>0</v>
      </c>
      <c r="E14" s="88">
        <v>0</v>
      </c>
    </row>
    <row r="15" spans="3:5" s="27" customFormat="1" ht="21.75" customHeight="1">
      <c r="C15" s="63" t="s">
        <v>128</v>
      </c>
      <c r="D15" s="88">
        <v>364</v>
      </c>
      <c r="E15" s="88">
        <v>958</v>
      </c>
    </row>
    <row r="16" spans="3:5" s="27" customFormat="1" ht="21.75" customHeight="1">
      <c r="C16" s="63" t="s">
        <v>129</v>
      </c>
      <c r="D16" s="88">
        <v>213</v>
      </c>
      <c r="E16" s="88">
        <v>560</v>
      </c>
    </row>
    <row r="17" spans="3:5" s="27" customFormat="1" ht="21.75" customHeight="1">
      <c r="C17" s="63" t="s">
        <v>133</v>
      </c>
      <c r="D17" s="88">
        <v>106</v>
      </c>
      <c r="E17" s="88">
        <v>278</v>
      </c>
    </row>
    <row r="18" spans="3:5" s="27" customFormat="1" ht="21.75" customHeight="1" hidden="1">
      <c r="C18" s="63" t="s">
        <v>0</v>
      </c>
      <c r="D18" s="88">
        <v>0</v>
      </c>
      <c r="E18" s="88">
        <v>0</v>
      </c>
    </row>
    <row r="19" spans="3:5" s="27" customFormat="1" ht="21.75" customHeight="1">
      <c r="C19" s="63" t="s">
        <v>130</v>
      </c>
      <c r="D19" s="88">
        <v>32</v>
      </c>
      <c r="E19" s="88">
        <v>83</v>
      </c>
    </row>
    <row r="20" spans="3:5" s="27" customFormat="1" ht="21.75" customHeight="1" hidden="1">
      <c r="C20" s="63" t="s">
        <v>131</v>
      </c>
      <c r="D20" s="88">
        <v>0</v>
      </c>
      <c r="E20" s="88">
        <v>0</v>
      </c>
    </row>
    <row r="21" spans="3:5" s="27" customFormat="1" ht="7.5" customHeight="1">
      <c r="C21" s="63"/>
      <c r="D21" s="88"/>
      <c r="E21" s="88"/>
    </row>
    <row r="22" spans="3:5" s="27" customFormat="1" ht="21.75" customHeight="1">
      <c r="C22" s="64" t="s">
        <v>153</v>
      </c>
      <c r="D22" s="97">
        <f>SUM(D23:D30)</f>
        <v>570</v>
      </c>
      <c r="E22" s="97">
        <f>SUM(E23:E30)</f>
        <v>1499</v>
      </c>
    </row>
    <row r="23" spans="3:5" s="27" customFormat="1" ht="21.75" customHeight="1" hidden="1">
      <c r="C23" s="63" t="s">
        <v>126</v>
      </c>
      <c r="D23" s="88">
        <v>0</v>
      </c>
      <c r="E23" s="88">
        <v>0</v>
      </c>
    </row>
    <row r="24" spans="3:5" s="27" customFormat="1" ht="21.75" customHeight="1">
      <c r="C24" s="63" t="s">
        <v>127</v>
      </c>
      <c r="D24" s="88">
        <v>426</v>
      </c>
      <c r="E24" s="88">
        <v>1121</v>
      </c>
    </row>
    <row r="25" spans="3:5" s="27" customFormat="1" ht="21.75" customHeight="1" hidden="1">
      <c r="C25" s="63" t="s">
        <v>128</v>
      </c>
      <c r="D25" s="88">
        <v>0</v>
      </c>
      <c r="E25" s="88">
        <v>0</v>
      </c>
    </row>
    <row r="26" spans="3:5" s="27" customFormat="1" ht="21.75" customHeight="1">
      <c r="C26" s="63" t="s">
        <v>0</v>
      </c>
      <c r="D26" s="88">
        <v>90</v>
      </c>
      <c r="E26" s="88">
        <v>236</v>
      </c>
    </row>
    <row r="27" spans="3:5" s="27" customFormat="1" ht="21.75" customHeight="1" hidden="1">
      <c r="C27" s="63" t="s">
        <v>133</v>
      </c>
      <c r="D27" s="88">
        <v>0</v>
      </c>
      <c r="E27" s="88">
        <v>0</v>
      </c>
    </row>
    <row r="28" spans="3:5" s="27" customFormat="1" ht="21.75" customHeight="1">
      <c r="C28" s="63" t="s">
        <v>130</v>
      </c>
      <c r="D28" s="88">
        <v>49</v>
      </c>
      <c r="E28" s="88">
        <v>129</v>
      </c>
    </row>
    <row r="29" spans="3:5" s="27" customFormat="1" ht="21.75" customHeight="1">
      <c r="C29" s="63" t="s">
        <v>129</v>
      </c>
      <c r="D29" s="88">
        <v>3</v>
      </c>
      <c r="E29" s="88">
        <v>8</v>
      </c>
    </row>
    <row r="30" spans="3:5" s="27" customFormat="1" ht="21.75" customHeight="1">
      <c r="C30" s="63" t="s">
        <v>131</v>
      </c>
      <c r="D30" s="88">
        <v>2</v>
      </c>
      <c r="E30" s="88">
        <v>5</v>
      </c>
    </row>
    <row r="31" spans="3:5" s="27" customFormat="1" ht="10.5" customHeight="1">
      <c r="C31" s="63"/>
      <c r="D31" s="88"/>
      <c r="E31" s="88"/>
    </row>
    <row r="32" spans="3:5" s="26" customFormat="1" ht="19.5" customHeight="1">
      <c r="C32" s="38" t="s">
        <v>2</v>
      </c>
      <c r="D32" s="89">
        <f>+D22+D12</f>
        <v>1860</v>
      </c>
      <c r="E32" s="89">
        <f>+E22+E12</f>
        <v>4889</v>
      </c>
    </row>
    <row r="33" spans="3:5" s="5" customFormat="1" ht="7.5" customHeight="1">
      <c r="C33" s="4"/>
      <c r="D33" s="33"/>
      <c r="E33" s="33"/>
    </row>
    <row r="34" spans="3:5" s="24" customFormat="1" ht="34.5" customHeight="1">
      <c r="C34" s="114" t="s">
        <v>105</v>
      </c>
      <c r="D34" s="114"/>
      <c r="E34" s="114"/>
    </row>
    <row r="35" spans="3:5" s="24" customFormat="1" ht="14.25">
      <c r="C35" s="118" t="s">
        <v>1</v>
      </c>
      <c r="D35" s="118"/>
      <c r="E35" s="118"/>
    </row>
    <row r="36" spans="3:5" s="24" customFormat="1" ht="5.25" customHeight="1" hidden="1">
      <c r="C36" s="19"/>
      <c r="D36" s="19"/>
      <c r="E36" s="19"/>
    </row>
    <row r="37" spans="3:5" s="24" customFormat="1" ht="5.25" customHeight="1">
      <c r="C37" s="19"/>
      <c r="D37" s="19"/>
      <c r="E37" s="19"/>
    </row>
    <row r="38" spans="3:5" s="24" customFormat="1" ht="14.25">
      <c r="C38" s="51"/>
      <c r="D38" s="19"/>
      <c r="E38" s="19"/>
    </row>
    <row r="39" s="24" customFormat="1" ht="14.25">
      <c r="C39" s="51"/>
    </row>
    <row r="56" ht="15" customHeight="1"/>
    <row r="59" ht="12.75" hidden="1"/>
    <row r="60" ht="12.75" hidden="1"/>
    <row r="61" ht="12.75" hidden="1"/>
  </sheetData>
  <sheetProtection/>
  <mergeCells count="8">
    <mergeCell ref="B5:E5"/>
    <mergeCell ref="C35:E35"/>
    <mergeCell ref="B6:F6"/>
    <mergeCell ref="C34:E34"/>
    <mergeCell ref="B7:F7"/>
    <mergeCell ref="D9:E9"/>
    <mergeCell ref="C9:C10"/>
    <mergeCell ref="B8:F8"/>
  </mergeCells>
  <printOptions horizontalCentered="1"/>
  <pageMargins left="0.61" right="0.6" top="0.99" bottom="0.8" header="0.5905511811023623" footer="0.196850393700787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cp:lastPrinted>2012-10-05T15:35:45Z</cp:lastPrinted>
  <dcterms:created xsi:type="dcterms:W3CDTF">2010-09-21T14:57:59Z</dcterms:created>
  <dcterms:modified xsi:type="dcterms:W3CDTF">2012-10-10T16:53:34Z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