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F\PMD PAD PAC Excel\Estadistica WEB\A\"/>
    </mc:Choice>
  </mc:AlternateContent>
  <bookViews>
    <workbookView xWindow="0" yWindow="0" windowWidth="14040" windowHeight="11730" tabRatio="630"/>
  </bookViews>
  <sheets>
    <sheet name="Sect 2000-2020" sheetId="3" r:id="rId1"/>
  </sheets>
  <definedNames>
    <definedName name="_xlnm.Print_Area" localSheetId="0">'Sect 2000-2020'!$A$1:$W$33</definedName>
    <definedName name="_xlnm.Criteria" localSheetId="0">'Sect 2000-2020'!#REF!</definedName>
  </definedNames>
  <calcPr calcId="162913" iterate="1"/>
</workbook>
</file>

<file path=xl/calcChain.xml><?xml version="1.0" encoding="utf-8"?>
<calcChain xmlns="http://schemas.openxmlformats.org/spreadsheetml/2006/main">
  <c r="W33" i="3" l="1"/>
  <c r="V33" i="3"/>
  <c r="U33" i="3"/>
  <c r="V22" i="3" l="1"/>
  <c r="W22" i="3" s="1"/>
  <c r="W13" i="3"/>
  <c r="W14" i="3"/>
  <c r="W15" i="3"/>
  <c r="W16" i="3"/>
  <c r="W17" i="3"/>
  <c r="W18" i="3"/>
  <c r="W19" i="3"/>
  <c r="W20" i="3"/>
  <c r="W21" i="3"/>
  <c r="W23" i="3"/>
  <c r="W24" i="3"/>
  <c r="W25" i="3"/>
  <c r="W26" i="3"/>
  <c r="W27" i="3"/>
  <c r="W28" i="3"/>
  <c r="W29" i="3"/>
  <c r="W30" i="3"/>
  <c r="W31" i="3"/>
  <c r="W32" i="3"/>
  <c r="W12" i="3"/>
  <c r="S22" i="3" l="1"/>
  <c r="T33" i="3" l="1"/>
  <c r="S33" i="3" l="1"/>
  <c r="R33" i="3" l="1"/>
  <c r="Q33" i="3" l="1"/>
  <c r="P33" i="3"/>
  <c r="O33" i="3"/>
  <c r="N33" i="3"/>
  <c r="M33" i="3"/>
  <c r="L33" i="3"/>
  <c r="J33" i="3"/>
  <c r="I33" i="3"/>
  <c r="H33" i="3"/>
  <c r="F33" i="3"/>
  <c r="E33" i="3"/>
  <c r="D33" i="3"/>
  <c r="C33" i="3"/>
  <c r="B33" i="3"/>
  <c r="G27" i="3" l="1"/>
  <c r="G33" i="3" l="1"/>
  <c r="K15" i="3"/>
  <c r="K22" i="3"/>
  <c r="K33" i="3" l="1"/>
</calcChain>
</file>

<file path=xl/sharedStrings.xml><?xml version="1.0" encoding="utf-8"?>
<sst xmlns="http://schemas.openxmlformats.org/spreadsheetml/2006/main" count="50" uniqueCount="49">
  <si>
    <t>JUSTICIA</t>
  </si>
  <si>
    <t>VIVIENDA</t>
  </si>
  <si>
    <t>PESQUERIA</t>
  </si>
  <si>
    <t>DEFENSA</t>
  </si>
  <si>
    <t>OTROS</t>
  </si>
  <si>
    <t>2004</t>
  </si>
  <si>
    <t>Ministerio de Economía y Finanzas</t>
  </si>
  <si>
    <t>2007</t>
  </si>
  <si>
    <t>2008</t>
  </si>
  <si>
    <t>2006</t>
  </si>
  <si>
    <t>2005</t>
  </si>
  <si>
    <t xml:space="preserve">TRANSPORTES </t>
  </si>
  <si>
    <t>IMP. ALIMENTOS</t>
  </si>
  <si>
    <t>(En Miles de US$)</t>
  </si>
  <si>
    <t>2000</t>
  </si>
  <si>
    <t>2001</t>
  </si>
  <si>
    <t>2002</t>
  </si>
  <si>
    <t>2003</t>
  </si>
  <si>
    <t>TOTAL</t>
  </si>
  <si>
    <t>AGRICULTURA</t>
  </si>
  <si>
    <t>ENERGIA Y MINAS</t>
  </si>
  <si>
    <t>INDUSTRIA</t>
  </si>
  <si>
    <t>ECONOMIA</t>
  </si>
  <si>
    <t>SALUD</t>
  </si>
  <si>
    <t>SOCIALES</t>
  </si>
  <si>
    <t>SANEAMIENTO</t>
  </si>
  <si>
    <t>EDUCACION</t>
  </si>
  <si>
    <t>TRABAJO</t>
  </si>
  <si>
    <t>MULTISECTORIAL</t>
  </si>
  <si>
    <t>2009</t>
  </si>
  <si>
    <t>2010</t>
  </si>
  <si>
    <t>2011</t>
  </si>
  <si>
    <t>2012</t>
  </si>
  <si>
    <t>2013</t>
  </si>
  <si>
    <t>2014</t>
  </si>
  <si>
    <t>AMBIENTE</t>
  </si>
  <si>
    <t>2015</t>
  </si>
  <si>
    <t>TURISMO</t>
  </si>
  <si>
    <t>2016</t>
  </si>
  <si>
    <t>2017</t>
  </si>
  <si>
    <t>PRODUCCIÓN</t>
  </si>
  <si>
    <t>Deuda Pública Externa de Mediano y Largo Plazo</t>
  </si>
  <si>
    <t>Desembolsos Externos por Sectores Económicos</t>
  </si>
  <si>
    <t>2018</t>
  </si>
  <si>
    <t>Sector Económico</t>
  </si>
  <si>
    <t>2019</t>
  </si>
  <si>
    <t>2020</t>
  </si>
  <si>
    <t>PERIODO  2000 - 2020</t>
  </si>
  <si>
    <t>Dirección General del Tesoro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</si>
</sst>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)"/>
    <numFmt numFmtId="165" formatCode="_-* #,##0.00\ [$€-1]_-;\-* #,##0.00\ [$€-1]_-;_-* &quot;-&quot;??\ [$€-1]_-"/>
    <numFmt numFmtId="166" formatCode="_([$€-2]\ * #,##0.00_);_([$€-2]\ * \(#,##0.00\);_([$€-2]\ * &quot;-&quot;??_)"/>
    <numFmt numFmtId="167" formatCode="#,##0.000000"/>
  </numFmts>
  <fonts count="15">
    <font>
      <sz val="10"/>
      <name val="Arial"/>
    </font>
    <font>
      <sz val="10"/>
      <name val="Arial"/>
      <family val="2"/>
    </font>
    <font>
      <sz val="12"/>
      <name val="Helv"/>
    </font>
    <font>
      <sz val="11"/>
      <name val="Arial"/>
      <family val="2"/>
    </font>
    <font>
      <b/>
      <sz val="13"/>
      <name val="CG Omega"/>
      <family val="2"/>
    </font>
    <font>
      <sz val="8"/>
      <name val="Arial"/>
      <family val="2"/>
    </font>
    <font>
      <b/>
      <sz val="13"/>
      <name val="CG Omega (W1)"/>
      <family val="2"/>
    </font>
    <font>
      <b/>
      <sz val="13"/>
      <name val="CG Omega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 style="thin">
        <color indexed="55"/>
      </right>
      <top/>
      <bottom/>
      <diagonal/>
    </border>
    <border>
      <left style="thick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ck">
        <color indexed="55"/>
      </right>
      <top/>
      <bottom style="thick">
        <color indexed="55"/>
      </bottom>
      <diagonal/>
    </border>
  </borders>
  <cellStyleXfs count="34">
    <xf numFmtId="0" fontId="0" fillId="0" borderId="0"/>
    <xf numFmtId="165" fontId="1" fillId="0" borderId="0" applyFont="0" applyFill="0" applyBorder="0" applyAlignment="0" applyProtection="0"/>
    <xf numFmtId="164" fontId="2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2"/>
    <xf numFmtId="164" fontId="3" fillId="0" borderId="0" xfId="2" applyFont="1"/>
    <xf numFmtId="3" fontId="2" fillId="0" borderId="0" xfId="2" applyNumberFormat="1"/>
    <xf numFmtId="0" fontId="2" fillId="0" borderId="0" xfId="2" applyNumberFormat="1" applyFill="1"/>
    <xf numFmtId="3" fontId="3" fillId="0" borderId="0" xfId="2" applyNumberFormat="1" applyFont="1"/>
    <xf numFmtId="164" fontId="2" fillId="3" borderId="3" xfId="2" applyFill="1" applyBorder="1"/>
    <xf numFmtId="164" fontId="3" fillId="3" borderId="3" xfId="2" applyFont="1" applyFill="1" applyBorder="1"/>
    <xf numFmtId="3" fontId="3" fillId="3" borderId="1" xfId="2" applyNumberFormat="1" applyFont="1" applyFill="1" applyBorder="1"/>
    <xf numFmtId="3" fontId="2" fillId="3" borderId="1" xfId="2" applyNumberFormat="1" applyFill="1" applyBorder="1"/>
    <xf numFmtId="3" fontId="3" fillId="0" borderId="1" xfId="2" applyNumberFormat="1" applyFont="1" applyFill="1" applyBorder="1"/>
    <xf numFmtId="3" fontId="3" fillId="4" borderId="1" xfId="2" applyNumberFormat="1" applyFont="1" applyFill="1" applyBorder="1"/>
    <xf numFmtId="3" fontId="2" fillId="4" borderId="1" xfId="2" applyNumberFormat="1" applyFill="1" applyBorder="1"/>
    <xf numFmtId="167" fontId="3" fillId="0" borderId="0" xfId="2" applyNumberFormat="1" applyFont="1"/>
    <xf numFmtId="164" fontId="8" fillId="0" borderId="0" xfId="2" applyFont="1"/>
    <xf numFmtId="164" fontId="9" fillId="0" borderId="0" xfId="2" applyFont="1"/>
    <xf numFmtId="164" fontId="10" fillId="0" borderId="0" xfId="2" applyFont="1"/>
    <xf numFmtId="164" fontId="6" fillId="2" borderId="4" xfId="2" applyFont="1" applyFill="1" applyBorder="1" applyAlignment="1" applyProtection="1">
      <alignment horizontal="center" vertical="center"/>
    </xf>
    <xf numFmtId="49" fontId="6" fillId="2" borderId="5" xfId="2" applyNumberFormat="1" applyFont="1" applyFill="1" applyBorder="1" applyAlignment="1" applyProtection="1">
      <alignment horizontal="center" vertical="center"/>
    </xf>
    <xf numFmtId="49" fontId="6" fillId="2" borderId="6" xfId="2" applyNumberFormat="1" applyFont="1" applyFill="1" applyBorder="1" applyAlignment="1" applyProtection="1">
      <alignment horizontal="center" vertical="center"/>
    </xf>
    <xf numFmtId="164" fontId="7" fillId="2" borderId="4" xfId="2" applyFont="1" applyFill="1" applyBorder="1" applyAlignment="1">
      <alignment vertical="center"/>
    </xf>
    <xf numFmtId="3" fontId="4" fillId="2" borderId="5" xfId="2" applyNumberFormat="1" applyFont="1" applyFill="1" applyBorder="1" applyAlignment="1" applyProtection="1">
      <alignment vertical="center"/>
    </xf>
    <xf numFmtId="3" fontId="4" fillId="2" borderId="7" xfId="2" applyNumberFormat="1" applyFont="1" applyFill="1" applyBorder="1" applyAlignment="1" applyProtection="1">
      <alignment vertical="center"/>
    </xf>
    <xf numFmtId="4" fontId="3" fillId="0" borderId="0" xfId="2" applyNumberFormat="1" applyFont="1"/>
    <xf numFmtId="3" fontId="3" fillId="4" borderId="0" xfId="2" applyNumberFormat="1" applyFont="1" applyFill="1" applyBorder="1"/>
    <xf numFmtId="164" fontId="12" fillId="0" borderId="0" xfId="2" applyFont="1" applyAlignment="1">
      <alignment horizontal="center"/>
    </xf>
    <xf numFmtId="164" fontId="13" fillId="0" borderId="0" xfId="2" applyFont="1" applyAlignment="1">
      <alignment horizontal="center"/>
    </xf>
    <xf numFmtId="164" fontId="8" fillId="0" borderId="0" xfId="2" applyFont="1" applyAlignment="1">
      <alignment horizontal="center"/>
    </xf>
    <xf numFmtId="164" fontId="11" fillId="0" borderId="0" xfId="2" applyFont="1" applyAlignment="1">
      <alignment horizontal="center"/>
    </xf>
    <xf numFmtId="3" fontId="14" fillId="5" borderId="2" xfId="2" applyNumberFormat="1" applyFont="1" applyFill="1" applyBorder="1"/>
    <xf numFmtId="3" fontId="10" fillId="5" borderId="2" xfId="2" applyNumberFormat="1" applyFont="1" applyFill="1" applyBorder="1"/>
    <xf numFmtId="3" fontId="10" fillId="5" borderId="8" xfId="2" applyNumberFormat="1" applyFont="1" applyFill="1" applyBorder="1"/>
  </cellXfs>
  <cellStyles count="34">
    <cellStyle name="Euro" xfId="1"/>
    <cellStyle name="Euro 2" xfId="3"/>
    <cellStyle name="Euro 3" xfId="7"/>
    <cellStyle name="Euro 4" xfId="11"/>
    <cellStyle name="Euro 5" xfId="15"/>
    <cellStyle name="Euro 6" xfId="19"/>
    <cellStyle name="Euro 7" xfId="23"/>
    <cellStyle name="Euro 8" xfId="27"/>
    <cellStyle name="Euro 9" xfId="31"/>
    <cellStyle name="Normal" xfId="0" builtinId="0"/>
    <cellStyle name="Normal 2 2" xfId="4"/>
    <cellStyle name="Normal 2 3" xfId="8"/>
    <cellStyle name="Normal 2 4" xfId="12"/>
    <cellStyle name="Normal 2 5" xfId="16"/>
    <cellStyle name="Normal 2 6" xfId="20"/>
    <cellStyle name="Normal 2 7" xfId="24"/>
    <cellStyle name="Normal 2 8" xfId="28"/>
    <cellStyle name="Normal 2 9" xfId="32"/>
    <cellStyle name="Normal 3" xfId="6"/>
    <cellStyle name="Normal 4" xfId="10"/>
    <cellStyle name="Normal 5" xfId="14"/>
    <cellStyle name="Normal 6" xfId="18"/>
    <cellStyle name="Normal 7" xfId="22"/>
    <cellStyle name="Normal 8" xfId="26"/>
    <cellStyle name="Normal 9" xfId="30"/>
    <cellStyle name="Normal_DESEM_1997" xfId="2"/>
    <cellStyle name="Porcentual 2 2" xfId="5"/>
    <cellStyle name="Porcentual 2 3" xfId="9"/>
    <cellStyle name="Porcentual 2 4" xfId="13"/>
    <cellStyle name="Porcentual 2 5" xfId="17"/>
    <cellStyle name="Porcentual 2 6" xfId="21"/>
    <cellStyle name="Porcentual 2 7" xfId="25"/>
    <cellStyle name="Porcentual 2 8" xfId="29"/>
    <cellStyle name="Porcentual 2 9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FW45"/>
  <sheetViews>
    <sheetView showGridLines="0" tabSelected="1" zoomScale="75" zoomScaleNormal="75" zoomScaleSheetLayoutView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"/>
    </sheetView>
  </sheetViews>
  <sheetFormatPr baseColWidth="10" defaultRowHeight="15.75"/>
  <cols>
    <col min="1" max="1" width="36.7109375" style="1" customWidth="1"/>
    <col min="2" max="22" width="12.42578125" style="1" customWidth="1"/>
    <col min="23" max="23" width="14.28515625" style="1" customWidth="1"/>
    <col min="24" max="24" width="1.7109375" style="1" customWidth="1"/>
    <col min="25" max="25" width="12.85546875" style="1" bestFit="1" customWidth="1"/>
    <col min="26" max="16384" width="11.42578125" style="1"/>
  </cols>
  <sheetData>
    <row r="1" spans="1:179" s="15" customFormat="1">
      <c r="A1" s="14" t="s">
        <v>6</v>
      </c>
    </row>
    <row r="2" spans="1:179" s="15" customFormat="1">
      <c r="A2" s="16" t="s">
        <v>48</v>
      </c>
    </row>
    <row r="3" spans="1:179" s="15" customFormat="1">
      <c r="A3" s="16"/>
    </row>
    <row r="4" spans="1:179" s="15" customFormat="1" ht="15"/>
    <row r="5" spans="1:179" s="15" customFormat="1" ht="20.25">
      <c r="A5" s="28" t="s">
        <v>41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179" s="15" customFormat="1" ht="27" customHeight="1">
      <c r="A6" s="25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179" s="15" customFormat="1" ht="23.25" customHeight="1">
      <c r="A7" s="26" t="s">
        <v>47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179" s="15" customFormat="1" ht="19.5" customHeight="1">
      <c r="A8" s="27" t="s">
        <v>13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179" ht="16.5" thickBot="1"/>
    <row r="10" spans="1:179" ht="30" customHeight="1" thickTop="1" thickBot="1">
      <c r="A10" s="17" t="s">
        <v>44</v>
      </c>
      <c r="B10" s="18" t="s">
        <v>14</v>
      </c>
      <c r="C10" s="18" t="s">
        <v>15</v>
      </c>
      <c r="D10" s="18" t="s">
        <v>16</v>
      </c>
      <c r="E10" s="18" t="s">
        <v>17</v>
      </c>
      <c r="F10" s="18" t="s">
        <v>5</v>
      </c>
      <c r="G10" s="18" t="s">
        <v>10</v>
      </c>
      <c r="H10" s="18" t="s">
        <v>9</v>
      </c>
      <c r="I10" s="18" t="s">
        <v>7</v>
      </c>
      <c r="J10" s="18" t="s">
        <v>8</v>
      </c>
      <c r="K10" s="18" t="s">
        <v>29</v>
      </c>
      <c r="L10" s="18" t="s">
        <v>30</v>
      </c>
      <c r="M10" s="18" t="s">
        <v>31</v>
      </c>
      <c r="N10" s="18" t="s">
        <v>32</v>
      </c>
      <c r="O10" s="18" t="s">
        <v>33</v>
      </c>
      <c r="P10" s="18" t="s">
        <v>34</v>
      </c>
      <c r="Q10" s="18" t="s">
        <v>36</v>
      </c>
      <c r="R10" s="18" t="s">
        <v>38</v>
      </c>
      <c r="S10" s="18" t="s">
        <v>39</v>
      </c>
      <c r="T10" s="18" t="s">
        <v>43</v>
      </c>
      <c r="U10" s="18" t="s">
        <v>45</v>
      </c>
      <c r="V10" s="18" t="s">
        <v>46</v>
      </c>
      <c r="W10" s="19" t="s">
        <v>18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</row>
    <row r="11" spans="1:179" ht="16.5" thickTop="1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2"/>
      <c r="P11" s="12"/>
      <c r="Q11" s="12"/>
      <c r="R11" s="12"/>
      <c r="S11" s="12"/>
      <c r="T11" s="12"/>
      <c r="U11" s="12"/>
      <c r="V11" s="12"/>
      <c r="W11" s="29"/>
    </row>
    <row r="12" spans="1:179" s="2" customFormat="1" ht="21" customHeight="1">
      <c r="A12" s="7" t="s">
        <v>19</v>
      </c>
      <c r="B12" s="8">
        <v>79232.570547172509</v>
      </c>
      <c r="C12" s="8">
        <v>51440.569187294008</v>
      </c>
      <c r="D12" s="8">
        <v>39670.353579999995</v>
      </c>
      <c r="E12" s="8">
        <v>41660.12859</v>
      </c>
      <c r="F12" s="8">
        <v>24765.52649</v>
      </c>
      <c r="G12" s="8">
        <v>15395.065069999999</v>
      </c>
      <c r="H12" s="8">
        <v>38453</v>
      </c>
      <c r="I12" s="8">
        <v>46419.740890000001</v>
      </c>
      <c r="J12" s="8">
        <v>65689.860420000012</v>
      </c>
      <c r="K12" s="8">
        <v>59832.878570000001</v>
      </c>
      <c r="L12" s="10">
        <v>41861.469100000002</v>
      </c>
      <c r="M12" s="10">
        <v>29945.338379999997</v>
      </c>
      <c r="N12" s="11">
        <v>40545.551440000003</v>
      </c>
      <c r="O12" s="11">
        <v>31988.166369999999</v>
      </c>
      <c r="P12" s="11">
        <v>24347.838080000001</v>
      </c>
      <c r="Q12" s="11">
        <v>161388.06087000002</v>
      </c>
      <c r="R12" s="11">
        <v>420696.98718999996</v>
      </c>
      <c r="S12" s="11">
        <v>97762.066320000013</v>
      </c>
      <c r="T12" s="11">
        <v>62225.77291</v>
      </c>
      <c r="U12" s="11">
        <v>46264.39875</v>
      </c>
      <c r="V12" s="11">
        <v>45736</v>
      </c>
      <c r="W12" s="30">
        <f>SUM(B12:V12)</f>
        <v>1465321.3427544665</v>
      </c>
      <c r="X12" s="1"/>
    </row>
    <row r="13" spans="1:179" s="2" customFormat="1" ht="21" customHeight="1">
      <c r="A13" s="7" t="s">
        <v>35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1">
        <v>0</v>
      </c>
      <c r="O13" s="11">
        <v>1614.577</v>
      </c>
      <c r="P13" s="11">
        <v>8956.0466500000002</v>
      </c>
      <c r="Q13" s="11">
        <v>965.33113999999989</v>
      </c>
      <c r="R13" s="11">
        <v>13415.28203</v>
      </c>
      <c r="S13" s="11">
        <v>19315.070930000002</v>
      </c>
      <c r="T13" s="11">
        <v>14791.63351</v>
      </c>
      <c r="U13" s="11">
        <v>10427.07956</v>
      </c>
      <c r="V13" s="11">
        <v>3029</v>
      </c>
      <c r="W13" s="30">
        <f>SUM(B13:V13)</f>
        <v>72514.020820000005</v>
      </c>
      <c r="X13" s="1"/>
    </row>
    <row r="14" spans="1:179" s="2" customFormat="1" ht="21" customHeight="1">
      <c r="A14" s="7" t="s">
        <v>3</v>
      </c>
      <c r="B14" s="8">
        <v>23344.085000000006</v>
      </c>
      <c r="C14" s="8">
        <v>813.89599999999996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30">
        <f t="shared" ref="W14:W32" si="0">SUM(B14:V14)</f>
        <v>24157.981000000007</v>
      </c>
      <c r="X14" s="1"/>
    </row>
    <row r="15" spans="1:179" s="2" customFormat="1" ht="21" customHeight="1">
      <c r="A15" s="7" t="s">
        <v>22</v>
      </c>
      <c r="B15" s="8">
        <v>931322.27384679706</v>
      </c>
      <c r="C15" s="8">
        <v>905966.17360999994</v>
      </c>
      <c r="D15" s="8">
        <v>1667346.6620399999</v>
      </c>
      <c r="E15" s="8">
        <v>1836392.0859900001</v>
      </c>
      <c r="F15" s="8">
        <v>2227460.55803</v>
      </c>
      <c r="G15" s="8">
        <v>2314561.1884300001</v>
      </c>
      <c r="H15" s="8">
        <v>316830</v>
      </c>
      <c r="I15" s="8">
        <v>2922166.8608200001</v>
      </c>
      <c r="J15" s="8">
        <v>888821.9664299998</v>
      </c>
      <c r="K15" s="8">
        <f>2586368.7218+3892.75516</f>
        <v>2590261.4769600001</v>
      </c>
      <c r="L15" s="8">
        <v>3139710.2032099999</v>
      </c>
      <c r="M15" s="8">
        <v>317177.06237</v>
      </c>
      <c r="N15" s="11">
        <v>621003.98161999998</v>
      </c>
      <c r="O15" s="11">
        <v>171088.64658999999</v>
      </c>
      <c r="P15" s="11">
        <v>781463.52512999997</v>
      </c>
      <c r="Q15" s="11">
        <v>4101301.5782399997</v>
      </c>
      <c r="R15" s="11">
        <v>1192177.5808000001</v>
      </c>
      <c r="S15" s="11">
        <v>7779.9214999999995</v>
      </c>
      <c r="T15" s="11">
        <v>378590.17155999999</v>
      </c>
      <c r="U15" s="11">
        <v>1544154.06853</v>
      </c>
      <c r="V15" s="11">
        <v>3080858</v>
      </c>
      <c r="W15" s="30">
        <f t="shared" si="0"/>
        <v>31936433.985706791</v>
      </c>
      <c r="X15" s="1"/>
    </row>
    <row r="16" spans="1:179" s="2" customFormat="1" ht="21" customHeight="1">
      <c r="A16" s="7" t="s">
        <v>26</v>
      </c>
      <c r="B16" s="8">
        <v>47867.353085007002</v>
      </c>
      <c r="C16" s="8">
        <v>21401.141509337998</v>
      </c>
      <c r="D16" s="8">
        <v>16087.16459</v>
      </c>
      <c r="E16" s="8">
        <v>22456.37</v>
      </c>
      <c r="F16" s="8">
        <v>21265.758710000002</v>
      </c>
      <c r="G16" s="8">
        <v>35367.76369</v>
      </c>
      <c r="H16" s="8">
        <v>36548</v>
      </c>
      <c r="I16" s="8">
        <v>6337.0048399999996</v>
      </c>
      <c r="J16" s="8">
        <v>1897.9514999999999</v>
      </c>
      <c r="K16" s="8">
        <v>0</v>
      </c>
      <c r="L16" s="8">
        <v>0</v>
      </c>
      <c r="M16" s="8">
        <v>0</v>
      </c>
      <c r="N16" s="11">
        <v>0</v>
      </c>
      <c r="O16" s="11">
        <v>1737.95</v>
      </c>
      <c r="P16" s="11">
        <v>7279.874319999999</v>
      </c>
      <c r="Q16" s="11">
        <v>16379.429820000001</v>
      </c>
      <c r="R16" s="11">
        <v>30286.091840000001</v>
      </c>
      <c r="S16" s="11">
        <v>19178.499110000001</v>
      </c>
      <c r="T16" s="11">
        <v>6306.5652399999999</v>
      </c>
      <c r="U16" s="11">
        <v>1595.3834099999999</v>
      </c>
      <c r="V16" s="11">
        <v>11832</v>
      </c>
      <c r="W16" s="30">
        <f t="shared" si="0"/>
        <v>303824.30166434502</v>
      </c>
      <c r="X16" s="1"/>
    </row>
    <row r="17" spans="1:24" s="2" customFormat="1" ht="21" customHeight="1">
      <c r="A17" s="7" t="s">
        <v>20</v>
      </c>
      <c r="B17" s="8">
        <v>38298.387112707998</v>
      </c>
      <c r="C17" s="8">
        <v>50419.573405068993</v>
      </c>
      <c r="D17" s="8">
        <v>31541.374960000001</v>
      </c>
      <c r="E17" s="8">
        <v>66283.897620000003</v>
      </c>
      <c r="F17" s="8">
        <v>60413.477759999994</v>
      </c>
      <c r="G17" s="8">
        <v>45154.209849999999</v>
      </c>
      <c r="H17" s="8">
        <v>17864</v>
      </c>
      <c r="I17" s="8">
        <v>61982.57058</v>
      </c>
      <c r="J17" s="8">
        <v>12039.474759999999</v>
      </c>
      <c r="K17" s="8">
        <v>15481.15301</v>
      </c>
      <c r="L17" s="8">
        <v>18910.500510000005</v>
      </c>
      <c r="M17" s="8">
        <v>29739.656690000003</v>
      </c>
      <c r="N17" s="11">
        <v>27201.683070000003</v>
      </c>
      <c r="O17" s="11">
        <v>3476.0788699999998</v>
      </c>
      <c r="P17" s="11">
        <v>8853.0605400000004</v>
      </c>
      <c r="Q17" s="11">
        <v>17487.02233</v>
      </c>
      <c r="R17" s="11">
        <v>15227.782369999999</v>
      </c>
      <c r="S17" s="11">
        <v>2919.0909000000001</v>
      </c>
      <c r="T17" s="11">
        <v>139.02051</v>
      </c>
      <c r="U17" s="11">
        <v>191.12977000000001</v>
      </c>
      <c r="V17" s="11">
        <v>0</v>
      </c>
      <c r="W17" s="30">
        <f t="shared" si="0"/>
        <v>523623.14461777703</v>
      </c>
      <c r="X17" s="1"/>
    </row>
    <row r="18" spans="1:24" s="2" customFormat="1" ht="21" customHeight="1">
      <c r="A18" s="7" t="s">
        <v>12</v>
      </c>
      <c r="B18" s="8">
        <v>4166.7749999999996</v>
      </c>
      <c r="C18" s="8">
        <v>9697.1260000000002</v>
      </c>
      <c r="D18" s="8">
        <v>9639.7618000000002</v>
      </c>
      <c r="E18" s="8">
        <v>0</v>
      </c>
      <c r="F18" s="8">
        <v>5965.34375</v>
      </c>
      <c r="G18" s="8">
        <v>0</v>
      </c>
      <c r="H18" s="8">
        <v>5473</v>
      </c>
      <c r="I18" s="8">
        <v>3456.75</v>
      </c>
      <c r="J18" s="8">
        <v>0</v>
      </c>
      <c r="K18" s="8">
        <v>0</v>
      </c>
      <c r="L18" s="8">
        <v>0</v>
      </c>
      <c r="M18" s="8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30">
        <f t="shared" si="0"/>
        <v>38398.756549999998</v>
      </c>
      <c r="X18" s="1"/>
    </row>
    <row r="19" spans="1:24" s="2" customFormat="1" ht="21" customHeight="1">
      <c r="A19" s="7" t="s">
        <v>21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30">
        <f t="shared" si="0"/>
        <v>0</v>
      </c>
      <c r="X19" s="1"/>
    </row>
    <row r="20" spans="1:24" s="2" customFormat="1" ht="21" customHeight="1">
      <c r="A20" s="7" t="s">
        <v>0</v>
      </c>
      <c r="B20" s="8">
        <v>2702.8290000000002</v>
      </c>
      <c r="C20" s="8">
        <v>4136.7326700000003</v>
      </c>
      <c r="D20" s="8">
        <v>-340.48764999999997</v>
      </c>
      <c r="E20" s="8">
        <v>0</v>
      </c>
      <c r="F20" s="8">
        <v>0</v>
      </c>
      <c r="G20" s="8">
        <v>340</v>
      </c>
      <c r="H20" s="8">
        <v>1554</v>
      </c>
      <c r="I20" s="8">
        <v>3552.5817499999998</v>
      </c>
      <c r="J20" s="8">
        <v>4595.4595399999998</v>
      </c>
      <c r="K20" s="8">
        <v>2250.4470499999998</v>
      </c>
      <c r="L20" s="8">
        <v>461.54070000000002</v>
      </c>
      <c r="M20" s="8">
        <v>911.21767</v>
      </c>
      <c r="N20" s="11">
        <v>7543.8481999999904</v>
      </c>
      <c r="O20" s="11">
        <v>7181.1833499999993</v>
      </c>
      <c r="P20" s="11">
        <v>10199.351060000001</v>
      </c>
      <c r="Q20" s="11">
        <v>10814.6466</v>
      </c>
      <c r="R20" s="11">
        <v>5330.1325699999998</v>
      </c>
      <c r="S20" s="11">
        <v>1227</v>
      </c>
      <c r="T20" s="11">
        <v>2276.39</v>
      </c>
      <c r="U20" s="11">
        <v>-227.60003</v>
      </c>
      <c r="V20" s="11">
        <v>213</v>
      </c>
      <c r="W20" s="30">
        <f t="shared" si="0"/>
        <v>64722.272479999992</v>
      </c>
      <c r="X20" s="1"/>
    </row>
    <row r="21" spans="1:24" s="2" customFormat="1" ht="18.75" customHeight="1">
      <c r="A21" s="7" t="s">
        <v>28</v>
      </c>
      <c r="B21" s="8">
        <v>115287.1372772</v>
      </c>
      <c r="C21" s="8">
        <v>70697.661500000002</v>
      </c>
      <c r="D21" s="8">
        <v>66105.34418</v>
      </c>
      <c r="E21" s="8">
        <v>19906.562819999999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30">
        <f t="shared" si="0"/>
        <v>271996.7057772</v>
      </c>
      <c r="X21" s="1"/>
    </row>
    <row r="22" spans="1:24" s="2" customFormat="1" ht="21" customHeight="1">
      <c r="A22" s="7" t="s">
        <v>4</v>
      </c>
      <c r="B22" s="8">
        <v>3500.069</v>
      </c>
      <c r="C22" s="8">
        <v>0</v>
      </c>
      <c r="D22" s="8">
        <v>0</v>
      </c>
      <c r="E22" s="8">
        <v>351.35041000000001</v>
      </c>
      <c r="F22" s="8">
        <v>3339.18325</v>
      </c>
      <c r="G22" s="8">
        <v>3332.0475700000002</v>
      </c>
      <c r="H22" s="8">
        <v>9829</v>
      </c>
      <c r="I22" s="8">
        <v>14031.714319999999</v>
      </c>
      <c r="J22" s="8">
        <v>13874.864590000001</v>
      </c>
      <c r="K22" s="8">
        <f>23260.61064-3892.75516</f>
        <v>19367.855479999998</v>
      </c>
      <c r="L22" s="10">
        <v>21791.891940000001</v>
      </c>
      <c r="M22" s="10">
        <v>11416.34726</v>
      </c>
      <c r="N22" s="11">
        <v>3197.22280000004</v>
      </c>
      <c r="O22" s="11">
        <v>2840.3140800000001</v>
      </c>
      <c r="P22" s="11">
        <v>12170.887999999999</v>
      </c>
      <c r="Q22" s="11">
        <v>17095.179889999999</v>
      </c>
      <c r="R22" s="11">
        <v>11108</v>
      </c>
      <c r="S22" s="11">
        <f>6562.579+600</f>
        <v>7162.5789999999997</v>
      </c>
      <c r="T22" s="11">
        <v>18597.296999999999</v>
      </c>
      <c r="U22" s="11">
        <v>34849.713000000003</v>
      </c>
      <c r="V22" s="11">
        <f>29869+5085</f>
        <v>34954</v>
      </c>
      <c r="W22" s="30">
        <f t="shared" si="0"/>
        <v>242809.51759</v>
      </c>
      <c r="X22" s="1"/>
    </row>
    <row r="23" spans="1:24" s="2" customFormat="1" ht="21" customHeight="1">
      <c r="A23" s="7" t="s">
        <v>2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30">
        <f t="shared" si="0"/>
        <v>0</v>
      </c>
      <c r="X23" s="1"/>
    </row>
    <row r="24" spans="1:24" s="2" customFormat="1" ht="21" customHeight="1">
      <c r="A24" s="7" t="s">
        <v>40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650</v>
      </c>
      <c r="T24" s="11">
        <v>14722</v>
      </c>
      <c r="U24" s="11">
        <v>19175</v>
      </c>
      <c r="V24" s="11">
        <v>16161</v>
      </c>
      <c r="W24" s="30">
        <f t="shared" si="0"/>
        <v>50708</v>
      </c>
      <c r="X24" s="1"/>
    </row>
    <row r="25" spans="1:24" s="2" customFormat="1" ht="21" customHeight="1">
      <c r="A25" s="7" t="s">
        <v>23</v>
      </c>
      <c r="B25" s="8">
        <v>7238.4277055800003</v>
      </c>
      <c r="C25" s="8">
        <v>5987.0070452</v>
      </c>
      <c r="D25" s="8">
        <v>7120.3634999999995</v>
      </c>
      <c r="E25" s="8">
        <v>7534.9581100000005</v>
      </c>
      <c r="F25" s="8">
        <v>14912.830210000002</v>
      </c>
      <c r="G25" s="8">
        <v>21306.916570000001</v>
      </c>
      <c r="H25" s="8">
        <v>4580</v>
      </c>
      <c r="I25" s="8">
        <v>-11.59233</v>
      </c>
      <c r="J25" s="8">
        <v>0</v>
      </c>
      <c r="K25" s="8">
        <v>750</v>
      </c>
      <c r="L25" s="8">
        <v>2209.5955899999999</v>
      </c>
      <c r="M25" s="8">
        <v>5259.7346099999995</v>
      </c>
      <c r="N25" s="11">
        <v>3354.2669500000002</v>
      </c>
      <c r="O25" s="11">
        <v>4233.9999499999994</v>
      </c>
      <c r="P25" s="11">
        <v>4952.1716900000001</v>
      </c>
      <c r="Q25" s="11">
        <v>6224.8685700000005</v>
      </c>
      <c r="R25" s="11">
        <v>-1.47251</v>
      </c>
      <c r="S25" s="11">
        <v>0</v>
      </c>
      <c r="T25" s="11">
        <v>0</v>
      </c>
      <c r="U25" s="11">
        <v>0</v>
      </c>
      <c r="V25" s="11">
        <v>6315</v>
      </c>
      <c r="W25" s="30">
        <f t="shared" si="0"/>
        <v>101967.07566078</v>
      </c>
      <c r="X25" s="1"/>
    </row>
    <row r="26" spans="1:24" s="2" customFormat="1" ht="21" customHeight="1">
      <c r="A26" s="7" t="s">
        <v>25</v>
      </c>
      <c r="B26" s="8">
        <v>87263.911693140995</v>
      </c>
      <c r="C26" s="8">
        <v>59173.523153261995</v>
      </c>
      <c r="D26" s="8">
        <v>40637.035779999991</v>
      </c>
      <c r="E26" s="8">
        <v>34259.236070000006</v>
      </c>
      <c r="F26" s="8">
        <v>40694.86032</v>
      </c>
      <c r="G26" s="8">
        <v>55235.374049999999</v>
      </c>
      <c r="H26" s="8">
        <v>60359</v>
      </c>
      <c r="I26" s="8">
        <v>77048.597569999998</v>
      </c>
      <c r="J26" s="8">
        <v>100830.82545999999</v>
      </c>
      <c r="K26" s="8">
        <v>126888.44761</v>
      </c>
      <c r="L26" s="8">
        <v>300489.59743999998</v>
      </c>
      <c r="M26" s="8">
        <v>155014.98026483</v>
      </c>
      <c r="N26" s="11">
        <v>61578.740709999998</v>
      </c>
      <c r="O26" s="11">
        <v>47349.365330000001</v>
      </c>
      <c r="P26" s="11">
        <v>58778.082679999992</v>
      </c>
      <c r="Q26" s="11">
        <v>32808.079550000002</v>
      </c>
      <c r="R26" s="11">
        <v>48642.370569999999</v>
      </c>
      <c r="S26" s="11">
        <v>70833.984460000007</v>
      </c>
      <c r="T26" s="11">
        <v>48214.864479999997</v>
      </c>
      <c r="U26" s="11">
        <v>64135.668409999998</v>
      </c>
      <c r="V26" s="11">
        <v>24002</v>
      </c>
      <c r="W26" s="30">
        <f t="shared" si="0"/>
        <v>1594238.5456012327</v>
      </c>
      <c r="X26" s="1"/>
    </row>
    <row r="27" spans="1:24" s="2" customFormat="1" ht="21" customHeight="1">
      <c r="A27" s="7" t="s">
        <v>24</v>
      </c>
      <c r="B27" s="8">
        <v>51468.148905987997</v>
      </c>
      <c r="C27" s="8">
        <v>37470.123780399997</v>
      </c>
      <c r="D27" s="8">
        <v>22955.723279999998</v>
      </c>
      <c r="E27" s="8">
        <v>30818.222629999997</v>
      </c>
      <c r="F27" s="8">
        <v>19148.289199999999</v>
      </c>
      <c r="G27" s="8">
        <f>35526.07514+18.04227</f>
        <v>35544.117409999999</v>
      </c>
      <c r="H27" s="8">
        <v>47557</v>
      </c>
      <c r="I27" s="8">
        <v>37409.83382</v>
      </c>
      <c r="J27" s="8">
        <v>2013.3296800000001</v>
      </c>
      <c r="K27" s="8">
        <v>1172.2103099999999</v>
      </c>
      <c r="L27" s="8">
        <v>516.16895</v>
      </c>
      <c r="M27" s="8">
        <v>2058.23164</v>
      </c>
      <c r="N27" s="11">
        <v>2442.4958499999998</v>
      </c>
      <c r="O27" s="11">
        <v>3558.8861400000001</v>
      </c>
      <c r="P27" s="11">
        <v>5246.7481399999997</v>
      </c>
      <c r="Q27" s="11">
        <v>0</v>
      </c>
      <c r="R27" s="11">
        <v>0</v>
      </c>
      <c r="S27" s="11">
        <v>-14.943989999999999</v>
      </c>
      <c r="T27" s="11">
        <v>0</v>
      </c>
      <c r="U27" s="11">
        <v>0</v>
      </c>
      <c r="V27" s="11">
        <v>0</v>
      </c>
      <c r="W27" s="30">
        <f t="shared" si="0"/>
        <v>299364.58574638807</v>
      </c>
      <c r="X27" s="1"/>
    </row>
    <row r="28" spans="1:24" s="2" customFormat="1" ht="21" customHeight="1">
      <c r="A28" s="7" t="s">
        <v>27</v>
      </c>
      <c r="B28" s="8">
        <v>0</v>
      </c>
      <c r="C28" s="8">
        <v>0</v>
      </c>
      <c r="D28" s="8">
        <v>0</v>
      </c>
      <c r="E28" s="8">
        <v>0</v>
      </c>
      <c r="F28" s="8">
        <v>145</v>
      </c>
      <c r="G28" s="8">
        <v>1680</v>
      </c>
      <c r="H28" s="8">
        <v>330</v>
      </c>
      <c r="I28" s="8">
        <v>3789.7540300000001</v>
      </c>
      <c r="J28" s="8">
        <v>4043.8215100000002</v>
      </c>
      <c r="K28" s="8">
        <v>5059.0102200000001</v>
      </c>
      <c r="L28" s="8">
        <v>1767.0739699999999</v>
      </c>
      <c r="M28" s="8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715.97500000000002</v>
      </c>
      <c r="T28" s="11">
        <v>0</v>
      </c>
      <c r="U28" s="11">
        <v>4942.7150000000001</v>
      </c>
      <c r="V28" s="11">
        <v>4209</v>
      </c>
      <c r="W28" s="30">
        <f t="shared" si="0"/>
        <v>26682.349729999998</v>
      </c>
      <c r="X28" s="1"/>
    </row>
    <row r="29" spans="1:24" s="2" customFormat="1" ht="21" customHeight="1">
      <c r="A29" s="7" t="s">
        <v>11</v>
      </c>
      <c r="B29" s="8">
        <v>93122.755390323</v>
      </c>
      <c r="C29" s="8">
        <v>126393.709367118</v>
      </c>
      <c r="D29" s="8">
        <v>115136.20560999999</v>
      </c>
      <c r="E29" s="8">
        <v>99902.061270000006</v>
      </c>
      <c r="F29" s="8">
        <v>121317.33396</v>
      </c>
      <c r="G29" s="8">
        <v>86614.567849999992</v>
      </c>
      <c r="H29" s="8">
        <v>61124</v>
      </c>
      <c r="I29" s="8">
        <v>26483.519769999999</v>
      </c>
      <c r="J29" s="8">
        <v>56003.573669999998</v>
      </c>
      <c r="K29" s="8">
        <v>361149.94286000001</v>
      </c>
      <c r="L29" s="8">
        <v>321123.23313000001</v>
      </c>
      <c r="M29" s="8">
        <v>427674.95717999997</v>
      </c>
      <c r="N29" s="11">
        <v>183377.11562</v>
      </c>
      <c r="O29" s="11">
        <v>102300.09700000001</v>
      </c>
      <c r="P29" s="11">
        <v>35718.841239999994</v>
      </c>
      <c r="Q29" s="11">
        <v>25308.682999999997</v>
      </c>
      <c r="R29" s="11">
        <v>280838.92644999997</v>
      </c>
      <c r="S29" s="11">
        <v>204242.94900000002</v>
      </c>
      <c r="T29" s="11">
        <v>12030.303</v>
      </c>
      <c r="U29" s="11">
        <v>138400.38399999999</v>
      </c>
      <c r="V29" s="11">
        <v>58459</v>
      </c>
      <c r="W29" s="30">
        <f t="shared" si="0"/>
        <v>2936722.1593674412</v>
      </c>
      <c r="X29" s="1"/>
    </row>
    <row r="30" spans="1:24" s="2" customFormat="1" ht="21" customHeight="1">
      <c r="A30" s="7" t="s">
        <v>1</v>
      </c>
      <c r="B30" s="8">
        <v>0</v>
      </c>
      <c r="C30" s="8">
        <v>0</v>
      </c>
      <c r="D30" s="8">
        <v>0</v>
      </c>
      <c r="E30" s="8">
        <v>0</v>
      </c>
      <c r="F30" s="8">
        <v>663.41593</v>
      </c>
      <c r="G30" s="8">
        <v>9360.5305399999997</v>
      </c>
      <c r="H30" s="8">
        <v>8612</v>
      </c>
      <c r="I30" s="8">
        <v>9608.6597899999997</v>
      </c>
      <c r="J30" s="8">
        <v>16434.93391</v>
      </c>
      <c r="K30" s="8">
        <v>13331.45269</v>
      </c>
      <c r="L30" s="8">
        <v>9164.6894800000009</v>
      </c>
      <c r="M30" s="8">
        <v>10595.272780000001</v>
      </c>
      <c r="N30" s="11">
        <v>-807.76432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30">
        <f t="shared" si="0"/>
        <v>76963.190799999997</v>
      </c>
      <c r="X30" s="1"/>
    </row>
    <row r="31" spans="1:24" s="2" customFormat="1" ht="21" customHeight="1">
      <c r="A31" s="7" t="s">
        <v>37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11">
        <v>0</v>
      </c>
      <c r="P31" s="11">
        <v>0</v>
      </c>
      <c r="Q31" s="10">
        <v>270.73331999999999</v>
      </c>
      <c r="R31" s="10">
        <v>3304.6710199999998</v>
      </c>
      <c r="S31" s="10">
        <v>3261.08509</v>
      </c>
      <c r="T31" s="10">
        <v>5422.3332600000003</v>
      </c>
      <c r="U31" s="10">
        <v>-968.57331000000022</v>
      </c>
      <c r="V31" s="10">
        <v>3103</v>
      </c>
      <c r="W31" s="30">
        <f t="shared" si="0"/>
        <v>14393.249380000001</v>
      </c>
      <c r="X31" s="1"/>
    </row>
    <row r="32" spans="1:24" s="2" customFormat="1" ht="16.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1"/>
      <c r="S32" s="11"/>
      <c r="T32" s="11"/>
      <c r="U32" s="11"/>
      <c r="V32" s="24"/>
      <c r="W32" s="31">
        <f t="shared" si="0"/>
        <v>0</v>
      </c>
      <c r="X32" s="1"/>
    </row>
    <row r="33" spans="1:24" ht="30" customHeight="1" thickTop="1" thickBot="1">
      <c r="A33" s="20" t="s">
        <v>18</v>
      </c>
      <c r="B33" s="21">
        <f t="shared" ref="B33:Q33" si="1">SUM(B12:B31)</f>
        <v>1484814.7235639165</v>
      </c>
      <c r="C33" s="21">
        <f t="shared" si="1"/>
        <v>1343597.2372276813</v>
      </c>
      <c r="D33" s="21">
        <f t="shared" si="1"/>
        <v>2015899.5016699997</v>
      </c>
      <c r="E33" s="21">
        <f t="shared" si="1"/>
        <v>2159564.8735100003</v>
      </c>
      <c r="F33" s="21">
        <f t="shared" si="1"/>
        <v>2540091.57761</v>
      </c>
      <c r="G33" s="21">
        <f t="shared" si="1"/>
        <v>2623891.7810300007</v>
      </c>
      <c r="H33" s="21">
        <f t="shared" si="1"/>
        <v>609113</v>
      </c>
      <c r="I33" s="21">
        <f t="shared" si="1"/>
        <v>3212275.9958500001</v>
      </c>
      <c r="J33" s="21">
        <f t="shared" si="1"/>
        <v>1166246.0614699996</v>
      </c>
      <c r="K33" s="21">
        <f t="shared" si="1"/>
        <v>3195544.8747600005</v>
      </c>
      <c r="L33" s="21">
        <f t="shared" si="1"/>
        <v>3858005.9640199998</v>
      </c>
      <c r="M33" s="21">
        <f t="shared" si="1"/>
        <v>989792.7988448299</v>
      </c>
      <c r="N33" s="21">
        <f t="shared" si="1"/>
        <v>949437.14193999988</v>
      </c>
      <c r="O33" s="21">
        <f t="shared" si="1"/>
        <v>377369.26468000002</v>
      </c>
      <c r="P33" s="21">
        <f t="shared" si="1"/>
        <v>957966.42752999999</v>
      </c>
      <c r="Q33" s="21">
        <f t="shared" si="1"/>
        <v>4390043.6133299991</v>
      </c>
      <c r="R33" s="21">
        <f t="shared" ref="R33:S33" si="2">SUM(R12:R31)</f>
        <v>2021026.3523299997</v>
      </c>
      <c r="S33" s="21">
        <f t="shared" si="2"/>
        <v>435033.27732000005</v>
      </c>
      <c r="T33" s="21">
        <f>SUM(T12:T31)</f>
        <v>563316.35146999999</v>
      </c>
      <c r="U33" s="21">
        <f>SUM(U12:U31)</f>
        <v>1862939.3670900001</v>
      </c>
      <c r="V33" s="21">
        <f>SUM(V12:V31)</f>
        <v>3288871</v>
      </c>
      <c r="W33" s="22">
        <f>SUM(W12:W31)</f>
        <v>40044841.185246423</v>
      </c>
    </row>
    <row r="34" spans="1:24" s="2" customFormat="1" ht="16.5" thickTop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"/>
    </row>
    <row r="35" spans="1:24" s="2" customForma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3"/>
      <c r="S35" s="23"/>
      <c r="T35" s="5"/>
      <c r="U35" s="13"/>
      <c r="V35" s="13"/>
      <c r="W35" s="5"/>
      <c r="X35" s="1"/>
    </row>
    <row r="36" spans="1:24" s="2" customForma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"/>
    </row>
    <row r="37" spans="1:24" s="2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"/>
    </row>
    <row r="38" spans="1:24" s="2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"/>
    </row>
    <row r="39" spans="1:24" s="2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"/>
    </row>
    <row r="40" spans="1:24" s="2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"/>
    </row>
    <row r="41" spans="1:24" s="2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"/>
    </row>
    <row r="42" spans="1:24" s="2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"/>
    </row>
    <row r="43" spans="1:24" s="2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"/>
    </row>
    <row r="44" spans="1:2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</sheetData>
  <mergeCells count="4">
    <mergeCell ref="A6:W6"/>
    <mergeCell ref="A7:W7"/>
    <mergeCell ref="A8:W8"/>
    <mergeCell ref="A5:W5"/>
  </mergeCells>
  <phoneticPr fontId="5" type="noConversion"/>
  <printOptions horizontalCentered="1"/>
  <pageMargins left="0.39370078740157483" right="0.39370078740157483" top="0.39370078740157483" bottom="0.59055118110236227" header="0.19685039370078741" footer="0.39370078740157483"/>
  <pageSetup paperSize="9" scale="53" orientation="landscape" r:id="rId1"/>
  <headerFooter alignWithMargins="0"/>
  <ignoredErrors>
    <ignoredError sqref="B10:N10 O10:T10 U10:V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Sect 2000-2020</vt:lpstr>
      <vt:lpstr>'Sect 2000-2020'!Área_de_impresión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Eangeles</dc:creator>
  <cp:lastModifiedBy>user</cp:lastModifiedBy>
  <cp:lastPrinted>2013-05-02T19:37:10Z</cp:lastPrinted>
  <dcterms:created xsi:type="dcterms:W3CDTF">2004-11-08T17:26:29Z</dcterms:created>
  <dcterms:modified xsi:type="dcterms:W3CDTF">2021-11-25T16:19:27Z</dcterms:modified>
</cp:coreProperties>
</file>