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io sin nombre 5\"/>
    </mc:Choice>
  </mc:AlternateContent>
  <bookViews>
    <workbookView xWindow="0" yWindow="-15" windowWidth="11940" windowHeight="6330" tabRatio="204"/>
  </bookViews>
  <sheets>
    <sheet name="EXTERNO 2019" sheetId="1" r:id="rId1"/>
  </sheets>
  <definedNames>
    <definedName name="_xlnm._FilterDatabase" localSheetId="0" hidden="1">'EXTERNO 2019'!$C$8:$U$11</definedName>
    <definedName name="_xlnm.Print_Area" localSheetId="0">'EXTERNO 2019'!$C$1:$AB$28</definedName>
  </definedNames>
  <calcPr calcId="162913" iterate="1"/>
</workbook>
</file>

<file path=xl/calcChain.xml><?xml version="1.0" encoding="utf-8"?>
<calcChain xmlns="http://schemas.openxmlformats.org/spreadsheetml/2006/main">
  <c r="W51" i="1" l="1"/>
  <c r="U51" i="1"/>
  <c r="U50" i="1"/>
  <c r="U23" i="1"/>
  <c r="U22" i="1" s="1"/>
  <c r="U55" i="1"/>
  <c r="U54" i="1"/>
  <c r="U18" i="1"/>
  <c r="U52" i="1" s="1"/>
  <c r="U20" i="1"/>
  <c r="U19" i="1" s="1"/>
  <c r="U57" i="1"/>
  <c r="U15" i="1"/>
  <c r="U13" i="1" s="1"/>
  <c r="U14" i="1"/>
  <c r="U17" i="1" l="1"/>
  <c r="U11" i="1" s="1"/>
  <c r="U25" i="1" s="1"/>
  <c r="U56" i="1"/>
  <c r="U58" i="1" l="1"/>
  <c r="X54" i="1" l="1"/>
  <c r="X57" i="1"/>
  <c r="X55" i="1"/>
  <c r="X56" i="1"/>
</calcChain>
</file>

<file path=xl/sharedStrings.xml><?xml version="1.0" encoding="utf-8"?>
<sst xmlns="http://schemas.openxmlformats.org/spreadsheetml/2006/main" count="143" uniqueCount="113">
  <si>
    <t>Acreedor</t>
  </si>
  <si>
    <t>País</t>
  </si>
  <si>
    <t>Tipo de</t>
  </si>
  <si>
    <t>FINALIDAD</t>
  </si>
  <si>
    <t xml:space="preserve">SECTOR </t>
  </si>
  <si>
    <t>Deudor</t>
  </si>
  <si>
    <t>Pagador</t>
  </si>
  <si>
    <t>Legal</t>
  </si>
  <si>
    <t>Fecha de</t>
  </si>
  <si>
    <t>U. M.</t>
  </si>
  <si>
    <t>Original</t>
  </si>
  <si>
    <t>Monto en</t>
  </si>
  <si>
    <t xml:space="preserve">Tipo </t>
  </si>
  <si>
    <t xml:space="preserve">Tasa de </t>
  </si>
  <si>
    <t>Interés</t>
  </si>
  <si>
    <t>Período</t>
  </si>
  <si>
    <t>Gracia</t>
  </si>
  <si>
    <t>Amortiz.</t>
  </si>
  <si>
    <t>Periodo</t>
  </si>
  <si>
    <t>Comisión</t>
  </si>
  <si>
    <t>Dispositivo</t>
  </si>
  <si>
    <t>Promulgación</t>
  </si>
  <si>
    <t>Comprom.</t>
  </si>
  <si>
    <t>Insp. Vigi.</t>
  </si>
  <si>
    <t xml:space="preserve">Otras </t>
  </si>
  <si>
    <t>Comisiones</t>
  </si>
  <si>
    <t xml:space="preserve">CONCERTACIONES EXTERNAS </t>
  </si>
  <si>
    <t>Publicación</t>
  </si>
  <si>
    <t>MINISTERIO DE ECONOMÍA Y FINANZAS</t>
  </si>
  <si>
    <t>(*) Considera las operaciones de endeudamiento externo autorizadas de acuerdo a la fecha de promulgación de la norma legal.</t>
  </si>
  <si>
    <t>Contrato</t>
  </si>
  <si>
    <t>Cruce</t>
  </si>
  <si>
    <t>Monto Moneda</t>
  </si>
  <si>
    <t>Clave</t>
  </si>
  <si>
    <t>Unidad Ejecutora/Emisor</t>
  </si>
  <si>
    <t>TOTAL</t>
  </si>
  <si>
    <t>MEF</t>
  </si>
  <si>
    <t>-,-</t>
  </si>
  <si>
    <t>Org. Internac.</t>
  </si>
  <si>
    <t>BID</t>
  </si>
  <si>
    <t>Transportes</t>
  </si>
  <si>
    <t>USD</t>
  </si>
  <si>
    <t>Libor 3M+ Margen BID</t>
  </si>
  <si>
    <t>1/</t>
  </si>
  <si>
    <t>PERIODO :  AL 31.12.2019 (*)</t>
  </si>
  <si>
    <t>D.S. Nº 213-2019-EF</t>
  </si>
  <si>
    <t>11.07.2019</t>
  </si>
  <si>
    <t>Proyectos “Mejoramiento de los servicios de apoyo al aprovechamiento sostenible de la biodiversidad de los ecosistemas en el paisaje forestal en el corredor Tarapoto – Yurimaguas, de los Departamentos de San Martín y Loreto”, “Mejoramiento de los servicios de apoyo al aprovechamiento sostenible de la biodiversidad de los ecosistemas en el paisaje forestal en el corredor Puerto Maldonado - Iñapari y en el ámbito de la Reserva Comunal Amarakaeri, en el departamento de Madre de Dios” y “Mejoramiento de los servicios de Información ambiental para el mapeo de la deforestación en los bosques amazónicos del Perú”.</t>
  </si>
  <si>
    <t>MINAM</t>
  </si>
  <si>
    <t>10.6 años</t>
  </si>
  <si>
    <r>
      <rPr>
        <b/>
        <sz val="9"/>
        <color indexed="10"/>
        <rFont val="Arial"/>
        <family val="2"/>
      </rPr>
      <t>2/</t>
    </r>
  </si>
  <si>
    <r>
      <rPr>
        <b/>
        <sz val="9"/>
        <color indexed="10"/>
        <rFont val="Arial"/>
        <family val="2"/>
      </rPr>
      <t>2</t>
    </r>
    <r>
      <rPr>
        <sz val="9"/>
        <color indexed="10"/>
        <rFont val="Arial"/>
        <family val="2"/>
      </rPr>
      <t>/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Cargo por servicios del 0,25% por año sobre los saldos deudores diarios del préstamo.</t>
    </r>
  </si>
  <si>
    <t>BIRF</t>
  </si>
  <si>
    <t>D.S. Nº 336-2019-EF</t>
  </si>
  <si>
    <t>Programa “Mejoramiento de los Servicios de Justicia no Penales a través de la implementación del Expediente Judicial Electrónico (EJE)”.</t>
  </si>
  <si>
    <t>Libor 6M + Margen Variable BIRF</t>
  </si>
  <si>
    <t>0,25%</t>
  </si>
  <si>
    <t>4/</t>
  </si>
  <si>
    <r>
      <rPr>
        <b/>
        <sz val="9"/>
        <color indexed="10"/>
        <rFont val="Arial"/>
        <family val="2"/>
      </rPr>
      <t>3</t>
    </r>
    <r>
      <rPr>
        <sz val="9"/>
        <color indexed="10"/>
        <rFont val="Arial"/>
        <family val="2"/>
      </rPr>
      <t>/</t>
    </r>
    <r>
      <rPr>
        <sz val="9"/>
        <rFont val="Arial"/>
        <family val="2"/>
      </rPr>
      <t xml:space="preserve"> Comisión de Financiamiento de 0,25% sobre el monto del préstamo.</t>
    </r>
  </si>
  <si>
    <t xml:space="preserve"> 1. SUJETAS AL LIMITE DE LA LEY Nº 30881</t>
  </si>
  <si>
    <t xml:space="preserve"> 2. NO SUJETAS AL LIMITE DE LA LEY Nº 30881</t>
  </si>
  <si>
    <t xml:space="preserve">      A. SECTORES ECONÓMICO Y SOCIALES</t>
  </si>
  <si>
    <t xml:space="preserve">       B. APOYO A LA BALANZA DE PAGOS</t>
  </si>
  <si>
    <t>D.S. Nº 368-2019-EF</t>
  </si>
  <si>
    <t>Proyecto “Mejoramiento de los Servicios de Prevención del Delito en la Población más Vulnerable al Crimen y la Violencia en el Perú”.</t>
  </si>
  <si>
    <t>MININTER</t>
  </si>
  <si>
    <t>5/</t>
  </si>
  <si>
    <t>6/</t>
  </si>
  <si>
    <t>7/</t>
  </si>
  <si>
    <r>
      <rPr>
        <b/>
        <sz val="9"/>
        <color indexed="10"/>
        <rFont val="Arial"/>
        <family val="2"/>
      </rPr>
      <t>3/</t>
    </r>
  </si>
  <si>
    <r>
      <rPr>
        <b/>
        <sz val="9"/>
        <color indexed="10"/>
        <rFont val="Arial"/>
        <family val="2"/>
      </rPr>
      <t>4</t>
    </r>
    <r>
      <rPr>
        <sz val="9"/>
        <color indexed="10"/>
        <rFont val="Arial"/>
        <family val="2"/>
      </rPr>
      <t>/</t>
    </r>
    <r>
      <rPr>
        <sz val="9"/>
        <rFont val="Arial"/>
        <family val="2"/>
      </rPr>
      <t xml:space="preserve"> La cancelación del  préstamo es mediante cinco cuotas semestrales y consecutivas en los siguientes porcentajes del monto del préstamo y fechas: 6% el 15 de setiembre de 2025, 12% el 15 de marzo de 2026, 12% el 15 de setiembre de 2026, 35% el 15 de marzo de 2027, y 35% el 15 de setiembre de 2027.</t>
    </r>
  </si>
  <si>
    <r>
      <rPr>
        <b/>
        <sz val="9"/>
        <color indexed="10"/>
        <rFont val="Arial"/>
        <family val="2"/>
      </rPr>
      <t>1</t>
    </r>
    <r>
      <rPr>
        <sz val="9"/>
        <color indexed="10"/>
        <rFont val="Arial"/>
        <family val="2"/>
      </rPr>
      <t>/</t>
    </r>
    <r>
      <rPr>
        <sz val="9"/>
        <rFont val="Arial"/>
        <family val="2"/>
      </rPr>
      <t xml:space="preserve">  La cancelación del préstamo es cuotas semestrales y consecutivas, venciendo la primera cuota a los diez (10) años y seis (6) meses contados a partir de la fecha de suscripción del contrato de préstamo, y la última, a más tardar, a los cuarenta (40) años contados a partir de esa misma fecha.El monto de cada cuota será: i) las primeras 20 cuotas de amortización serán por un monto equivalente al 1% del saldo deudor del préstamo, y ii) las siguientes 40 cuotas serán por un monto equivalente al 2% del saldo deudor del préstamo.</t>
    </r>
  </si>
  <si>
    <t>26A5571</t>
  </si>
  <si>
    <t>26A5561</t>
  </si>
  <si>
    <t>31.07.2019</t>
  </si>
  <si>
    <t>27.11.2019</t>
  </si>
  <si>
    <t>MINUSDH/Poder Judicial</t>
  </si>
  <si>
    <t>6 años</t>
  </si>
  <si>
    <t xml:space="preserve">Monto </t>
  </si>
  <si>
    <t xml:space="preserve">       C. ORDEN INTERNO</t>
  </si>
  <si>
    <t>D.S. Nº 411-2019-EF</t>
  </si>
  <si>
    <t>KfW</t>
  </si>
  <si>
    <t>EUR</t>
  </si>
  <si>
    <t>C.Paris</t>
  </si>
  <si>
    <t>“Programa de Apoyo al NAMA de Transporte Urbano Sostenible en el Perú II”.</t>
  </si>
  <si>
    <t>MEF/DGTP</t>
  </si>
  <si>
    <t>4.5 años</t>
  </si>
  <si>
    <t>2.5 años</t>
  </si>
  <si>
    <t>Ambiente</t>
  </si>
  <si>
    <t>Justicia</t>
  </si>
  <si>
    <t>Sector</t>
  </si>
  <si>
    <t>Interior</t>
  </si>
  <si>
    <t>Bonos</t>
  </si>
  <si>
    <t xml:space="preserve"> -.-</t>
  </si>
  <si>
    <t>Bonistas</t>
  </si>
  <si>
    <t xml:space="preserve">Prefinanciamiento Año Fiscal 2020 - Emisión de Bonos Soberanos </t>
  </si>
  <si>
    <t>10/</t>
  </si>
  <si>
    <t>ANEXO Nº 1</t>
  </si>
  <si>
    <t>8/</t>
  </si>
  <si>
    <t>11/</t>
  </si>
  <si>
    <t>26A5581</t>
  </si>
  <si>
    <r>
      <rPr>
        <b/>
        <sz val="9"/>
        <color indexed="10"/>
        <rFont val="Arial"/>
        <family val="2"/>
      </rPr>
      <t>5</t>
    </r>
    <r>
      <rPr>
        <sz val="9"/>
        <color indexed="10"/>
        <rFont val="Arial"/>
        <family val="2"/>
      </rPr>
      <t>/</t>
    </r>
    <r>
      <rPr>
        <sz val="9"/>
        <rFont val="Arial"/>
        <family val="2"/>
      </rPr>
      <t xml:space="preserve"> Fija a ser determinada en la fecha de firma del Contrato de Préstamo.</t>
    </r>
  </si>
  <si>
    <r>
      <rPr>
        <b/>
        <sz val="9"/>
        <color indexed="10"/>
        <rFont val="Arial"/>
        <family val="2"/>
      </rPr>
      <t>6</t>
    </r>
    <r>
      <rPr>
        <sz val="9"/>
        <color indexed="10"/>
        <rFont val="Arial"/>
        <family val="2"/>
      </rPr>
      <t xml:space="preserve">/ </t>
    </r>
    <r>
      <rPr>
        <sz val="9"/>
        <rFont val="Arial"/>
        <family val="2"/>
      </rPr>
      <t>La cancelación del préstamo se realizará en las siguientes fechas y porcentajes del monto del préstamo: 12,5% el 15 de noviembre de 2025, 6,25% el 15 de mayo de 2026, 6,25% el 15 de noviembre de 2026, 15,0% el 15 de mayo de 2027, 15,0% el 15 de noviembre de 2027, 15,0% el 15 de mayo de 2028, 15,0% el 15 de noviembre de 2028 y 15,0% el 15 de mayo de 2029.</t>
    </r>
  </si>
  <si>
    <r>
      <rPr>
        <b/>
        <sz val="9"/>
        <color indexed="10"/>
        <rFont val="Arial"/>
        <family val="2"/>
      </rPr>
      <t>7</t>
    </r>
    <r>
      <rPr>
        <sz val="9"/>
        <color indexed="10"/>
        <rFont val="Arial"/>
        <family val="2"/>
      </rPr>
      <t xml:space="preserve">/ </t>
    </r>
    <r>
      <rPr>
        <sz val="9"/>
        <rFont val="Arial"/>
        <family val="2"/>
      </rPr>
      <t>De acuerdo a la política del BID, puede variar hasta 0,75%.</t>
    </r>
  </si>
  <si>
    <r>
      <rPr>
        <b/>
        <sz val="9"/>
        <color indexed="10"/>
        <rFont val="Arial"/>
        <family val="2"/>
      </rPr>
      <t>8</t>
    </r>
    <r>
      <rPr>
        <sz val="9"/>
        <color indexed="10"/>
        <rFont val="Arial"/>
        <family val="2"/>
      </rPr>
      <t>/</t>
    </r>
    <r>
      <rPr>
        <sz val="9"/>
        <rFont val="Arial"/>
        <family val="2"/>
      </rPr>
      <t xml:space="preserve"> Durante el período de desembolsos no se destinarán recursos del monto del financiamiento para cubrir los gastos del BID por concepto de Inspección y Vigilancia, salvo que el BID lo restituya, en cuyo caso  no podrá cobrar más de 1% del monto del financiamiento.</t>
    </r>
  </si>
  <si>
    <r>
      <rPr>
        <b/>
        <sz val="9"/>
        <color indexed="10"/>
        <rFont val="Arial"/>
        <family val="2"/>
      </rPr>
      <t>9</t>
    </r>
    <r>
      <rPr>
        <sz val="9"/>
        <color indexed="10"/>
        <rFont val="Arial"/>
        <family val="2"/>
      </rPr>
      <t xml:space="preserve">/ </t>
    </r>
    <r>
      <rPr>
        <sz val="9"/>
        <rFont val="Arial"/>
        <family val="2"/>
      </rPr>
      <t xml:space="preserve">Emisión de Bonos Soberanos en el marco de lo dispuesto por el numeral 6.3 del artículo 6 de la Ley Nº 30881, Ley de Endfeudamiento del Año Fiscal 2019.   Monto captado al 31.12.2018 (Valor Nominal). </t>
    </r>
  </si>
  <si>
    <r>
      <t xml:space="preserve">Ley Nº 30881 </t>
    </r>
    <r>
      <rPr>
        <sz val="9"/>
        <color indexed="10"/>
        <rFont val="Arial"/>
        <family val="2"/>
      </rPr>
      <t>9/</t>
    </r>
  </si>
  <si>
    <r>
      <rPr>
        <b/>
        <sz val="9"/>
        <color indexed="10"/>
        <rFont val="Arial"/>
        <family val="2"/>
      </rPr>
      <t>10</t>
    </r>
    <r>
      <rPr>
        <sz val="9"/>
        <color indexed="10"/>
        <rFont val="Arial"/>
        <family val="2"/>
      </rPr>
      <t>/</t>
    </r>
    <r>
      <rPr>
        <sz val="9"/>
        <rFont val="Arial"/>
        <family val="2"/>
      </rPr>
      <t xml:space="preserve"> Comisión de Administración FLAT de 0,1% sobre el monto del préstamo.</t>
    </r>
  </si>
  <si>
    <t>12/</t>
  </si>
  <si>
    <r>
      <rPr>
        <b/>
        <sz val="9"/>
        <color indexed="10"/>
        <rFont val="Arial"/>
        <family val="2"/>
      </rPr>
      <t>11/</t>
    </r>
    <r>
      <rPr>
        <sz val="9"/>
        <rFont val="Arial"/>
        <family val="2"/>
      </rPr>
      <t xml:space="preserve"> Tasa de interés nominal anual fijada en la fecha de emisión.</t>
    </r>
  </si>
  <si>
    <r>
      <rPr>
        <b/>
        <sz val="9"/>
        <color indexed="10"/>
        <rFont val="Arial"/>
        <family val="2"/>
      </rPr>
      <t>12/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Se amortizará de acuerdo a las características de la  serie emitida. </t>
    </r>
  </si>
  <si>
    <t>5.5 años</t>
  </si>
  <si>
    <t>DIRECCION GENERAL DEL TESORO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</si>
</sst>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d\-mmm\-yyyy"/>
    <numFmt numFmtId="166" formatCode="#,##0.0"/>
    <numFmt numFmtId="167" formatCode="0.0%"/>
  </numFmts>
  <fonts count="28" x14ac:knownFonts="1"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sz val="12"/>
      <name val="Times New Roman"/>
      <family val="1"/>
    </font>
    <font>
      <b/>
      <sz val="16"/>
      <color indexed="10"/>
      <name val="Arial"/>
      <family val="2"/>
    </font>
    <font>
      <b/>
      <u/>
      <sz val="16"/>
      <color indexed="10"/>
      <name val="Arial"/>
      <family val="2"/>
    </font>
    <font>
      <sz val="9"/>
      <name val="Arial"/>
      <family val="2"/>
    </font>
    <font>
      <b/>
      <sz val="9"/>
      <color indexed="4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0"/>
      <color indexed="48"/>
      <name val="Arial"/>
      <family val="2"/>
    </font>
    <font>
      <sz val="9"/>
      <name val="Times New Roman"/>
      <family val="1"/>
    </font>
    <font>
      <b/>
      <sz val="9"/>
      <color indexed="12"/>
      <name val="Arial"/>
      <family val="2"/>
    </font>
    <font>
      <b/>
      <u/>
      <sz val="12"/>
      <color indexed="48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color indexed="12"/>
      <name val="Arial"/>
      <family val="2"/>
    </font>
    <font>
      <b/>
      <sz val="12"/>
      <color indexed="4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u/>
      <sz val="11"/>
      <color indexed="48"/>
      <name val="Arial"/>
      <family val="2"/>
    </font>
    <font>
      <u/>
      <sz val="10"/>
      <name val="Arial"/>
      <family val="2"/>
    </font>
    <font>
      <b/>
      <sz val="9"/>
      <color rgb="FFC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indexed="64"/>
      </left>
      <right style="double">
        <color indexed="64"/>
      </right>
      <top/>
      <bottom style="thin">
        <color theme="0" tint="-0.24994659260841701"/>
      </bottom>
      <diagonal/>
    </border>
    <border>
      <left style="double">
        <color indexed="64"/>
      </left>
      <right/>
      <top/>
      <bottom style="thin">
        <color theme="0" tint="-0.24994659260841701"/>
      </bottom>
      <diagonal/>
    </border>
    <border>
      <left/>
      <right style="double">
        <color indexed="64"/>
      </right>
      <top/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5" fillId="0" borderId="0" xfId="0" applyFont="1"/>
    <xf numFmtId="4" fontId="7" fillId="0" borderId="0" xfId="0" applyNumberFormat="1" applyFont="1" applyAlignment="1">
      <alignment horizontal="centerContinuous"/>
    </xf>
    <xf numFmtId="0" fontId="2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8" fillId="0" borderId="0" xfId="0" applyFont="1" applyBorder="1"/>
    <xf numFmtId="4" fontId="8" fillId="0" borderId="0" xfId="0" applyNumberFormat="1" applyFont="1" applyBorder="1"/>
    <xf numFmtId="0" fontId="8" fillId="0" borderId="0" xfId="0" applyFont="1" applyBorder="1" applyAlignment="1">
      <alignment horizontal="center"/>
    </xf>
    <xf numFmtId="3" fontId="9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15" fontId="4" fillId="0" borderId="1" xfId="0" quotePrefix="1" applyNumberFormat="1" applyFont="1" applyBorder="1" applyAlignment="1">
      <alignment horizontal="center"/>
    </xf>
    <xf numFmtId="0" fontId="8" fillId="0" borderId="1" xfId="0" applyFont="1" applyBorder="1"/>
    <xf numFmtId="165" fontId="8" fillId="0" borderId="0" xfId="0" applyNumberFormat="1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/>
    <xf numFmtId="0" fontId="8" fillId="0" borderId="2" xfId="0" applyFont="1" applyBorder="1"/>
    <xf numFmtId="4" fontId="4" fillId="2" borderId="1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8" fillId="0" borderId="0" xfId="0" quotePrefix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0" borderId="4" xfId="0" applyFont="1" applyBorder="1"/>
    <xf numFmtId="9" fontId="8" fillId="0" borderId="0" xfId="1" applyFont="1" applyBorder="1" applyAlignment="1">
      <alignment horizontal="center"/>
    </xf>
    <xf numFmtId="3" fontId="10" fillId="0" borderId="0" xfId="0" applyNumberFormat="1" applyFont="1" applyBorder="1"/>
    <xf numFmtId="164" fontId="8" fillId="0" borderId="0" xfId="0" applyNumberFormat="1" applyFont="1" applyBorder="1"/>
    <xf numFmtId="9" fontId="8" fillId="0" borderId="5" xfId="0" applyNumberFormat="1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4" fontId="8" fillId="0" borderId="0" xfId="0" applyNumberFormat="1" applyFont="1"/>
    <xf numFmtId="0" fontId="13" fillId="0" borderId="0" xfId="0" applyFont="1" applyBorder="1"/>
    <xf numFmtId="0" fontId="14" fillId="2" borderId="6" xfId="0" applyFont="1" applyFill="1" applyBorder="1"/>
    <xf numFmtId="0" fontId="1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13" fillId="2" borderId="0" xfId="0" applyFont="1" applyFill="1"/>
    <xf numFmtId="15" fontId="8" fillId="2" borderId="0" xfId="0" applyNumberFormat="1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3" fontId="8" fillId="2" borderId="7" xfId="0" applyNumberFormat="1" applyFont="1" applyFill="1" applyBorder="1"/>
    <xf numFmtId="3" fontId="8" fillId="2" borderId="0" xfId="0" applyNumberFormat="1" applyFont="1" applyFill="1" applyBorder="1"/>
    <xf numFmtId="3" fontId="9" fillId="2" borderId="7" xfId="0" applyNumberFormat="1" applyFont="1" applyFill="1" applyBorder="1"/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2" fontId="8" fillId="0" borderId="0" xfId="0" applyNumberFormat="1" applyFont="1" applyBorder="1"/>
    <xf numFmtId="0" fontId="8" fillId="2" borderId="2" xfId="0" applyFont="1" applyFill="1" applyBorder="1"/>
    <xf numFmtId="0" fontId="8" fillId="2" borderId="1" xfId="0" applyFont="1" applyFill="1" applyBorder="1"/>
    <xf numFmtId="3" fontId="8" fillId="2" borderId="1" xfId="0" applyNumberFormat="1" applyFont="1" applyFill="1" applyBorder="1"/>
    <xf numFmtId="4" fontId="8" fillId="2" borderId="1" xfId="0" applyNumberFormat="1" applyFont="1" applyFill="1" applyBorder="1"/>
    <xf numFmtId="4" fontId="8" fillId="2" borderId="4" xfId="0" applyNumberFormat="1" applyFont="1" applyFill="1" applyBorder="1"/>
    <xf numFmtId="0" fontId="8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13" fillId="0" borderId="10" xfId="0" applyFont="1" applyBorder="1"/>
    <xf numFmtId="0" fontId="14" fillId="2" borderId="9" xfId="0" applyFont="1" applyFill="1" applyBorder="1"/>
    <xf numFmtId="0" fontId="17" fillId="0" borderId="0" xfId="0" applyFont="1"/>
    <xf numFmtId="0" fontId="10" fillId="0" borderId="0" xfId="0" quotePrefix="1" applyFont="1" applyAlignment="1">
      <alignment vertical="top"/>
    </xf>
    <xf numFmtId="0" fontId="16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0" fontId="8" fillId="0" borderId="21" xfId="0" applyFont="1" applyFill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165" fontId="8" fillId="0" borderId="21" xfId="0" quotePrefix="1" applyNumberFormat="1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justify" wrapText="1"/>
    </xf>
    <xf numFmtId="0" fontId="2" fillId="0" borderId="21" xfId="0" applyFont="1" applyBorder="1" applyAlignment="1">
      <alignment horizontal="center"/>
    </xf>
    <xf numFmtId="4" fontId="8" fillId="0" borderId="21" xfId="0" applyNumberFormat="1" applyFont="1" applyBorder="1" applyAlignment="1">
      <alignment horizontal="right"/>
    </xf>
    <xf numFmtId="164" fontId="8" fillId="0" borderId="21" xfId="0" applyNumberFormat="1" applyFont="1" applyBorder="1"/>
    <xf numFmtId="9" fontId="8" fillId="0" borderId="21" xfId="1" applyFont="1" applyBorder="1" applyAlignment="1">
      <alignment horizontal="center"/>
    </xf>
    <xf numFmtId="9" fontId="8" fillId="0" borderId="22" xfId="0" applyNumberFormat="1" applyFont="1" applyBorder="1" applyAlignment="1">
      <alignment horizontal="center"/>
    </xf>
    <xf numFmtId="0" fontId="8" fillId="0" borderId="21" xfId="0" applyFont="1" applyFill="1" applyBorder="1" applyAlignment="1">
      <alignment horizontal="left" wrapText="1"/>
    </xf>
    <xf numFmtId="4" fontId="15" fillId="0" borderId="0" xfId="0" applyNumberFormat="1" applyFont="1" applyBorder="1" applyAlignment="1">
      <alignment horizontal="right"/>
    </xf>
    <xf numFmtId="0" fontId="18" fillId="0" borderId="0" xfId="0" applyFont="1"/>
    <xf numFmtId="0" fontId="5" fillId="0" borderId="19" xfId="0" applyFont="1" applyBorder="1"/>
    <xf numFmtId="0" fontId="12" fillId="0" borderId="20" xfId="0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4" fontId="8" fillId="0" borderId="21" xfId="0" applyNumberFormat="1" applyFont="1" applyBorder="1"/>
    <xf numFmtId="3" fontId="10" fillId="0" borderId="21" xfId="0" applyNumberFormat="1" applyFont="1" applyBorder="1"/>
    <xf numFmtId="0" fontId="8" fillId="0" borderId="21" xfId="0" quotePrefix="1" applyFont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4" fontId="8" fillId="0" borderId="21" xfId="0" applyNumberFormat="1" applyFont="1" applyFill="1" applyBorder="1" applyAlignment="1">
      <alignment horizontal="right"/>
    </xf>
    <xf numFmtId="0" fontId="8" fillId="0" borderId="24" xfId="0" applyFont="1" applyFill="1" applyBorder="1" applyAlignment="1">
      <alignment horizontal="center"/>
    </xf>
    <xf numFmtId="9" fontId="8" fillId="0" borderId="25" xfId="0" quotePrefix="1" applyNumberFormat="1" applyFont="1" applyBorder="1" applyAlignment="1">
      <alignment horizontal="center"/>
    </xf>
    <xf numFmtId="4" fontId="8" fillId="0" borderId="21" xfId="0" applyNumberFormat="1" applyFont="1" applyBorder="1" applyAlignment="1">
      <alignment horizontal="center" wrapText="1"/>
    </xf>
    <xf numFmtId="0" fontId="10" fillId="0" borderId="0" xfId="0" quotePrefix="1" applyFont="1"/>
    <xf numFmtId="10" fontId="0" fillId="0" borderId="0" xfId="0" applyNumberFormat="1"/>
    <xf numFmtId="9" fontId="8" fillId="0" borderId="26" xfId="0" quotePrefix="1" applyNumberFormat="1" applyFont="1" applyBorder="1" applyAlignment="1">
      <alignment horizontal="center"/>
    </xf>
    <xf numFmtId="0" fontId="8" fillId="0" borderId="24" xfId="0" applyFont="1" applyBorder="1" applyAlignment="1">
      <alignment horizontal="center" wrapText="1"/>
    </xf>
    <xf numFmtId="9" fontId="25" fillId="0" borderId="24" xfId="1" applyFont="1" applyBorder="1" applyAlignment="1">
      <alignment horizontal="center"/>
    </xf>
    <xf numFmtId="9" fontId="8" fillId="0" borderId="0" xfId="0" quotePrefix="1" applyNumberFormat="1" applyFont="1" applyBorder="1" applyAlignment="1">
      <alignment horizontal="center"/>
    </xf>
    <xf numFmtId="9" fontId="8" fillId="0" borderId="5" xfId="0" quotePrefix="1" applyNumberFormat="1" applyFont="1" applyBorder="1" applyAlignment="1">
      <alignment horizontal="center"/>
    </xf>
    <xf numFmtId="4" fontId="23" fillId="0" borderId="0" xfId="0" applyNumberFormat="1" applyFont="1" applyBorder="1" applyAlignment="1">
      <alignment horizontal="right"/>
    </xf>
    <xf numFmtId="4" fontId="23" fillId="0" borderId="21" xfId="0" applyNumberFormat="1" applyFont="1" applyBorder="1" applyAlignment="1">
      <alignment horizontal="right"/>
    </xf>
    <xf numFmtId="0" fontId="0" fillId="0" borderId="0" xfId="0" applyAlignment="1">
      <alignment wrapText="1"/>
    </xf>
    <xf numFmtId="4" fontId="8" fillId="0" borderId="24" xfId="0" applyNumberFormat="1" applyFont="1" applyBorder="1" applyAlignment="1">
      <alignment horizontal="center" wrapText="1"/>
    </xf>
    <xf numFmtId="0" fontId="5" fillId="0" borderId="27" xfId="0" applyFont="1" applyFill="1" applyBorder="1"/>
    <xf numFmtId="0" fontId="12" fillId="0" borderId="28" xfId="0" applyFont="1" applyFill="1" applyBorder="1" applyAlignment="1">
      <alignment horizontal="left"/>
    </xf>
    <xf numFmtId="0" fontId="8" fillId="0" borderId="24" xfId="0" applyFont="1" applyFill="1" applyBorder="1"/>
    <xf numFmtId="0" fontId="11" fillId="0" borderId="24" xfId="0" applyFont="1" applyFill="1" applyBorder="1" applyAlignment="1">
      <alignment horizontal="center"/>
    </xf>
    <xf numFmtId="165" fontId="8" fillId="0" borderId="24" xfId="0" applyNumberFormat="1" applyFont="1" applyFill="1" applyBorder="1" applyAlignment="1">
      <alignment horizontal="center"/>
    </xf>
    <xf numFmtId="4" fontId="8" fillId="0" borderId="24" xfId="0" applyNumberFormat="1" applyFont="1" applyFill="1" applyBorder="1"/>
    <xf numFmtId="3" fontId="10" fillId="0" borderId="24" xfId="0" applyNumberFormat="1" applyFont="1" applyFill="1" applyBorder="1"/>
    <xf numFmtId="164" fontId="8" fillId="0" borderId="24" xfId="0" applyNumberFormat="1" applyFont="1" applyFill="1" applyBorder="1"/>
    <xf numFmtId="4" fontId="15" fillId="0" borderId="24" xfId="0" applyNumberFormat="1" applyFont="1" applyFill="1" applyBorder="1" applyAlignment="1">
      <alignment horizontal="right"/>
    </xf>
    <xf numFmtId="0" fontId="8" fillId="0" borderId="24" xfId="0" quotePrefix="1" applyFont="1" applyFill="1" applyBorder="1" applyAlignment="1">
      <alignment horizontal="center"/>
    </xf>
    <xf numFmtId="9" fontId="8" fillId="0" borderId="29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4" fontId="8" fillId="0" borderId="12" xfId="0" applyNumberFormat="1" applyFont="1" applyBorder="1"/>
    <xf numFmtId="0" fontId="1" fillId="0" borderId="0" xfId="0" applyFont="1"/>
    <xf numFmtId="167" fontId="2" fillId="0" borderId="0" xfId="1" applyNumberFormat="1" applyFont="1"/>
    <xf numFmtId="4" fontId="24" fillId="0" borderId="0" xfId="0" applyNumberFormat="1" applyFont="1"/>
    <xf numFmtId="9" fontId="26" fillId="0" borderId="0" xfId="0" quotePrefix="1" applyNumberFormat="1" applyFont="1" applyBorder="1" applyAlignment="1">
      <alignment horizontal="center"/>
    </xf>
    <xf numFmtId="4" fontId="8" fillId="0" borderId="13" xfId="0" applyNumberFormat="1" applyFont="1" applyBorder="1"/>
    <xf numFmtId="0" fontId="2" fillId="0" borderId="0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4" fontId="8" fillId="0" borderId="21" xfId="0" applyNumberFormat="1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9" fontId="8" fillId="0" borderId="21" xfId="0" quotePrefix="1" applyNumberFormat="1" applyFont="1" applyBorder="1" applyAlignment="1">
      <alignment horizontal="center"/>
    </xf>
    <xf numFmtId="9" fontId="26" fillId="0" borderId="24" xfId="1" applyFont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165" fontId="8" fillId="0" borderId="21" xfId="0" applyNumberFormat="1" applyFont="1" applyFill="1" applyBorder="1" applyAlignment="1">
      <alignment horizontal="center" vertical="center"/>
    </xf>
    <xf numFmtId="165" fontId="8" fillId="0" borderId="21" xfId="0" quotePrefix="1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justify" vertical="center" wrapText="1"/>
    </xf>
    <xf numFmtId="0" fontId="8" fillId="0" borderId="21" xfId="0" applyFont="1" applyFill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/>
    </xf>
    <xf numFmtId="2" fontId="8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right" vertical="center"/>
    </xf>
    <xf numFmtId="164" fontId="8" fillId="0" borderId="21" xfId="0" applyNumberFormat="1" applyFont="1" applyBorder="1" applyAlignment="1">
      <alignment vertical="center"/>
    </xf>
    <xf numFmtId="4" fontId="8" fillId="0" borderId="21" xfId="0" applyNumberFormat="1" applyFont="1" applyFill="1" applyBorder="1" applyAlignment="1">
      <alignment horizontal="right" vertical="center"/>
    </xf>
    <xf numFmtId="9" fontId="8" fillId="0" borderId="21" xfId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 wrapText="1"/>
    </xf>
    <xf numFmtId="10" fontId="8" fillId="3" borderId="26" xfId="0" quotePrefix="1" applyNumberFormat="1" applyFont="1" applyFill="1" applyBorder="1" applyAlignment="1">
      <alignment horizontal="center" vertical="center"/>
    </xf>
    <xf numFmtId="9" fontId="27" fillId="0" borderId="23" xfId="1" applyFont="1" applyBorder="1" applyAlignment="1">
      <alignment horizontal="center" vertical="center"/>
    </xf>
    <xf numFmtId="9" fontId="8" fillId="0" borderId="26" xfId="0" quotePrefix="1" applyNumberFormat="1" applyFont="1" applyBorder="1" applyAlignment="1">
      <alignment horizontal="center" vertical="center"/>
    </xf>
    <xf numFmtId="9" fontId="8" fillId="0" borderId="25" xfId="0" quotePrefix="1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10" fontId="8" fillId="0" borderId="23" xfId="0" applyNumberFormat="1" applyFont="1" applyBorder="1" applyAlignment="1">
      <alignment horizontal="center" vertical="center"/>
    </xf>
    <xf numFmtId="9" fontId="26" fillId="0" borderId="25" xfId="0" quotePrefix="1" applyNumberFormat="1" applyFont="1" applyBorder="1" applyAlignment="1">
      <alignment horizontal="center" vertical="center"/>
    </xf>
    <xf numFmtId="165" fontId="8" fillId="4" borderId="21" xfId="0" quotePrefix="1" applyNumberFormat="1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9" fontId="26" fillId="0" borderId="24" xfId="1" applyFont="1" applyBorder="1" applyAlignment="1">
      <alignment horizontal="center" vertical="center"/>
    </xf>
    <xf numFmtId="9" fontId="26" fillId="0" borderId="26" xfId="0" quotePrefix="1" applyNumberFormat="1" applyFont="1" applyBorder="1" applyAlignment="1">
      <alignment horizontal="center" vertic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10" fillId="0" borderId="0" xfId="0" quotePrefix="1" applyFont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 applyAlignment="1">
      <alignment horizontal="justify"/>
    </xf>
    <xf numFmtId="4" fontId="20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EJECUCIÓN</a:t>
            </a:r>
            <a:r>
              <a:rPr lang="en-US" baseline="0">
                <a:latin typeface="Arial Narrow" panose="020B0606020202030204" pitchFamily="34" charset="0"/>
              </a:rPr>
              <a:t> PAC POR SECTORES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aseline="0">
                <a:latin typeface="Arial Narrow" panose="020B0606020202030204" pitchFamily="34" charset="0"/>
              </a:rPr>
              <a:t>%</a:t>
            </a:r>
            <a:r>
              <a:rPr lang="en-US">
                <a:latin typeface="Arial Narrow" panose="020B0606020202030204" pitchFamily="34" charset="0"/>
              </a:rPr>
              <a:t>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9387578681144811E-2"/>
          <c:y val="0.25060501131108104"/>
          <c:w val="0.82427959349572832"/>
          <c:h val="0.654892461032967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3E-4B17-A652-370DBEEF8880}"/>
              </c:ext>
            </c:extLst>
          </c:dPt>
          <c:dPt>
            <c:idx val="1"/>
            <c:bubble3D val="0"/>
            <c:explosion val="29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3E-4B17-A652-370DBEEF8880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3E-4B17-A652-370DBEEF8880}"/>
              </c:ext>
            </c:extLst>
          </c:dPt>
          <c:dPt>
            <c:idx val="3"/>
            <c:bubble3D val="0"/>
            <c:explosion val="17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3E-4B17-A652-370DBEEF8880}"/>
              </c:ext>
            </c:extLst>
          </c:dPt>
          <c:dLbls>
            <c:dLbl>
              <c:idx val="0"/>
              <c:layout>
                <c:manualLayout>
                  <c:x val="1.5708661417322835E-2"/>
                  <c:y val="-2.69998541848935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3E-4B17-A652-370DBEEF888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970034995625548E-2"/>
                  <c:y val="-5.49362058909303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03E-4B17-A652-370DBEEF888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959536307961529E-2"/>
                  <c:y val="-6.67177019539224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03E-4B17-A652-370DBEEF888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'EXTERNO 2019'!$W$54:$W$57</c:f>
              <c:strCache>
                <c:ptCount val="4"/>
                <c:pt idx="0">
                  <c:v>Ambiente</c:v>
                </c:pt>
                <c:pt idx="1">
                  <c:v>Justicia</c:v>
                </c:pt>
                <c:pt idx="2">
                  <c:v>MEF</c:v>
                </c:pt>
                <c:pt idx="3">
                  <c:v>Interior</c:v>
                </c:pt>
              </c:strCache>
            </c:strRef>
          </c:cat>
          <c:val>
            <c:numRef>
              <c:f>'EXTERNO 2019'!$X$54:$X$57</c:f>
              <c:numCache>
                <c:formatCode>0.0%</c:formatCode>
                <c:ptCount val="4"/>
                <c:pt idx="0">
                  <c:v>0.10126727571079168</c:v>
                </c:pt>
                <c:pt idx="1">
                  <c:v>0.51236419258436261</c:v>
                </c:pt>
                <c:pt idx="2">
                  <c:v>0.14525597048867511</c:v>
                </c:pt>
                <c:pt idx="3">
                  <c:v>0.24111256121617067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3E-4B17-A652-370DBEEF8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609600</xdr:colOff>
      <xdr:row>45</xdr:row>
      <xdr:rowOff>85725</xdr:rowOff>
    </xdr:from>
    <xdr:to>
      <xdr:col>31</xdr:col>
      <xdr:colOff>200025</xdr:colOff>
      <xdr:row>62</xdr:row>
      <xdr:rowOff>9525</xdr:rowOff>
    </xdr:to>
    <xdr:graphicFrame macro="">
      <xdr:nvGraphicFramePr>
        <xdr:cNvPr id="106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8"/>
  <sheetViews>
    <sheetView showGridLines="0" tabSelected="1" topLeftCell="B4" zoomScale="90" zoomScaleNormal="90" workbookViewId="0">
      <selection activeCell="B4" sqref="B4"/>
    </sheetView>
  </sheetViews>
  <sheetFormatPr baseColWidth="10" defaultRowHeight="15.75" x14ac:dyDescent="0.25"/>
  <cols>
    <col min="1" max="1" width="3.875" customWidth="1"/>
    <col min="2" max="2" width="9.625" customWidth="1"/>
    <col min="3" max="3" width="9.375" customWidth="1"/>
    <col min="4" max="4" width="9.625" hidden="1" customWidth="1"/>
    <col min="5" max="5" width="16" customWidth="1"/>
    <col min="6" max="6" width="13" customWidth="1"/>
    <col min="7" max="7" width="11.25" customWidth="1"/>
    <col min="8" max="8" width="10.125" hidden="1" customWidth="1"/>
    <col min="9" max="9" width="10.75" customWidth="1"/>
    <col min="10" max="10" width="45.875" customWidth="1"/>
    <col min="11" max="11" width="11.125" hidden="1" customWidth="1"/>
    <col min="12" max="12" width="13.375" hidden="1" customWidth="1"/>
    <col min="13" max="13" width="16.25" customWidth="1"/>
    <col min="14" max="14" width="1.125" customWidth="1"/>
    <col min="15" max="15" width="8.375" hidden="1" customWidth="1"/>
    <col min="16" max="16" width="7.125" customWidth="1"/>
    <col min="17" max="17" width="13.5" customWidth="1"/>
    <col min="18" max="18" width="3.125" customWidth="1"/>
    <col min="19" max="19" width="8.875" style="1" customWidth="1"/>
    <col min="20" max="20" width="3.625" style="1" customWidth="1"/>
    <col min="21" max="21" width="17.75" style="1" customWidth="1"/>
    <col min="22" max="22" width="1.375" style="1" customWidth="1"/>
    <col min="23" max="23" width="14.75" style="1" customWidth="1"/>
    <col min="24" max="24" width="8.375" style="1" customWidth="1"/>
    <col min="25" max="25" width="11.875" style="3" customWidth="1"/>
    <col min="26" max="26" width="9.75" style="3" customWidth="1"/>
    <col min="27" max="27" width="11.25" style="3" customWidth="1"/>
    <col min="28" max="28" width="11" style="3" customWidth="1"/>
    <col min="29" max="29" width="13.375" style="1" bestFit="1" customWidth="1"/>
    <col min="30" max="30" width="10.625" style="1" customWidth="1"/>
    <col min="31" max="31" width="9.75" style="1" customWidth="1"/>
    <col min="32" max="32" width="10.125" customWidth="1"/>
    <col min="33" max="33" width="8" customWidth="1"/>
  </cols>
  <sheetData>
    <row r="1" spans="1:32" x14ac:dyDescent="0.25">
      <c r="C1" s="73" t="s">
        <v>28</v>
      </c>
    </row>
    <row r="2" spans="1:32" ht="20.25" x14ac:dyDescent="0.3">
      <c r="C2" s="73" t="s">
        <v>112</v>
      </c>
      <c r="Q2" s="5"/>
      <c r="R2" s="5"/>
      <c r="AC2" s="3"/>
    </row>
    <row r="3" spans="1:32" ht="20.25" customHeight="1" x14ac:dyDescent="0.3">
      <c r="C3" s="187" t="s">
        <v>97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F3" s="37"/>
    </row>
    <row r="4" spans="1:32" ht="20.25" customHeight="1" x14ac:dyDescent="0.3"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F4" s="37"/>
    </row>
    <row r="5" spans="1:32" ht="20.25" x14ac:dyDescent="0.3">
      <c r="C5" s="188" t="s">
        <v>26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F5" s="37"/>
    </row>
    <row r="6" spans="1:32" ht="20.25" x14ac:dyDescent="0.3">
      <c r="C6" s="189" t="s">
        <v>44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F6" s="37"/>
    </row>
    <row r="7" spans="1:32" ht="16.5" thickBot="1" x14ac:dyDescent="0.3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6"/>
      <c r="Z7" s="16"/>
      <c r="AA7" s="16"/>
      <c r="AB7" s="16"/>
      <c r="AF7" s="37"/>
    </row>
    <row r="8" spans="1:32" s="4" customFormat="1" ht="16.5" thickTop="1" x14ac:dyDescent="0.25">
      <c r="B8" s="177" t="s">
        <v>33</v>
      </c>
      <c r="C8" s="177" t="s">
        <v>0</v>
      </c>
      <c r="D8" s="179" t="s">
        <v>1</v>
      </c>
      <c r="E8" s="14" t="s">
        <v>20</v>
      </c>
      <c r="F8" s="14" t="s">
        <v>8</v>
      </c>
      <c r="G8" s="14" t="s">
        <v>8</v>
      </c>
      <c r="H8" s="14" t="s">
        <v>8</v>
      </c>
      <c r="I8" s="14" t="s">
        <v>2</v>
      </c>
      <c r="J8" s="179" t="s">
        <v>3</v>
      </c>
      <c r="K8" s="179" t="s">
        <v>4</v>
      </c>
      <c r="L8" s="179" t="s">
        <v>5</v>
      </c>
      <c r="M8" s="179" t="s">
        <v>34</v>
      </c>
      <c r="N8" s="14"/>
      <c r="O8" s="179" t="s">
        <v>6</v>
      </c>
      <c r="P8" s="179" t="s">
        <v>9</v>
      </c>
      <c r="Q8" s="14" t="s">
        <v>32</v>
      </c>
      <c r="R8" s="15"/>
      <c r="S8" s="14" t="s">
        <v>12</v>
      </c>
      <c r="T8" s="14"/>
      <c r="U8" s="23" t="s">
        <v>11</v>
      </c>
      <c r="V8" s="23"/>
      <c r="W8" s="14" t="s">
        <v>13</v>
      </c>
      <c r="X8" s="14" t="s">
        <v>15</v>
      </c>
      <c r="Y8" s="14" t="s">
        <v>18</v>
      </c>
      <c r="Z8" s="14" t="s">
        <v>19</v>
      </c>
      <c r="AA8" s="14" t="s">
        <v>19</v>
      </c>
      <c r="AB8" s="26" t="s">
        <v>24</v>
      </c>
      <c r="AF8" s="37"/>
    </row>
    <row r="9" spans="1:32" s="4" customFormat="1" ht="27" customHeight="1" thickBot="1" x14ac:dyDescent="0.3">
      <c r="B9" s="178"/>
      <c r="C9" s="178"/>
      <c r="D9" s="180"/>
      <c r="E9" s="7" t="s">
        <v>7</v>
      </c>
      <c r="F9" s="7" t="s">
        <v>21</v>
      </c>
      <c r="G9" s="7" t="s">
        <v>27</v>
      </c>
      <c r="H9" s="7" t="s">
        <v>30</v>
      </c>
      <c r="I9" s="7" t="s">
        <v>0</v>
      </c>
      <c r="J9" s="180"/>
      <c r="K9" s="180"/>
      <c r="L9" s="181"/>
      <c r="M9" s="180"/>
      <c r="N9" s="7"/>
      <c r="O9" s="180"/>
      <c r="P9" s="180"/>
      <c r="Q9" s="7" t="s">
        <v>10</v>
      </c>
      <c r="R9" s="8"/>
      <c r="S9" s="7" t="s">
        <v>31</v>
      </c>
      <c r="T9" s="7"/>
      <c r="U9" s="22" t="s">
        <v>41</v>
      </c>
      <c r="V9" s="22"/>
      <c r="W9" s="7" t="s">
        <v>14</v>
      </c>
      <c r="X9" s="7" t="s">
        <v>16</v>
      </c>
      <c r="Y9" s="7" t="s">
        <v>17</v>
      </c>
      <c r="Z9" s="7" t="s">
        <v>22</v>
      </c>
      <c r="AA9" s="7" t="s">
        <v>23</v>
      </c>
      <c r="AB9" s="27" t="s">
        <v>25</v>
      </c>
      <c r="AF9" s="37"/>
    </row>
    <row r="10" spans="1:32" s="4" customFormat="1" ht="9.75" customHeight="1" thickTop="1" x14ac:dyDescent="0.25">
      <c r="B10" s="69"/>
      <c r="C10" s="65"/>
      <c r="D10" s="63"/>
      <c r="E10" s="64"/>
      <c r="F10" s="64"/>
      <c r="G10" s="64"/>
      <c r="H10" s="64"/>
      <c r="I10" s="64"/>
      <c r="J10" s="61"/>
      <c r="K10" s="61"/>
      <c r="L10" s="62"/>
      <c r="M10" s="64"/>
      <c r="N10" s="64"/>
      <c r="O10" s="63"/>
      <c r="P10" s="63"/>
      <c r="Q10" s="64"/>
      <c r="R10" s="66"/>
      <c r="S10" s="64"/>
      <c r="T10" s="64"/>
      <c r="U10" s="67"/>
      <c r="V10" s="67"/>
      <c r="W10" s="64"/>
      <c r="X10" s="64"/>
      <c r="Y10" s="64"/>
      <c r="Z10" s="64"/>
      <c r="AA10" s="64"/>
      <c r="AB10" s="68"/>
      <c r="AF10" s="37"/>
    </row>
    <row r="11" spans="1:32" s="4" customFormat="1" x14ac:dyDescent="0.25">
      <c r="B11" s="113"/>
      <c r="C11" s="114" t="s">
        <v>59</v>
      </c>
      <c r="D11" s="115"/>
      <c r="E11" s="116"/>
      <c r="F11" s="117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18"/>
      <c r="R11" s="119"/>
      <c r="S11" s="120"/>
      <c r="T11" s="120"/>
      <c r="U11" s="121">
        <f>+U13+U17+U19</f>
        <v>165897619.75999999</v>
      </c>
      <c r="V11" s="118"/>
      <c r="W11" s="99"/>
      <c r="X11" s="99"/>
      <c r="Y11" s="99"/>
      <c r="Z11" s="122"/>
      <c r="AA11" s="122"/>
      <c r="AB11" s="123"/>
      <c r="AF11" s="37"/>
    </row>
    <row r="12" spans="1:32" s="4" customFormat="1" x14ac:dyDescent="0.25">
      <c r="B12" s="70"/>
      <c r="C12" s="36"/>
      <c r="D12" s="9"/>
      <c r="E12" s="35"/>
      <c r="F12" s="1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0"/>
      <c r="R12" s="30"/>
      <c r="S12" s="31"/>
      <c r="T12" s="31"/>
      <c r="U12" s="89"/>
      <c r="V12" s="10"/>
      <c r="W12" s="11"/>
      <c r="X12" s="11"/>
      <c r="Y12" s="11"/>
      <c r="Z12" s="25"/>
      <c r="AA12" s="25"/>
      <c r="AB12" s="32"/>
      <c r="AF12" s="37"/>
    </row>
    <row r="13" spans="1:32" s="4" customFormat="1" x14ac:dyDescent="0.25">
      <c r="B13" s="70"/>
      <c r="C13" s="36" t="s">
        <v>61</v>
      </c>
      <c r="D13" s="9"/>
      <c r="E13" s="35"/>
      <c r="F13" s="1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0"/>
      <c r="R13" s="30"/>
      <c r="S13" s="31"/>
      <c r="T13" s="31"/>
      <c r="U13" s="109">
        <f>SUM(U14:U16)</f>
        <v>101800000</v>
      </c>
      <c r="V13" s="10"/>
      <c r="W13" s="11"/>
      <c r="X13" s="11"/>
      <c r="Y13" s="11"/>
      <c r="Z13" s="25"/>
      <c r="AA13" s="25"/>
      <c r="AB13" s="32"/>
      <c r="AF13" s="37"/>
    </row>
    <row r="14" spans="1:32" s="38" customFormat="1" ht="132" x14ac:dyDescent="0.25">
      <c r="A14" s="2">
        <v>1</v>
      </c>
      <c r="B14" s="142" t="s">
        <v>73</v>
      </c>
      <c r="C14" s="143" t="s">
        <v>39</v>
      </c>
      <c r="D14" s="144"/>
      <c r="E14" s="145" t="s">
        <v>45</v>
      </c>
      <c r="F14" s="145">
        <v>43656</v>
      </c>
      <c r="G14" s="146" t="s">
        <v>46</v>
      </c>
      <c r="H14" s="146" t="s">
        <v>74</v>
      </c>
      <c r="I14" s="147" t="s">
        <v>38</v>
      </c>
      <c r="J14" s="148" t="s">
        <v>47</v>
      </c>
      <c r="K14" s="149" t="s">
        <v>40</v>
      </c>
      <c r="L14" s="149" t="s">
        <v>36</v>
      </c>
      <c r="M14" s="150" t="s">
        <v>48</v>
      </c>
      <c r="N14" s="151"/>
      <c r="O14" s="152" t="s">
        <v>36</v>
      </c>
      <c r="P14" s="151" t="s">
        <v>41</v>
      </c>
      <c r="Q14" s="153">
        <v>16800000</v>
      </c>
      <c r="R14" s="153"/>
      <c r="S14" s="154">
        <v>1</v>
      </c>
      <c r="T14" s="153"/>
      <c r="U14" s="155">
        <f>+Q14*S14</f>
        <v>16800000</v>
      </c>
      <c r="V14" s="156"/>
      <c r="W14" s="157" t="s">
        <v>42</v>
      </c>
      <c r="X14" s="158" t="s">
        <v>49</v>
      </c>
      <c r="Y14" s="159" t="s">
        <v>43</v>
      </c>
      <c r="Z14" s="160" t="s">
        <v>37</v>
      </c>
      <c r="AA14" s="160" t="s">
        <v>37</v>
      </c>
      <c r="AB14" s="161" t="s">
        <v>50</v>
      </c>
      <c r="AF14" s="39"/>
    </row>
    <row r="15" spans="1:32" s="38" customFormat="1" ht="42" customHeight="1" x14ac:dyDescent="0.25">
      <c r="A15" s="2">
        <v>2</v>
      </c>
      <c r="B15" s="142" t="s">
        <v>72</v>
      </c>
      <c r="C15" s="143" t="s">
        <v>52</v>
      </c>
      <c r="D15" s="144"/>
      <c r="E15" s="145" t="s">
        <v>53</v>
      </c>
      <c r="F15" s="162">
        <v>43782</v>
      </c>
      <c r="G15" s="146">
        <v>43783</v>
      </c>
      <c r="H15" s="146" t="s">
        <v>75</v>
      </c>
      <c r="I15" s="147" t="s">
        <v>38</v>
      </c>
      <c r="J15" s="163" t="s">
        <v>54</v>
      </c>
      <c r="K15" s="149"/>
      <c r="L15" s="149"/>
      <c r="M15" s="149" t="s">
        <v>76</v>
      </c>
      <c r="N15" s="151"/>
      <c r="O15" s="149"/>
      <c r="P15" s="151" t="s">
        <v>41</v>
      </c>
      <c r="Q15" s="153">
        <v>85000000</v>
      </c>
      <c r="R15" s="153"/>
      <c r="S15" s="154">
        <v>1</v>
      </c>
      <c r="T15" s="153"/>
      <c r="U15" s="155">
        <f>+Q15*S15</f>
        <v>85000000</v>
      </c>
      <c r="V15" s="156"/>
      <c r="W15" s="164" t="s">
        <v>55</v>
      </c>
      <c r="X15" s="165" t="s">
        <v>77</v>
      </c>
      <c r="Y15" s="159" t="s">
        <v>57</v>
      </c>
      <c r="Z15" s="166" t="s">
        <v>56</v>
      </c>
      <c r="AA15" s="160" t="s">
        <v>37</v>
      </c>
      <c r="AB15" s="167" t="s">
        <v>69</v>
      </c>
      <c r="AF15" s="39"/>
    </row>
    <row r="16" spans="1:32" s="38" customFormat="1" ht="19.5" customHeight="1" x14ac:dyDescent="0.25">
      <c r="A16" s="2"/>
      <c r="B16" s="75"/>
      <c r="C16" s="76"/>
      <c r="D16" s="78"/>
      <c r="E16" s="97"/>
      <c r="F16" s="79"/>
      <c r="G16" s="80"/>
      <c r="H16" s="80"/>
      <c r="I16" s="82"/>
      <c r="J16" s="88"/>
      <c r="K16" s="81"/>
      <c r="L16" s="81"/>
      <c r="M16" s="81"/>
      <c r="N16" s="83"/>
      <c r="O16" s="81"/>
      <c r="P16" s="83"/>
      <c r="Q16" s="84"/>
      <c r="R16" s="84"/>
      <c r="S16" s="85"/>
      <c r="T16" s="84"/>
      <c r="U16" s="98"/>
      <c r="V16" s="86"/>
      <c r="W16" s="112"/>
      <c r="X16" s="99"/>
      <c r="Y16" s="106"/>
      <c r="Z16" s="104"/>
      <c r="AA16" s="104"/>
      <c r="AB16" s="100"/>
      <c r="AF16" s="39"/>
    </row>
    <row r="17" spans="1:38" s="38" customFormat="1" ht="26.25" customHeight="1" x14ac:dyDescent="0.25">
      <c r="A17" s="2"/>
      <c r="B17" s="75"/>
      <c r="C17" s="36" t="s">
        <v>62</v>
      </c>
      <c r="D17" s="78"/>
      <c r="E17" s="97"/>
      <c r="F17" s="79"/>
      <c r="G17" s="80"/>
      <c r="H17" s="80"/>
      <c r="I17" s="82"/>
      <c r="J17" s="88"/>
      <c r="K17" s="81"/>
      <c r="L17" s="81"/>
      <c r="M17" s="81"/>
      <c r="N17" s="83"/>
      <c r="O17" s="81"/>
      <c r="P17" s="83"/>
      <c r="Q17" s="84"/>
      <c r="R17" s="84"/>
      <c r="S17" s="85"/>
      <c r="T17" s="84"/>
      <c r="U17" s="109">
        <f>+U18</f>
        <v>24097619.760000002</v>
      </c>
      <c r="V17" s="86"/>
      <c r="W17" s="105"/>
      <c r="X17" s="99"/>
      <c r="Y17" s="106"/>
      <c r="Z17" s="104"/>
      <c r="AA17" s="104"/>
      <c r="AB17" s="100"/>
      <c r="AF17" s="39"/>
    </row>
    <row r="18" spans="1:38" s="38" customFormat="1" ht="31.5" customHeight="1" x14ac:dyDescent="0.25">
      <c r="A18" s="2">
        <v>3</v>
      </c>
      <c r="B18" s="142"/>
      <c r="C18" s="143" t="s">
        <v>81</v>
      </c>
      <c r="D18" s="144"/>
      <c r="E18" s="145" t="s">
        <v>80</v>
      </c>
      <c r="F18" s="162">
        <v>43829</v>
      </c>
      <c r="G18" s="146">
        <v>43829</v>
      </c>
      <c r="H18" s="168"/>
      <c r="I18" s="147" t="s">
        <v>83</v>
      </c>
      <c r="J18" s="163" t="s">
        <v>84</v>
      </c>
      <c r="K18" s="149"/>
      <c r="L18" s="149"/>
      <c r="M18" s="149" t="s">
        <v>85</v>
      </c>
      <c r="N18" s="151"/>
      <c r="O18" s="149"/>
      <c r="P18" s="151" t="s">
        <v>82</v>
      </c>
      <c r="Q18" s="153">
        <v>20000000</v>
      </c>
      <c r="R18" s="153"/>
      <c r="S18" s="154">
        <v>1.2048809882489999</v>
      </c>
      <c r="T18" s="153"/>
      <c r="U18" s="155">
        <f>ROUND(Q18*S18,2)</f>
        <v>24097619.760000002</v>
      </c>
      <c r="V18" s="156"/>
      <c r="W18" s="169" t="s">
        <v>66</v>
      </c>
      <c r="X18" s="170" t="s">
        <v>87</v>
      </c>
      <c r="Y18" s="165" t="s">
        <v>86</v>
      </c>
      <c r="Z18" s="166">
        <v>2.5000000000000001E-3</v>
      </c>
      <c r="AA18" s="160" t="s">
        <v>37</v>
      </c>
      <c r="AB18" s="167" t="s">
        <v>96</v>
      </c>
      <c r="AF18" s="39"/>
    </row>
    <row r="19" spans="1:38" s="38" customFormat="1" ht="26.25" customHeight="1" x14ac:dyDescent="0.25">
      <c r="A19" s="2"/>
      <c r="B19" s="75"/>
      <c r="C19" s="36" t="s">
        <v>79</v>
      </c>
      <c r="D19" s="78"/>
      <c r="E19" s="97"/>
      <c r="F19" s="79"/>
      <c r="G19" s="80"/>
      <c r="H19" s="80"/>
      <c r="I19" s="82"/>
      <c r="J19" s="88"/>
      <c r="K19" s="81"/>
      <c r="L19" s="81"/>
      <c r="M19" s="81"/>
      <c r="N19" s="83"/>
      <c r="O19" s="81"/>
      <c r="P19" s="83"/>
      <c r="Q19" s="84"/>
      <c r="R19" s="84"/>
      <c r="S19" s="85"/>
      <c r="T19" s="84"/>
      <c r="U19" s="109">
        <f>+U20</f>
        <v>40000000</v>
      </c>
      <c r="V19" s="86"/>
      <c r="W19" s="105"/>
      <c r="X19" s="99"/>
      <c r="Y19" s="106"/>
      <c r="Z19" s="107"/>
      <c r="AA19" s="107"/>
      <c r="AB19" s="108"/>
      <c r="AF19" s="39"/>
    </row>
    <row r="20" spans="1:38" s="38" customFormat="1" ht="36.75" customHeight="1" x14ac:dyDescent="0.25">
      <c r="A20" s="2">
        <v>4</v>
      </c>
      <c r="B20" s="142" t="s">
        <v>100</v>
      </c>
      <c r="C20" s="143" t="s">
        <v>39</v>
      </c>
      <c r="D20" s="144"/>
      <c r="E20" s="145" t="s">
        <v>63</v>
      </c>
      <c r="F20" s="162">
        <v>43805</v>
      </c>
      <c r="G20" s="146">
        <v>43808</v>
      </c>
      <c r="H20" s="168"/>
      <c r="I20" s="147" t="s">
        <v>38</v>
      </c>
      <c r="J20" s="163" t="s">
        <v>64</v>
      </c>
      <c r="K20" s="149"/>
      <c r="L20" s="149"/>
      <c r="M20" s="149" t="s">
        <v>65</v>
      </c>
      <c r="N20" s="151"/>
      <c r="O20" s="149"/>
      <c r="P20" s="151" t="s">
        <v>41</v>
      </c>
      <c r="Q20" s="153">
        <v>40000000</v>
      </c>
      <c r="R20" s="153"/>
      <c r="S20" s="154">
        <v>1</v>
      </c>
      <c r="T20" s="153"/>
      <c r="U20" s="155">
        <f>+Q20*S20</f>
        <v>40000000</v>
      </c>
      <c r="V20" s="156"/>
      <c r="W20" s="157" t="s">
        <v>42</v>
      </c>
      <c r="X20" s="170" t="s">
        <v>111</v>
      </c>
      <c r="Y20" s="171" t="s">
        <v>67</v>
      </c>
      <c r="Z20" s="172" t="s">
        <v>68</v>
      </c>
      <c r="AA20" s="172" t="s">
        <v>98</v>
      </c>
      <c r="AB20" s="161" t="s">
        <v>37</v>
      </c>
      <c r="AF20" s="39"/>
    </row>
    <row r="21" spans="1:38" s="38" customFormat="1" ht="36.75" customHeight="1" x14ac:dyDescent="0.25">
      <c r="A21" s="2"/>
      <c r="B21" s="75"/>
      <c r="C21" s="76"/>
      <c r="D21" s="78"/>
      <c r="E21" s="97"/>
      <c r="F21" s="79"/>
      <c r="G21" s="80"/>
      <c r="H21" s="80"/>
      <c r="I21" s="82"/>
      <c r="J21" s="88"/>
      <c r="K21" s="81"/>
      <c r="L21" s="81"/>
      <c r="M21" s="81"/>
      <c r="N21" s="83"/>
      <c r="O21" s="81"/>
      <c r="P21" s="83"/>
      <c r="Q21" s="84"/>
      <c r="R21" s="84"/>
      <c r="S21" s="85"/>
      <c r="T21" s="84"/>
      <c r="U21" s="98"/>
      <c r="V21" s="86"/>
      <c r="W21" s="101"/>
      <c r="X21" s="99"/>
      <c r="Y21" s="106"/>
      <c r="Z21" s="129"/>
      <c r="AA21" s="129"/>
      <c r="AB21" s="108"/>
      <c r="AF21" s="39"/>
    </row>
    <row r="22" spans="1:38" s="38" customFormat="1" ht="18.75" customHeight="1" x14ac:dyDescent="0.25">
      <c r="A22" s="2"/>
      <c r="B22" s="91"/>
      <c r="C22" s="92" t="s">
        <v>60</v>
      </c>
      <c r="D22" s="77"/>
      <c r="E22" s="93"/>
      <c r="F22" s="79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94"/>
      <c r="R22" s="95"/>
      <c r="S22" s="85"/>
      <c r="T22" s="85"/>
      <c r="U22" s="110">
        <f>+U23</f>
        <v>358022239.56999999</v>
      </c>
      <c r="V22" s="94"/>
      <c r="W22" s="81"/>
      <c r="X22" s="81"/>
      <c r="Y22" s="81"/>
      <c r="Z22" s="96"/>
      <c r="AA22" s="96"/>
      <c r="AB22" s="87"/>
      <c r="AF22" s="39"/>
    </row>
    <row r="23" spans="1:38" s="38" customFormat="1" ht="27.75" customHeight="1" x14ac:dyDescent="0.25">
      <c r="A23" s="2"/>
      <c r="B23" s="75"/>
      <c r="C23" s="76" t="s">
        <v>92</v>
      </c>
      <c r="D23" s="78"/>
      <c r="E23" s="97" t="s">
        <v>106</v>
      </c>
      <c r="F23" s="138">
        <v>43434</v>
      </c>
      <c r="G23" s="138">
        <v>43440</v>
      </c>
      <c r="H23" s="80" t="s">
        <v>93</v>
      </c>
      <c r="I23" s="82" t="s">
        <v>94</v>
      </c>
      <c r="J23" s="88" t="s">
        <v>95</v>
      </c>
      <c r="K23" s="81"/>
      <c r="L23" s="81"/>
      <c r="M23" s="81" t="s">
        <v>36</v>
      </c>
      <c r="N23" s="83"/>
      <c r="O23" s="81"/>
      <c r="P23" s="83" t="s">
        <v>41</v>
      </c>
      <c r="Q23" s="84">
        <v>358022239.56999999</v>
      </c>
      <c r="R23" s="84"/>
      <c r="S23" s="85">
        <v>1</v>
      </c>
      <c r="T23" s="84"/>
      <c r="U23" s="98">
        <f>+Q23*S23</f>
        <v>358022239.56999999</v>
      </c>
      <c r="V23" s="86"/>
      <c r="W23" s="139" t="s">
        <v>99</v>
      </c>
      <c r="X23" s="140" t="s">
        <v>37</v>
      </c>
      <c r="Y23" s="141" t="s">
        <v>108</v>
      </c>
      <c r="Z23" s="81" t="s">
        <v>93</v>
      </c>
      <c r="AA23" s="96" t="s">
        <v>93</v>
      </c>
      <c r="AB23" s="87" t="s">
        <v>93</v>
      </c>
      <c r="AF23" s="39"/>
    </row>
    <row r="24" spans="1:38" s="38" customFormat="1" ht="22.5" customHeight="1" thickBot="1" x14ac:dyDescent="0.25">
      <c r="B24" s="71"/>
      <c r="C24" s="21"/>
      <c r="D24" s="17"/>
      <c r="E24" s="19"/>
      <c r="F24" s="24"/>
      <c r="G24" s="24"/>
      <c r="H24" s="24"/>
      <c r="I24" s="17"/>
      <c r="J24" s="17"/>
      <c r="K24" s="13"/>
      <c r="L24" s="17"/>
      <c r="M24" s="13"/>
      <c r="N24" s="13"/>
      <c r="O24" s="13"/>
      <c r="P24" s="20"/>
      <c r="Q24" s="20"/>
      <c r="R24" s="20"/>
      <c r="S24" s="12"/>
      <c r="T24" s="12"/>
      <c r="U24" s="13"/>
      <c r="V24" s="33"/>
      <c r="W24" s="29"/>
      <c r="X24" s="13"/>
      <c r="Y24" s="17"/>
      <c r="Z24" s="17"/>
      <c r="AA24" s="17"/>
      <c r="AB24" s="28"/>
      <c r="AF24" s="39"/>
      <c r="AG24" s="41"/>
      <c r="AH24" s="41"/>
      <c r="AI24" s="41"/>
      <c r="AJ24" s="41"/>
      <c r="AK24" s="41"/>
    </row>
    <row r="25" spans="1:38" s="38" customFormat="1" ht="12.75" customHeight="1" thickTop="1" x14ac:dyDescent="0.2">
      <c r="B25" s="72"/>
      <c r="C25" s="42"/>
      <c r="D25" s="43"/>
      <c r="E25" s="44"/>
      <c r="F25" s="44"/>
      <c r="G25" s="44"/>
      <c r="H25" s="44"/>
      <c r="I25" s="185" t="s">
        <v>35</v>
      </c>
      <c r="J25" s="185"/>
      <c r="K25" s="45"/>
      <c r="L25" s="46"/>
      <c r="M25" s="45"/>
      <c r="N25" s="45"/>
      <c r="O25" s="44"/>
      <c r="P25" s="44"/>
      <c r="Q25" s="44"/>
      <c r="R25" s="44"/>
      <c r="S25" s="47"/>
      <c r="T25" s="47"/>
      <c r="U25" s="183">
        <f>+U22+U11</f>
        <v>523919859.32999998</v>
      </c>
      <c r="V25" s="48"/>
      <c r="W25" s="49"/>
      <c r="X25" s="50"/>
      <c r="Y25" s="51"/>
      <c r="Z25" s="52"/>
      <c r="AA25" s="52"/>
      <c r="AB25" s="53"/>
      <c r="AC25" s="9"/>
      <c r="AD25" s="54"/>
      <c r="AE25" s="54"/>
      <c r="AF25" s="39"/>
      <c r="AG25" s="41"/>
      <c r="AH25" s="41"/>
      <c r="AI25" s="41"/>
      <c r="AJ25" s="41"/>
      <c r="AK25" s="41"/>
      <c r="AL25" s="41"/>
    </row>
    <row r="26" spans="1:38" s="38" customFormat="1" ht="12.75" customHeight="1" thickBot="1" x14ac:dyDescent="0.25">
      <c r="B26" s="55"/>
      <c r="C26" s="55"/>
      <c r="D26" s="56"/>
      <c r="E26" s="56"/>
      <c r="F26" s="56"/>
      <c r="G26" s="56"/>
      <c r="H26" s="56"/>
      <c r="I26" s="186"/>
      <c r="J26" s="18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184"/>
      <c r="V26" s="56"/>
      <c r="W26" s="57"/>
      <c r="X26" s="57"/>
      <c r="Y26" s="58"/>
      <c r="Z26" s="58"/>
      <c r="AA26" s="58"/>
      <c r="AB26" s="59"/>
      <c r="AC26" s="60"/>
      <c r="AD26" s="60"/>
      <c r="AE26" s="60"/>
      <c r="AF26" s="39"/>
    </row>
    <row r="27" spans="1:38" s="38" customFormat="1" ht="12.75" thickTop="1" x14ac:dyDescent="0.2">
      <c r="C27" s="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40"/>
      <c r="V27" s="60"/>
      <c r="W27" s="60"/>
      <c r="X27" s="60"/>
      <c r="Y27" s="40"/>
      <c r="Z27" s="40"/>
      <c r="AA27" s="40"/>
      <c r="AB27" s="40"/>
      <c r="AC27" s="60"/>
      <c r="AD27" s="60"/>
      <c r="AE27" s="60"/>
      <c r="AF27" s="39"/>
    </row>
    <row r="28" spans="1:38" s="38" customFormat="1" ht="15.75" customHeight="1" x14ac:dyDescent="0.2">
      <c r="C28" s="74" t="s">
        <v>29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S28" s="60"/>
      <c r="T28" s="60"/>
      <c r="U28" s="60"/>
      <c r="V28" s="60"/>
      <c r="W28" s="60"/>
      <c r="X28" s="34"/>
      <c r="Y28" s="40"/>
      <c r="Z28" s="40"/>
      <c r="AA28" s="40"/>
      <c r="AB28" s="40"/>
      <c r="AC28" s="60"/>
      <c r="AD28" s="60"/>
      <c r="AE28" s="60"/>
      <c r="AF28" s="39"/>
    </row>
    <row r="29" spans="1:38" ht="27.75" customHeight="1" x14ac:dyDescent="0.25">
      <c r="C29" s="182" t="s">
        <v>71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Y29" s="40"/>
      <c r="Z29" s="40"/>
    </row>
    <row r="30" spans="1:38" x14ac:dyDescent="0.25">
      <c r="C30" s="102" t="s">
        <v>51</v>
      </c>
      <c r="N30" s="103"/>
      <c r="S30"/>
      <c r="Y30" s="40"/>
      <c r="Z30" s="40"/>
    </row>
    <row r="31" spans="1:38" ht="15.75" customHeight="1" x14ac:dyDescent="0.25">
      <c r="C31" s="102" t="s">
        <v>58</v>
      </c>
      <c r="N31" s="103"/>
      <c r="S31"/>
    </row>
    <row r="32" spans="1:38" x14ac:dyDescent="0.25">
      <c r="C32" s="102" t="s">
        <v>70</v>
      </c>
    </row>
    <row r="33" spans="3:28" x14ac:dyDescent="0.25">
      <c r="C33" s="102" t="s">
        <v>101</v>
      </c>
    </row>
    <row r="34" spans="3:28" ht="27.75" customHeight="1" x14ac:dyDescent="0.25">
      <c r="C34" s="176" t="s">
        <v>102</v>
      </c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</row>
    <row r="35" spans="3:28" ht="21" customHeight="1" x14ac:dyDescent="0.25">
      <c r="C35" s="102" t="s">
        <v>103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</row>
    <row r="36" spans="3:28" x14ac:dyDescent="0.25">
      <c r="C36" s="102" t="s">
        <v>104</v>
      </c>
    </row>
    <row r="37" spans="3:28" x14ac:dyDescent="0.25">
      <c r="C37" s="102" t="s">
        <v>105</v>
      </c>
    </row>
    <row r="38" spans="3:28" x14ac:dyDescent="0.25">
      <c r="C38" s="102" t="s">
        <v>107</v>
      </c>
    </row>
    <row r="39" spans="3:28" x14ac:dyDescent="0.25">
      <c r="C39" s="60" t="s">
        <v>109</v>
      </c>
    </row>
    <row r="40" spans="3:28" x14ac:dyDescent="0.25">
      <c r="C40" s="173" t="s">
        <v>110</v>
      </c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5"/>
      <c r="Q40" s="175"/>
    </row>
    <row r="41" spans="3:28" x14ac:dyDescent="0.25">
      <c r="C41" s="90"/>
    </row>
    <row r="43" spans="3:28" x14ac:dyDescent="0.25">
      <c r="AB43" s="1"/>
    </row>
    <row r="44" spans="3:28" x14ac:dyDescent="0.25">
      <c r="AB44" s="1"/>
    </row>
    <row r="45" spans="3:28" x14ac:dyDescent="0.25">
      <c r="AB45" s="1"/>
    </row>
    <row r="46" spans="3:28" x14ac:dyDescent="0.25">
      <c r="AB46" s="1"/>
    </row>
    <row r="47" spans="3:28" x14ac:dyDescent="0.25">
      <c r="AB47" s="1"/>
    </row>
    <row r="48" spans="3:28" x14ac:dyDescent="0.25">
      <c r="AB48" s="1"/>
    </row>
    <row r="49" spans="19:28" x14ac:dyDescent="0.25">
      <c r="U49" s="3"/>
      <c r="X49" s="3"/>
      <c r="AB49" s="1"/>
    </row>
    <row r="50" spans="19:28" x14ac:dyDescent="0.25">
      <c r="S50" s="1" t="s">
        <v>39</v>
      </c>
      <c r="U50" s="3">
        <f>+Q14+Q20</f>
        <v>56800000</v>
      </c>
      <c r="AB50" s="1"/>
    </row>
    <row r="51" spans="19:28" x14ac:dyDescent="0.25">
      <c r="S51" s="1" t="s">
        <v>52</v>
      </c>
      <c r="U51" s="128">
        <f>+Q15</f>
        <v>85000000</v>
      </c>
      <c r="W51" s="128">
        <f>+U51+U50</f>
        <v>141800000</v>
      </c>
      <c r="AB51" s="1"/>
    </row>
    <row r="52" spans="19:28" x14ac:dyDescent="0.25">
      <c r="S52" s="1" t="s">
        <v>81</v>
      </c>
      <c r="U52" s="3">
        <f>+U18</f>
        <v>24097619.760000002</v>
      </c>
      <c r="AB52" s="1"/>
    </row>
    <row r="53" spans="19:28" x14ac:dyDescent="0.25">
      <c r="S53" s="135" t="s">
        <v>90</v>
      </c>
      <c r="T53" s="136"/>
      <c r="U53" s="124" t="s">
        <v>78</v>
      </c>
      <c r="X53" s="3"/>
      <c r="AB53" s="1"/>
    </row>
    <row r="54" spans="19:28" x14ac:dyDescent="0.25">
      <c r="S54" s="132" t="s">
        <v>88</v>
      </c>
      <c r="T54" s="131"/>
      <c r="U54" s="125">
        <f>+Q14</f>
        <v>16800000</v>
      </c>
      <c r="W54" s="126" t="s">
        <v>88</v>
      </c>
      <c r="X54" s="127">
        <f>+U54/$U$58</f>
        <v>0.10126727571079168</v>
      </c>
      <c r="AB54" s="1"/>
    </row>
    <row r="55" spans="19:28" x14ac:dyDescent="0.25">
      <c r="S55" s="132" t="s">
        <v>89</v>
      </c>
      <c r="T55" s="131"/>
      <c r="U55" s="125">
        <f>+Q15</f>
        <v>85000000</v>
      </c>
      <c r="W55" s="126" t="s">
        <v>89</v>
      </c>
      <c r="X55" s="127">
        <f>+U55/$U$58</f>
        <v>0.51236419258436261</v>
      </c>
    </row>
    <row r="56" spans="19:28" x14ac:dyDescent="0.25">
      <c r="S56" s="132" t="s">
        <v>36</v>
      </c>
      <c r="T56" s="131"/>
      <c r="U56" s="125">
        <f>+U18</f>
        <v>24097619.760000002</v>
      </c>
      <c r="W56" s="126" t="s">
        <v>36</v>
      </c>
      <c r="X56" s="127">
        <f>+U56/$U$58</f>
        <v>0.14525597048867511</v>
      </c>
    </row>
    <row r="57" spans="19:28" x14ac:dyDescent="0.25">
      <c r="S57" s="133" t="s">
        <v>91</v>
      </c>
      <c r="T57" s="134"/>
      <c r="U57" s="130">
        <f>+U20</f>
        <v>40000000</v>
      </c>
      <c r="W57" s="126" t="s">
        <v>91</v>
      </c>
      <c r="X57" s="127">
        <f>+U57/$U$58</f>
        <v>0.24111256121617067</v>
      </c>
    </row>
    <row r="58" spans="19:28" x14ac:dyDescent="0.25">
      <c r="U58" s="130">
        <f>SUM(U54:U57)</f>
        <v>165897619.75999999</v>
      </c>
      <c r="X58" s="3"/>
    </row>
  </sheetData>
  <mergeCells count="17">
    <mergeCell ref="C3:AB3"/>
    <mergeCell ref="C8:C9"/>
    <mergeCell ref="C5:AB5"/>
    <mergeCell ref="C6:AB6"/>
    <mergeCell ref="M8:M9"/>
    <mergeCell ref="O8:O9"/>
    <mergeCell ref="C40:Q40"/>
    <mergeCell ref="C34:Y34"/>
    <mergeCell ref="B8:B9"/>
    <mergeCell ref="D8:D9"/>
    <mergeCell ref="J8:J9"/>
    <mergeCell ref="L8:L9"/>
    <mergeCell ref="P8:P9"/>
    <mergeCell ref="K8:K9"/>
    <mergeCell ref="C29:W29"/>
    <mergeCell ref="U25:U26"/>
    <mergeCell ref="I25:J26"/>
  </mergeCells>
  <phoneticPr fontId="0" type="noConversion"/>
  <printOptions horizontalCentered="1"/>
  <pageMargins left="0.19685039370078741" right="0.19685039370078741" top="0.23622047244094491" bottom="0.19685039370078741" header="0.19685039370078741" footer="0.19685039370078741"/>
  <pageSetup paperSize="9" scale="56" orientation="landscape" r:id="rId1"/>
  <headerFooter alignWithMargins="0">
    <oddHeader>&amp;R&amp;"Times New Roman,Negrita"&amp;14&amp;D
&amp;T</oddHeader>
  </headerFooter>
  <ignoredErrors>
    <ignoredError sqref="U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EXTERNO 2019</vt:lpstr>
      <vt:lpstr>'EXTERNO 2019'!Área_de_impresión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Publico</dc:creator>
  <cp:lastModifiedBy>Arevalo Delgado, Christian</cp:lastModifiedBy>
  <cp:lastPrinted>2020-02-11T20:18:50Z</cp:lastPrinted>
  <dcterms:created xsi:type="dcterms:W3CDTF">1999-07-06T22:00:58Z</dcterms:created>
  <dcterms:modified xsi:type="dcterms:W3CDTF">2020-11-25T23:36:18Z</dcterms:modified>
</cp:coreProperties>
</file>