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3820"/>
  <mc:AlternateContent xmlns:mc="http://schemas.openxmlformats.org/markup-compatibility/2006">
    <mc:Choice Requires="x15">
      <x15ac:absPath xmlns:x15ac="http://schemas.microsoft.com/office/spreadsheetml/2010/11/ac" url="D:\Exp atendidos\CUT 17703-2020\"/>
    </mc:Choice>
  </mc:AlternateContent>
  <xr:revisionPtr revIDLastSave="0" documentId="13_ncr:1_{69821E25-6932-4586-BBCF-32A7B6E3B18B}" xr6:coauthVersionLast="45" xr6:coauthVersionMax="45" xr10:uidLastSave="{00000000-0000-0000-0000-000000000000}"/>
  <bookViews>
    <workbookView xWindow="330" yWindow="0" windowWidth="10485" windowHeight="10620" xr2:uid="{00000000-000D-0000-FFFF-FFFF00000000}"/>
  </bookViews>
  <sheets>
    <sheet name="PARTE_1" sheetId="1" r:id="rId1"/>
    <sheet name="Hoja1" sheetId="6" r:id="rId2"/>
    <sheet name="PARTE_2" sheetId="3" r:id="rId3"/>
    <sheet name="PARTE_3" sheetId="4" r:id="rId4"/>
    <sheet name="ESRI_MAPINFO_SHEET" sheetId="5" state="veryHidden" r:id="rId5"/>
  </sheets>
  <definedNames>
    <definedName name="_xlnm.Print_Area" localSheetId="0">PARTE_1!$A$1:$Z$138</definedName>
    <definedName name="_xlnm.Print_Area" localSheetId="2">PARTE_2!$A$1:$E$46</definedName>
    <definedName name="_xlnm.Print_Area" localSheetId="3">PARTE_3!$A$3:$P$62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" i="4" l="1"/>
  <c r="R16" i="4"/>
  <c r="R17" i="4"/>
  <c r="R18" i="4"/>
  <c r="R14" i="4"/>
  <c r="R13" i="4"/>
  <c r="R12" i="4"/>
  <c r="R11" i="4"/>
  <c r="M56" i="4"/>
  <c r="T18" i="4" s="1"/>
  <c r="M55" i="4"/>
  <c r="S18" i="4" s="1"/>
  <c r="M42" i="4"/>
  <c r="T17" i="4" s="1"/>
  <c r="M41" i="4"/>
  <c r="S17" i="4" s="1"/>
  <c r="M28" i="4"/>
  <c r="M27" i="4"/>
  <c r="M14" i="4"/>
  <c r="T15" i="4" s="1"/>
  <c r="M13" i="4"/>
  <c r="S15" i="4" s="1"/>
  <c r="E56" i="4"/>
  <c r="T14" i="4" s="1"/>
  <c r="E55" i="4"/>
  <c r="S14" i="4" s="1"/>
  <c r="S16" i="4" l="1"/>
  <c r="T16" i="4"/>
  <c r="E42" i="4"/>
  <c r="T13" i="4" s="1"/>
  <c r="E41" i="4"/>
  <c r="S13" i="4" s="1"/>
  <c r="E28" i="4"/>
  <c r="E27" i="4"/>
  <c r="E14" i="4"/>
  <c r="G14" i="4" s="1"/>
  <c r="E13" i="4"/>
  <c r="G13" i="4" s="1"/>
  <c r="N56" i="4"/>
  <c r="O56" i="4" s="1"/>
  <c r="N55" i="4"/>
  <c r="O55" i="4" s="1"/>
  <c r="N14" i="4"/>
  <c r="N28" i="4" s="1"/>
  <c r="O28" i="4" s="1"/>
  <c r="N13" i="4"/>
  <c r="O13" i="4" s="1"/>
  <c r="F28" i="4"/>
  <c r="N42" i="4" s="1"/>
  <c r="O42" i="4" s="1"/>
  <c r="F27" i="4"/>
  <c r="F41" i="4" s="1"/>
  <c r="P47" i="1"/>
  <c r="P46" i="1"/>
  <c r="G41" i="4" l="1"/>
  <c r="N41" i="4"/>
  <c r="O41" i="4" s="1"/>
  <c r="S11" i="4"/>
  <c r="F42" i="4"/>
  <c r="G27" i="4"/>
  <c r="G26" i="4" s="1"/>
  <c r="F31" i="4" s="1"/>
  <c r="G31" i="4" s="1"/>
  <c r="S12" i="4"/>
  <c r="O14" i="4"/>
  <c r="O12" i="4" s="1"/>
  <c r="N17" i="4" s="1"/>
  <c r="O17" i="4" s="1"/>
  <c r="F55" i="4"/>
  <c r="G55" i="4" s="1"/>
  <c r="N27" i="4"/>
  <c r="T11" i="4"/>
  <c r="G28" i="4"/>
  <c r="T12" i="4"/>
  <c r="O54" i="4"/>
  <c r="N59" i="4" s="1"/>
  <c r="O59" i="4" s="1"/>
  <c r="O40" i="4"/>
  <c r="G12" i="4"/>
  <c r="F17" i="4" s="1"/>
  <c r="G17" i="4" l="1"/>
  <c r="H17" i="4"/>
  <c r="T19" i="4"/>
  <c r="M47" i="1" s="1"/>
  <c r="U47" i="1" s="1"/>
  <c r="S19" i="4"/>
  <c r="M46" i="1" s="1"/>
  <c r="U46" i="1" s="1"/>
  <c r="O27" i="4"/>
  <c r="O26" i="4" s="1"/>
  <c r="N31" i="4" s="1"/>
  <c r="O31" i="4" s="1"/>
  <c r="G30" i="4"/>
  <c r="G32" i="4" s="1"/>
  <c r="G33" i="4" s="1"/>
  <c r="D23" i="3" s="1"/>
  <c r="P34" i="1" s="1"/>
  <c r="U34" i="1" s="1"/>
  <c r="U12" i="4"/>
  <c r="G16" i="4"/>
  <c r="G18" i="4" s="1"/>
  <c r="U11" i="4"/>
  <c r="O58" i="4"/>
  <c r="O60" i="4" s="1"/>
  <c r="O61" i="4" s="1"/>
  <c r="D29" i="3" s="1"/>
  <c r="P41" i="1" s="1"/>
  <c r="U41" i="1" s="1"/>
  <c r="U18" i="4"/>
  <c r="O16" i="4"/>
  <c r="O18" i="4" s="1"/>
  <c r="O19" i="4" s="1"/>
  <c r="D26" i="3" s="1"/>
  <c r="P38" i="1" s="1"/>
  <c r="U38" i="1" s="1"/>
  <c r="U15" i="4"/>
  <c r="F56" i="4"/>
  <c r="G56" i="4" s="1"/>
  <c r="G54" i="4" s="1"/>
  <c r="F59" i="4" s="1"/>
  <c r="G59" i="4" s="1"/>
  <c r="G42" i="4"/>
  <c r="G40" i="4" s="1"/>
  <c r="F45" i="4" s="1"/>
  <c r="G45" i="4" s="1"/>
  <c r="N45" i="4"/>
  <c r="O45" i="4" s="1"/>
  <c r="O30" i="4" l="1"/>
  <c r="O32" i="4" s="1"/>
  <c r="O33" i="4" s="1"/>
  <c r="D27" i="3" s="1"/>
  <c r="P39" i="1" s="1"/>
  <c r="U39" i="1" s="1"/>
  <c r="U16" i="4"/>
  <c r="G19" i="4"/>
  <c r="D22" i="3" s="1"/>
  <c r="P33" i="1" s="1"/>
  <c r="U33" i="1" s="1"/>
  <c r="U19" i="4"/>
  <c r="P48" i="1" s="1"/>
  <c r="G58" i="4"/>
  <c r="G60" i="4" s="1"/>
  <c r="G61" i="4" s="1"/>
  <c r="D25" i="3" s="1"/>
  <c r="P37" i="1" s="1"/>
  <c r="U37" i="1" s="1"/>
  <c r="U14" i="4"/>
  <c r="O44" i="4"/>
  <c r="O46" i="4" s="1"/>
  <c r="O47" i="4" s="1"/>
  <c r="D28" i="3" s="1"/>
  <c r="P40" i="1" s="1"/>
  <c r="U40" i="1" s="1"/>
  <c r="U17" i="4"/>
  <c r="G44" i="4"/>
  <c r="G46" i="4" s="1"/>
  <c r="G47" i="4" s="1"/>
  <c r="D24" i="3" s="1"/>
  <c r="P35" i="1" s="1"/>
  <c r="U35" i="1" s="1"/>
  <c r="U13" i="4"/>
  <c r="U42" i="1" l="1"/>
  <c r="P52" i="1" l="1"/>
  <c r="U48" i="1" l="1"/>
  <c r="U49" i="1" s="1"/>
  <c r="P54" i="1"/>
  <c r="P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moises</author>
  </authors>
  <commentList>
    <comment ref="M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INGRESAS METRADOS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<sst xmlns="http://schemas.openxmlformats.org/spreadsheetml/2006/main" count="394" uniqueCount="181">
  <si>
    <t>1. POLITICA</t>
  </si>
  <si>
    <t>2. ADMINISTRATIVA</t>
  </si>
  <si>
    <t>Departamento</t>
  </si>
  <si>
    <t>Autoridad Local de Agua</t>
  </si>
  <si>
    <t>Provincia</t>
  </si>
  <si>
    <t>Junta de Usuarios</t>
  </si>
  <si>
    <t>Distrito</t>
  </si>
  <si>
    <t>Comisión de Usuarios</t>
  </si>
  <si>
    <t>Localidad</t>
  </si>
  <si>
    <t>Comité de Usuarios</t>
  </si>
  <si>
    <t>CANAL I DREN</t>
  </si>
  <si>
    <t>CARACTERISTICAS</t>
  </si>
  <si>
    <t>SITUACION ACTUAL</t>
  </si>
  <si>
    <t>Tipo</t>
  </si>
  <si>
    <t>Rect</t>
  </si>
  <si>
    <t>Trapez.</t>
  </si>
  <si>
    <t>Inicio</t>
  </si>
  <si>
    <t>Final</t>
  </si>
  <si>
    <t>Nº Hectáreas</t>
  </si>
  <si>
    <t>TRABAJOS PRELIMINARES</t>
  </si>
  <si>
    <t>MOVIMIENTO DE TIERRAS</t>
  </si>
  <si>
    <t>DESCOLMATACION DE CAJA DE CANAL</t>
  </si>
  <si>
    <t>CONTROLADOR</t>
  </si>
  <si>
    <t>HH</t>
  </si>
  <si>
    <t>PEON</t>
  </si>
  <si>
    <t>HERRAMIENTAS MANUALES</t>
  </si>
  <si>
    <t>%</t>
  </si>
  <si>
    <t>FICHA TÉCNICA PARA EL MANTENIMIENTO DE CANALES DE RIEGO Y DRENES</t>
  </si>
  <si>
    <t>[La información registrada en esta ficha tiene carácter de Declaración Jurada]</t>
  </si>
  <si>
    <t>II. UBICACIÓN</t>
  </si>
  <si>
    <t>III. METAS</t>
  </si>
  <si>
    <t>IV. SITUACION ACTUAL DE LA INFRAESTRUCTURA DE RIEGO</t>
  </si>
  <si>
    <t>CANAL / DREN</t>
  </si>
  <si>
    <t>Revestido</t>
  </si>
  <si>
    <t>Tierra</t>
  </si>
  <si>
    <t>Total</t>
  </si>
  <si>
    <t>Longitud para mantenimiento
(ml)</t>
  </si>
  <si>
    <t>Año construc.</t>
  </si>
  <si>
    <t>Caudal
(Lt/s) (*)</t>
  </si>
  <si>
    <t>Sección</t>
  </si>
  <si>
    <t>Breve descripción del estado situacional actual de la infraestructura de riego, que debe verse reflejado en el material fotográfico.</t>
  </si>
  <si>
    <t>Ancho
(m)</t>
  </si>
  <si>
    <t>Altura
(m)</t>
  </si>
  <si>
    <t>V. BENEFICIOS</t>
  </si>
  <si>
    <t>Nº Usuarios</t>
  </si>
  <si>
    <t>Nº Familias</t>
  </si>
  <si>
    <t>Nº Jornales</t>
  </si>
  <si>
    <t>VI. PLAZO DE EJECUCION</t>
  </si>
  <si>
    <t>N° días Calendarios</t>
  </si>
  <si>
    <t>ítem</t>
  </si>
  <si>
    <t>ACTIVIDAD</t>
  </si>
  <si>
    <t>UNIDAD</t>
  </si>
  <si>
    <t>CANTIDAD      (A)</t>
  </si>
  <si>
    <t>1.00.·</t>
  </si>
  <si>
    <t>1.01.-</t>
  </si>
  <si>
    <t>LIMPIEZA Y DESBROCE DE
VEGETACION  LIGERA</t>
  </si>
  <si>
    <t>M2</t>
  </si>
  <si>
    <t>1.02.-</t>
  </si>
  <si>
    <t>LIMPIEZA Y DESBROCE DE
VEGETACION  DENSA</t>
  </si>
  <si>
    <t>1.03.-</t>
  </si>
  <si>
    <t>LIMPIEZA Y ELIMINACION DESMONTE
DE CORONA BORDO DE CANAL</t>
  </si>
  <si>
    <t>ML</t>
  </si>
  <si>
    <t>2.00.·</t>
  </si>
  <si>
    <t>2.01.-</t>
  </si>
  <si>
    <t>M3</t>
  </si>
  <si>
    <t>2.02.-</t>
  </si>
  <si>
    <t>ACOPIO Y ACARREO DE MATERIAL DE PRESTAMO</t>
  </si>
  <si>
    <t>2.03.-</t>
  </si>
  <si>
    <t>CONFORMACION DE BORDOS CON MATERIAL DE PRESTAMO</t>
  </si>
  <si>
    <t>2.04.-</t>
  </si>
  <si>
    <t>LIMPIEZA Y PERFILADO DE CAJA DE CANAL</t>
  </si>
  <si>
    <t>2.05.-</t>
  </si>
  <si>
    <t>DESQUINCHE DE TALUD LADERAS SOBRE CANAL</t>
  </si>
  <si>
    <t>DESCRIPCIÓN</t>
  </si>
  <si>
    <t>VII. PRESUPUESTO</t>
  </si>
  <si>
    <t>COSTO UNITARIO POR ACTIVIDAD    (B)
S/.</t>
  </si>
  <si>
    <t>COSTO PARCIAL                   (C) = (A) x (B)                           S/.</t>
  </si>
  <si>
    <t>PRECIO UNITARIO (B)
S/.</t>
  </si>
  <si>
    <t>COSTO PARCIAL                 (C) = (A) x (B)                         S/.</t>
  </si>
  <si>
    <t xml:space="preserve">Sub Total </t>
  </si>
  <si>
    <t>S/.</t>
  </si>
  <si>
    <t>El Anexo Nº 1 y 2 adjunto, servirán para sustentar el presupuesto asignado en el convenio respectivo.</t>
  </si>
  <si>
    <t>(A)</t>
  </si>
  <si>
    <r>
      <rPr>
        <b/>
        <sz val="8"/>
        <rFont val="Arial"/>
        <family val="2"/>
      </rPr>
      <t>COSTO DE ACTIVIDAD</t>
    </r>
  </si>
  <si>
    <r>
      <rPr>
        <b/>
        <sz val="8"/>
        <rFont val="Arial"/>
        <family val="2"/>
      </rPr>
      <t>COSTO TOTAL DE LA ACTIVIDAD</t>
    </r>
  </si>
  <si>
    <t>( A ) + ( B )</t>
  </si>
  <si>
    <t>( A )</t>
  </si>
  <si>
    <t>Página 1 de 2</t>
  </si>
  <si>
    <t>IX.  PLANO O CROQUIS DE EMPLAZAMIENTO, UBICACION ACTIVIDAD (georeferenciados en coordenadas UTM WGS 84)</t>
  </si>
  <si>
    <t>X. FIRMAS DE LOS RESPONSABLES DE LA FORMULACION DE LA FICHA TECNICA</t>
  </si>
  <si>
    <t>Ingeniero Responsable de Elaboración Ficha</t>
  </si>
  <si>
    <t>Presidente del Nucleo Ejecutor</t>
  </si>
  <si>
    <t>Secretario del Nucleo Ejecutor</t>
  </si>
  <si>
    <t>Tesorero del Nucleo Ejecutor</t>
  </si>
  <si>
    <t>Nombre:</t>
  </si>
  <si>
    <t>DNI :</t>
  </si>
  <si>
    <t>V° Bº ALA / UE / PE</t>
  </si>
  <si>
    <t>XI. FECHA DE PRESENTACION</t>
  </si>
  <si>
    <t>XII. ANEXOS - FOTOGRAFIAS (vistas fotográficas actuales de la infraestructura a dar mantenimiento)</t>
  </si>
  <si>
    <t>………………………............…., ……........……./………………....………………./2020.</t>
  </si>
  <si>
    <t>REVISION Y CONFORMIDAD DE LA FICHA TECNICA</t>
  </si>
  <si>
    <t>DGIAR</t>
  </si>
  <si>
    <t>Coordinador de Infraestructura</t>
  </si>
  <si>
    <t>Responsable Técnico de Revisión de Ficha</t>
  </si>
  <si>
    <t>VER CUADRO Nº 1</t>
  </si>
  <si>
    <t>EN LA SIGUIENTE HOJA</t>
  </si>
  <si>
    <t>Página 2 de 2</t>
  </si>
  <si>
    <t>COSTOS UNITARIOS REFERENCIALES DE PARTIDAS A CONSIDERAR</t>
  </si>
  <si>
    <t>COSTO DE PARTIDAS</t>
  </si>
  <si>
    <t>LIMPIEZA Y DESBROCE DE VEGETACION LIGERA</t>
  </si>
  <si>
    <t>LIMPIEZA Y DESBROCE DE VEGETACION DENSA</t>
  </si>
  <si>
    <t>LIMPIEZA Y ELIMINACION DESMONTE DE CORONA BORDO DE CANAL</t>
  </si>
  <si>
    <t>CÓDIGO</t>
  </si>
  <si>
    <t>RECURSOS</t>
  </si>
  <si>
    <t>CUAD.</t>
  </si>
  <si>
    <t>CANTIDAD</t>
  </si>
  <si>
    <t>UNITARIO</t>
  </si>
  <si>
    <t>PARCIAL</t>
  </si>
  <si>
    <t>HERRAMIENTAS MANUALES  (% M.O.)</t>
  </si>
  <si>
    <t>TOTAL</t>
  </si>
  <si>
    <t>HERRAMIENTAS</t>
  </si>
  <si>
    <t>% MO</t>
  </si>
  <si>
    <t>1.00.-TRABAJOS PRELIMINARES</t>
  </si>
  <si>
    <t>1.01.-LIMPIEZA Y DESBROCE DE VEGETACION  LIGERA</t>
  </si>
  <si>
    <t>TRABAJO EJECUTADO MANUALMENTE</t>
  </si>
  <si>
    <t xml:space="preserve">MANO DE OBRA </t>
  </si>
  <si>
    <t xml:space="preserve">CONTROLADOR </t>
  </si>
  <si>
    <t xml:space="preserve">PEON </t>
  </si>
  <si>
    <t>PARTIDA</t>
  </si>
  <si>
    <t>SUB PARTIDA</t>
  </si>
  <si>
    <t>ESPECIFICACIONES</t>
  </si>
  <si>
    <t>RENDIMIENTO</t>
  </si>
  <si>
    <t>1.02.-LIMPIEZA Y DESBROCE DE VEGETACION DENSA</t>
  </si>
  <si>
    <t xml:space="preserve">TRABAJO EJECUTADO MANUALMENTE EN UN ANCHO DE FAJA APROX. 2 MTS
</t>
  </si>
  <si>
    <t xml:space="preserve">H-H </t>
  </si>
  <si>
    <t>H-H</t>
  </si>
  <si>
    <t>1.03.-LIMPIEZA Y ELIMINACION DESMONTE DE CORONA BORDO DE CANAL</t>
  </si>
  <si>
    <t xml:space="preserve">TRABAJO EJECUTADO MANUALMENTE ELIMINACIÓN A UNA DISTANCIA MINIMA DE 150 M
</t>
  </si>
  <si>
    <t>2.00.-MOVIMIENTO DE TIERRAS</t>
  </si>
  <si>
    <t>2.01.-DESCOLMATACION DE CAJA DE CANAL</t>
  </si>
  <si>
    <t xml:space="preserve">TRABAJO EJECUTADO MANUALMENTE
</t>
  </si>
  <si>
    <t>2.02.-ACOPIO Y ACARREO DE MATERIAL DE PRESTAMO</t>
  </si>
  <si>
    <t>TRABAJO EJECUTADO MANUALMENTE EN LADERA CONSIDERANDO UNA DIST. ACARREO PROM. DE 30MTS.</t>
  </si>
  <si>
    <t>2.03.-CONFORMACION DE BORDOS CON MATERIAL DE PRESTAMO</t>
  </si>
  <si>
    <t xml:space="preserve">TRABAJO REALIZADO MANUALMENTE PARA CONFORMAR BORDOS EN CANAL
</t>
  </si>
  <si>
    <t>2.04.-LIMPIEZA Y PERFILADO DE CAJA DE CANAL</t>
  </si>
  <si>
    <t>2.05.-DESQUINCHE DE TALUD LADERAS SOBRE CANAL</t>
  </si>
  <si>
    <t xml:space="preserve">TRABAJO ELIMINACION DE MATERIAL SUELTO HASTA UNA ALTURA PROMEDIO DE 1.5 MTS.
</t>
  </si>
  <si>
    <t>COSTO S/</t>
  </si>
  <si>
    <t>GLB</t>
  </si>
  <si>
    <t>II. NOMBRE DEL N.E.:</t>
  </si>
  <si>
    <t>II. NOMBRE DE LA ALA / UE RESPONSABLE: ………………………………………………………………………………………………………………………………………………….</t>
  </si>
  <si>
    <t>ADJUNTAR CRONOGRAMA DE EJECUCION FISICO FINANCIERO</t>
  </si>
  <si>
    <r>
      <t xml:space="preserve">I. NOMBRE DE LA ACTIVIDAD  :              </t>
    </r>
    <r>
      <rPr>
        <sz val="8"/>
        <rFont val="Arial"/>
        <family val="2"/>
      </rPr>
      <t>…………………………………………………………………………………………………………………………………………...........</t>
    </r>
    <r>
      <rPr>
        <b/>
        <sz val="8"/>
        <rFont val="Arial"/>
        <family val="2"/>
      </rPr>
      <t>.......................................</t>
    </r>
  </si>
  <si>
    <t xml:space="preserve">COSTO POR M2:                           </t>
  </si>
  <si>
    <t xml:space="preserve">COSTO POR M2:                       </t>
  </si>
  <si>
    <t xml:space="preserve">COSTO POR ML:                           </t>
  </si>
  <si>
    <t xml:space="preserve">COSTO POR M3:                    </t>
  </si>
  <si>
    <t xml:space="preserve">COSTO POR M3:                         </t>
  </si>
  <si>
    <t xml:space="preserve">COSTO POR M2:                  </t>
  </si>
  <si>
    <t xml:space="preserve">COSTO POR M2:                          </t>
  </si>
  <si>
    <t xml:space="preserve">COSTOS UNITARIOS </t>
  </si>
  <si>
    <t>HRS/DIA</t>
  </si>
  <si>
    <t>M2/DIA</t>
  </si>
  <si>
    <t>ML/DIA</t>
  </si>
  <si>
    <t xml:space="preserve">M3/DIA        </t>
  </si>
  <si>
    <t xml:space="preserve">M3/DIA          </t>
  </si>
  <si>
    <t xml:space="preserve">M2/DIA         </t>
  </si>
  <si>
    <t xml:space="preserve">M2/DIA      </t>
  </si>
  <si>
    <t>Glb</t>
  </si>
  <si>
    <t>COSTOS INDIRECTOS (HASTA 10% COSTO  APROBADO PARA ACTIVIDAD EN RV)</t>
  </si>
  <si>
    <t xml:space="preserve">HERRAMIENTAS </t>
  </si>
  <si>
    <t>PRECIOS Y CANTIDAD DE RECURSOS REQUERIDOS POR TIPO</t>
  </si>
  <si>
    <t>(A')</t>
  </si>
  <si>
    <t xml:space="preserve">* ADJUNTAR PLANILLA DE METRADO </t>
  </si>
  <si>
    <t xml:space="preserve">( B ) </t>
  </si>
  <si>
    <t>NORTE</t>
  </si>
  <si>
    <t>ESTE</t>
  </si>
  <si>
    <t>Coordenadas UTM - WGS 84</t>
  </si>
  <si>
    <t>ZONA</t>
  </si>
  <si>
    <t>ANEXO Nº 04: Ficha Técnica para el Mantenimiento de Infraestructura de Riego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</si>
</sst>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"/>
    <numFmt numFmtId="166" formatCode="0.000"/>
    <numFmt numFmtId="167" formatCode="_-[$S/-280A]* #,##0.00_-;\-[$S/-280A]* #,##0.00_-;_-[$S/-280A]* &quot;-&quot;??_-;_-@_-"/>
    <numFmt numFmtId="168" formatCode="0.00000"/>
    <numFmt numFmtId="169" formatCode="0.000%"/>
  </numFmts>
  <fonts count="22" x14ac:knownFonts="1">
    <font>
      <sz val="11"/>
      <color rgb="FF000000"/>
      <name val="Calibri"/>
      <family val="2"/>
      <charset val="204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6.5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0" tint="-0.34998626667073579"/>
      </right>
      <top style="thin">
        <color rgb="FF000000"/>
      </top>
      <bottom style="thin">
        <color rgb="FF000000"/>
      </bottom>
      <diagonal/>
    </border>
    <border>
      <left style="thick">
        <color theme="0" tint="-0.34998626667073579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theme="0" tint="-0.34998626667073579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ck">
        <color theme="0" tint="-0.34998626667073579"/>
      </right>
      <top style="thin">
        <color rgb="FF000000"/>
      </top>
      <bottom/>
      <diagonal/>
    </border>
    <border>
      <left/>
      <right style="thick">
        <color theme="0" tint="-0.34998626667073579"/>
      </right>
      <top/>
      <bottom style="thin">
        <color rgb="FF000000"/>
      </bottom>
      <diagonal/>
    </border>
    <border>
      <left style="thin">
        <color rgb="FFC0C0C0"/>
      </left>
      <right style="thick">
        <color theme="0" tint="-0.34998626667073579"/>
      </right>
      <top style="thin">
        <color rgb="FF000000"/>
      </top>
      <bottom style="thin">
        <color rgb="FF000000"/>
      </bottom>
      <diagonal/>
    </border>
    <border>
      <left style="thick">
        <color theme="0" tint="-0.34998626667073579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/>
      <right style="thick">
        <color theme="0" tint="-0.34998626667073579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ck">
        <color theme="0" tint="-0.34998626667073579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ck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theme="0" tint="-0.34998626667073579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theme="1"/>
      </bottom>
      <diagonal/>
    </border>
    <border>
      <left/>
      <right/>
      <top style="medium">
        <color rgb="FF000000"/>
      </top>
      <bottom style="medium">
        <color theme="1"/>
      </bottom>
      <diagonal/>
    </border>
    <border>
      <left/>
      <right style="medium">
        <color theme="1"/>
      </right>
      <top style="medium">
        <color rgb="FF000000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/>
      <right style="medium">
        <color rgb="FF000000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/>
      <bottom style="medium">
        <color rgb="FF000000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medium">
        <color rgb="FF000000"/>
      </bottom>
      <diagonal/>
    </border>
    <border>
      <left/>
      <right style="thin">
        <color theme="1"/>
      </right>
      <top style="medium">
        <color rgb="FF000000"/>
      </top>
      <bottom style="medium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1"/>
      </right>
      <top style="medium">
        <color rgb="FF000000"/>
      </top>
      <bottom style="medium">
        <color theme="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383">
    <xf numFmtId="0" fontId="0" fillId="0" borderId="0" xfId="0"/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2" borderId="13" xfId="0" applyFont="1" applyFill="1" applyBorder="1" applyAlignment="1" applyProtection="1">
      <alignment horizontal="left" vertical="top"/>
      <protection locked="0"/>
    </xf>
    <xf numFmtId="0" fontId="12" fillId="0" borderId="21" xfId="0" applyFont="1" applyBorder="1" applyAlignment="1" applyProtection="1">
      <alignment horizontal="left" vertical="top"/>
      <protection locked="0"/>
    </xf>
    <xf numFmtId="0" fontId="12" fillId="0" borderId="29" xfId="0" applyFont="1" applyBorder="1" applyAlignment="1" applyProtection="1">
      <alignment horizontal="left" vertical="top"/>
      <protection locked="0"/>
    </xf>
    <xf numFmtId="0" fontId="12" fillId="0" borderId="17" xfId="0" applyFont="1" applyBorder="1" applyAlignment="1" applyProtection="1">
      <alignment horizontal="left" vertical="top"/>
      <protection locked="0"/>
    </xf>
    <xf numFmtId="0" fontId="12" fillId="0" borderId="20" xfId="0" applyFont="1" applyBorder="1" applyAlignment="1" applyProtection="1">
      <alignment horizontal="left" vertical="top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12" fillId="0" borderId="0" xfId="0" applyFont="1" applyBorder="1" applyProtection="1">
      <protection locked="0"/>
    </xf>
    <xf numFmtId="0" fontId="12" fillId="0" borderId="18" xfId="0" applyFont="1" applyBorder="1" applyAlignment="1" applyProtection="1">
      <alignment horizontal="left" vertical="top"/>
      <protection locked="0"/>
    </xf>
    <xf numFmtId="0" fontId="12" fillId="0" borderId="19" xfId="0" applyFont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31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left" vertical="top"/>
      <protection locked="0"/>
    </xf>
    <xf numFmtId="0" fontId="12" fillId="0" borderId="45" xfId="0" applyFont="1" applyBorder="1" applyAlignment="1" applyProtection="1">
      <alignment horizontal="left" vertical="top"/>
      <protection locked="0"/>
    </xf>
    <xf numFmtId="0" fontId="9" fillId="0" borderId="32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protection locked="0"/>
    </xf>
    <xf numFmtId="0" fontId="12" fillId="0" borderId="42" xfId="0" applyFont="1" applyBorder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9" fillId="0" borderId="18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20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2" fillId="0" borderId="13" xfId="0" applyFont="1" applyBorder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left" vertical="top" wrapText="1"/>
      <protection locked="0"/>
    </xf>
    <xf numFmtId="0" fontId="7" fillId="0" borderId="54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top"/>
      <protection locked="0"/>
    </xf>
    <xf numFmtId="0" fontId="12" fillId="0" borderId="19" xfId="0" applyFont="1" applyBorder="1" applyAlignment="1" applyProtection="1">
      <alignment vertical="top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2" fillId="0" borderId="61" xfId="0" applyFont="1" applyBorder="1" applyProtection="1">
      <protection locked="0"/>
    </xf>
    <xf numFmtId="0" fontId="7" fillId="0" borderId="62" xfId="0" applyFont="1" applyBorder="1" applyAlignment="1" applyProtection="1">
      <alignment horizont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9" fillId="0" borderId="63" xfId="0" applyFont="1" applyBorder="1" applyProtection="1">
      <protection locked="0"/>
    </xf>
    <xf numFmtId="0" fontId="9" fillId="0" borderId="100" xfId="0" applyFont="1" applyBorder="1" applyProtection="1">
      <protection locked="0"/>
    </xf>
    <xf numFmtId="0" fontId="9" fillId="0" borderId="99" xfId="0" applyFont="1" applyBorder="1" applyProtection="1">
      <protection locked="0"/>
    </xf>
    <xf numFmtId="0" fontId="17" fillId="4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2" fontId="9" fillId="0" borderId="0" xfId="0" applyNumberFormat="1" applyFont="1" applyAlignment="1" applyProtection="1">
      <alignment vertical="center"/>
      <protection locked="0"/>
    </xf>
    <xf numFmtId="2" fontId="9" fillId="0" borderId="0" xfId="0" applyNumberFormat="1" applyFont="1" applyProtection="1">
      <protection locked="0"/>
    </xf>
    <xf numFmtId="169" fontId="9" fillId="0" borderId="0" xfId="2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vertical="center" wrapText="1"/>
    </xf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2" fillId="0" borderId="61" xfId="0" applyFont="1" applyBorder="1" applyAlignment="1" applyProtection="1">
      <alignment vertical="center"/>
    </xf>
    <xf numFmtId="0" fontId="2" fillId="0" borderId="61" xfId="0" applyFont="1" applyBorder="1" applyProtection="1"/>
    <xf numFmtId="0" fontId="1" fillId="0" borderId="66" xfId="0" applyFont="1" applyBorder="1" applyProtection="1"/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86" xfId="0" applyFont="1" applyBorder="1" applyAlignment="1" applyProtection="1">
      <alignment vertical="center" wrapText="1"/>
    </xf>
    <xf numFmtId="0" fontId="1" fillId="0" borderId="89" xfId="0" applyFont="1" applyBorder="1" applyProtection="1"/>
    <xf numFmtId="0" fontId="2" fillId="0" borderId="62" xfId="0" applyFont="1" applyBorder="1" applyAlignment="1" applyProtection="1">
      <alignment vertical="center"/>
    </xf>
    <xf numFmtId="0" fontId="1" fillId="0" borderId="62" xfId="0" applyFont="1" applyBorder="1" applyAlignment="1" applyProtection="1">
      <alignment vertical="center" wrapText="1"/>
    </xf>
    <xf numFmtId="0" fontId="1" fillId="0" borderId="9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1" fillId="0" borderId="91" xfId="0" applyFont="1" applyBorder="1" applyProtection="1"/>
    <xf numFmtId="0" fontId="2" fillId="0" borderId="61" xfId="0" applyFont="1" applyBorder="1" applyAlignment="1" applyProtection="1">
      <alignment horizontal="left" vertical="center"/>
    </xf>
    <xf numFmtId="0" fontId="2" fillId="0" borderId="87" xfId="0" applyFont="1" applyBorder="1" applyAlignment="1" applyProtection="1">
      <alignment vertical="center"/>
    </xf>
    <xf numFmtId="0" fontId="1" fillId="0" borderId="92" xfId="0" applyFont="1" applyBorder="1" applyProtection="1"/>
    <xf numFmtId="0" fontId="1" fillId="0" borderId="72" xfId="0" applyFont="1" applyBorder="1" applyAlignment="1" applyProtection="1">
      <alignment horizontal="center" vertical="center" wrapText="1"/>
    </xf>
    <xf numFmtId="0" fontId="1" fillId="0" borderId="75" xfId="0" applyFont="1" applyBorder="1" applyAlignment="1" applyProtection="1">
      <alignment horizontal="center" vertical="center"/>
    </xf>
    <xf numFmtId="0" fontId="1" fillId="0" borderId="7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0" borderId="79" xfId="0" applyFont="1" applyBorder="1" applyAlignment="1" applyProtection="1">
      <alignment vertical="center" wrapText="1"/>
    </xf>
    <xf numFmtId="0" fontId="2" fillId="0" borderId="87" xfId="0" applyFont="1" applyBorder="1" applyAlignment="1" applyProtection="1">
      <alignment vertical="center" wrapText="1"/>
    </xf>
    <xf numFmtId="0" fontId="2" fillId="0" borderId="79" xfId="0" applyFont="1" applyBorder="1" applyAlignment="1" applyProtection="1">
      <alignment horizontal="center" vertical="center" wrapText="1"/>
    </xf>
    <xf numFmtId="0" fontId="2" fillId="0" borderId="87" xfId="0" applyFont="1" applyBorder="1" applyAlignment="1" applyProtection="1">
      <alignment horizontal="center" vertical="center" wrapText="1"/>
    </xf>
    <xf numFmtId="0" fontId="2" fillId="0" borderId="72" xfId="0" applyFont="1" applyBorder="1" applyAlignment="1" applyProtection="1">
      <alignment vertical="center" wrapText="1"/>
    </xf>
    <xf numFmtId="0" fontId="2" fillId="0" borderId="72" xfId="0" applyFont="1" applyBorder="1" applyAlignment="1" applyProtection="1">
      <alignment vertical="center"/>
    </xf>
    <xf numFmtId="0" fontId="2" fillId="0" borderId="72" xfId="0" applyFont="1" applyBorder="1" applyAlignment="1" applyProtection="1">
      <alignment horizontal="center" vertical="center" wrapText="1"/>
    </xf>
    <xf numFmtId="0" fontId="2" fillId="0" borderId="75" xfId="0" applyFont="1" applyBorder="1" applyAlignment="1" applyProtection="1">
      <alignment horizontal="center" vertical="center" wrapText="1"/>
    </xf>
    <xf numFmtId="2" fontId="2" fillId="0" borderId="0" xfId="0" applyNumberFormat="1" applyFont="1" applyProtection="1"/>
    <xf numFmtId="165" fontId="2" fillId="0" borderId="0" xfId="0" applyNumberFormat="1" applyFont="1" applyProtection="1"/>
    <xf numFmtId="168" fontId="2" fillId="0" borderId="0" xfId="0" applyNumberFormat="1" applyFont="1" applyProtection="1"/>
    <xf numFmtId="0" fontId="2" fillId="0" borderId="82" xfId="0" applyFont="1" applyBorder="1" applyAlignment="1" applyProtection="1">
      <alignment vertical="center" wrapText="1"/>
    </xf>
    <xf numFmtId="0" fontId="2" fillId="0" borderId="78" xfId="0" applyFont="1" applyBorder="1" applyAlignment="1" applyProtection="1">
      <alignment vertical="center" wrapText="1"/>
    </xf>
    <xf numFmtId="0" fontId="1" fillId="0" borderId="78" xfId="0" applyFont="1" applyBorder="1" applyAlignment="1" applyProtection="1">
      <alignment vertical="center"/>
    </xf>
    <xf numFmtId="2" fontId="1" fillId="0" borderId="86" xfId="0" applyNumberFormat="1" applyFont="1" applyBorder="1" applyAlignment="1" applyProtection="1">
      <alignment horizontal="right" vertical="center" wrapText="1"/>
    </xf>
    <xf numFmtId="0" fontId="2" fillId="0" borderId="82" xfId="0" applyFont="1" applyBorder="1" applyAlignment="1" applyProtection="1">
      <alignment horizontal="right" vertical="center" wrapText="1"/>
    </xf>
    <xf numFmtId="0" fontId="2" fillId="0" borderId="86" xfId="0" applyFont="1" applyBorder="1" applyAlignment="1" applyProtection="1">
      <alignment vertical="center" wrapText="1"/>
    </xf>
    <xf numFmtId="0" fontId="2" fillId="0" borderId="78" xfId="0" applyFont="1" applyBorder="1" applyAlignment="1" applyProtection="1">
      <alignment horizontal="center" vertical="center" wrapText="1"/>
    </xf>
    <xf numFmtId="2" fontId="2" fillId="0" borderId="78" xfId="0" applyNumberFormat="1" applyFont="1" applyBorder="1" applyAlignment="1" applyProtection="1">
      <alignment horizontal="right" vertical="center" wrapText="1"/>
    </xf>
    <xf numFmtId="0" fontId="2" fillId="0" borderId="78" xfId="0" applyFont="1" applyBorder="1" applyAlignment="1" applyProtection="1">
      <alignment horizontal="right" vertical="center" wrapText="1"/>
    </xf>
    <xf numFmtId="2" fontId="2" fillId="7" borderId="78" xfId="0" applyNumberFormat="1" applyFont="1" applyFill="1" applyBorder="1" applyAlignment="1" applyProtection="1">
      <alignment horizontal="right" vertical="center" wrapText="1"/>
    </xf>
    <xf numFmtId="166" fontId="2" fillId="0" borderId="86" xfId="0" applyNumberFormat="1" applyFont="1" applyBorder="1" applyAlignment="1" applyProtection="1">
      <alignment horizontal="right" vertical="center" wrapText="1"/>
    </xf>
    <xf numFmtId="0" fontId="2" fillId="0" borderId="78" xfId="0" applyFont="1" applyBorder="1" applyAlignment="1" applyProtection="1">
      <alignment vertical="center"/>
    </xf>
    <xf numFmtId="165" fontId="2" fillId="0" borderId="78" xfId="0" applyNumberFormat="1" applyFont="1" applyBorder="1" applyAlignment="1" applyProtection="1">
      <alignment horizontal="right" vertical="center" wrapText="1"/>
    </xf>
    <xf numFmtId="166" fontId="2" fillId="0" borderId="78" xfId="0" applyNumberFormat="1" applyFont="1" applyBorder="1" applyAlignment="1" applyProtection="1">
      <alignment horizontal="right" vertical="center" wrapText="1"/>
    </xf>
    <xf numFmtId="2" fontId="2" fillId="0" borderId="86" xfId="0" applyNumberFormat="1" applyFont="1" applyBorder="1" applyAlignment="1" applyProtection="1">
      <alignment horizontal="right" vertical="center" wrapText="1"/>
    </xf>
    <xf numFmtId="0" fontId="2" fillId="0" borderId="78" xfId="0" applyFont="1" applyBorder="1" applyAlignment="1" applyProtection="1">
      <alignment horizontal="right" vertical="top" wrapText="1"/>
    </xf>
    <xf numFmtId="9" fontId="2" fillId="0" borderId="78" xfId="0" applyNumberFormat="1" applyFont="1" applyBorder="1" applyAlignment="1" applyProtection="1">
      <alignment horizontal="right" vertical="center" wrapText="1"/>
    </xf>
    <xf numFmtId="0" fontId="2" fillId="0" borderId="84" xfId="0" applyFont="1" applyBorder="1" applyAlignment="1" applyProtection="1">
      <alignment vertical="top" wrapText="1"/>
    </xf>
    <xf numFmtId="0" fontId="2" fillId="0" borderId="87" xfId="0" applyFont="1" applyBorder="1" applyAlignment="1" applyProtection="1">
      <alignment vertical="top" wrapText="1"/>
    </xf>
    <xf numFmtId="0" fontId="2" fillId="0" borderId="79" xfId="0" applyFont="1" applyBorder="1" applyAlignment="1" applyProtection="1">
      <alignment vertical="top" wrapText="1"/>
    </xf>
    <xf numFmtId="0" fontId="2" fillId="0" borderId="81" xfId="0" applyFont="1" applyBorder="1" applyAlignment="1" applyProtection="1">
      <alignment vertical="top" wrapText="1"/>
    </xf>
    <xf numFmtId="0" fontId="1" fillId="0" borderId="81" xfId="0" applyFont="1" applyBorder="1" applyAlignment="1" applyProtection="1">
      <alignment horizontal="center" vertical="center" wrapText="1"/>
    </xf>
    <xf numFmtId="2" fontId="1" fillId="0" borderId="80" xfId="0" applyNumberFormat="1" applyFont="1" applyBorder="1" applyAlignment="1" applyProtection="1">
      <alignment horizontal="right" vertical="center" wrapText="1"/>
    </xf>
    <xf numFmtId="0" fontId="2" fillId="0" borderId="79" xfId="0" applyFont="1" applyBorder="1" applyAlignment="1" applyProtection="1">
      <alignment vertical="top"/>
    </xf>
    <xf numFmtId="0" fontId="2" fillId="0" borderId="74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</xf>
    <xf numFmtId="167" fontId="1" fillId="0" borderId="67" xfId="0" applyNumberFormat="1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horizontal="center" vertical="center"/>
    </xf>
    <xf numFmtId="167" fontId="1" fillId="0" borderId="94" xfId="0" applyNumberFormat="1" applyFont="1" applyBorder="1" applyAlignment="1" applyProtection="1">
      <alignment vertical="center"/>
    </xf>
    <xf numFmtId="0" fontId="1" fillId="0" borderId="65" xfId="0" applyFont="1" applyBorder="1" applyAlignment="1" applyProtection="1">
      <alignment vertical="center" wrapText="1"/>
    </xf>
    <xf numFmtId="0" fontId="1" fillId="0" borderId="88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1" fillId="0" borderId="77" xfId="0" applyFont="1" applyBorder="1" applyAlignment="1" applyProtection="1">
      <alignment horizontal="center" vertical="center"/>
    </xf>
    <xf numFmtId="0" fontId="1" fillId="0" borderId="86" xfId="0" applyFont="1" applyBorder="1" applyAlignment="1" applyProtection="1">
      <alignment horizontal="center" vertical="center"/>
    </xf>
    <xf numFmtId="0" fontId="1" fillId="0" borderId="78" xfId="0" applyFont="1" applyBorder="1" applyAlignment="1" applyProtection="1">
      <alignment vertical="center" wrapText="1"/>
    </xf>
    <xf numFmtId="2" fontId="1" fillId="0" borderId="77" xfId="0" applyNumberFormat="1" applyFont="1" applyBorder="1" applyAlignment="1" applyProtection="1">
      <alignment horizontal="right" vertical="center" wrapText="1"/>
    </xf>
    <xf numFmtId="0" fontId="2" fillId="0" borderId="86" xfId="0" applyFont="1" applyBorder="1" applyAlignment="1" applyProtection="1">
      <alignment horizontal="right" vertical="center" wrapText="1"/>
    </xf>
    <xf numFmtId="0" fontId="2" fillId="0" borderId="78" xfId="0" applyFont="1" applyBorder="1" applyAlignment="1" applyProtection="1">
      <alignment vertical="top" wrapText="1"/>
    </xf>
    <xf numFmtId="0" fontId="1" fillId="0" borderId="86" xfId="0" applyFont="1" applyBorder="1" applyAlignment="1" applyProtection="1">
      <alignment horizontal="right" vertical="center" wrapText="1"/>
    </xf>
    <xf numFmtId="166" fontId="1" fillId="0" borderId="80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center"/>
    </xf>
    <xf numFmtId="0" fontId="2" fillId="0" borderId="73" xfId="0" applyFont="1" applyBorder="1" applyAlignment="1" applyProtection="1">
      <alignment vertical="center" wrapText="1"/>
    </xf>
    <xf numFmtId="0" fontId="2" fillId="0" borderId="61" xfId="0" applyFont="1" applyBorder="1" applyAlignment="1" applyProtection="1">
      <alignment horizontal="left" vertical="center" wrapText="1"/>
    </xf>
    <xf numFmtId="0" fontId="2" fillId="0" borderId="61" xfId="0" applyFont="1" applyBorder="1" applyAlignment="1" applyProtection="1">
      <alignment vertical="center" wrapText="1"/>
    </xf>
    <xf numFmtId="0" fontId="1" fillId="0" borderId="76" xfId="0" applyFont="1" applyBorder="1" applyAlignment="1" applyProtection="1">
      <alignment horizontal="center" vertical="center"/>
    </xf>
    <xf numFmtId="0" fontId="2" fillId="0" borderId="79" xfId="0" applyFont="1" applyBorder="1" applyAlignment="1" applyProtection="1">
      <alignment vertical="center"/>
    </xf>
    <xf numFmtId="0" fontId="2" fillId="0" borderId="89" xfId="0" applyFont="1" applyBorder="1" applyAlignment="1" applyProtection="1">
      <alignment vertical="center" wrapText="1"/>
    </xf>
    <xf numFmtId="0" fontId="1" fillId="0" borderId="77" xfId="0" applyFont="1" applyBorder="1" applyAlignment="1" applyProtection="1">
      <alignment vertical="center" wrapText="1"/>
    </xf>
    <xf numFmtId="0" fontId="2" fillId="0" borderId="90" xfId="0" applyFont="1" applyBorder="1" applyAlignment="1" applyProtection="1">
      <alignment vertical="center" wrapText="1"/>
    </xf>
    <xf numFmtId="0" fontId="2" fillId="0" borderId="91" xfId="0" applyFont="1" applyBorder="1" applyAlignment="1" applyProtection="1">
      <alignment horizontal="right" vertical="center" wrapText="1"/>
    </xf>
    <xf numFmtId="0" fontId="2" fillId="0" borderId="86" xfId="0" applyFont="1" applyBorder="1" applyAlignment="1" applyProtection="1">
      <alignment horizontal="center" vertical="center" wrapText="1"/>
    </xf>
    <xf numFmtId="0" fontId="2" fillId="0" borderId="91" xfId="0" applyFont="1" applyBorder="1" applyProtection="1"/>
    <xf numFmtId="0" fontId="2" fillId="0" borderId="78" xfId="0" applyFont="1" applyBorder="1" applyProtection="1"/>
    <xf numFmtId="0" fontId="2" fillId="0" borderId="86" xfId="0" applyFont="1" applyBorder="1" applyProtection="1"/>
    <xf numFmtId="0" fontId="2" fillId="0" borderId="0" xfId="0" applyFont="1" applyBorder="1" applyProtection="1"/>
    <xf numFmtId="0" fontId="2" fillId="0" borderId="78" xfId="0" applyFont="1" applyBorder="1" applyAlignment="1" applyProtection="1"/>
    <xf numFmtId="0" fontId="2" fillId="0" borderId="91" xfId="0" applyFont="1" applyBorder="1" applyAlignment="1" applyProtection="1">
      <alignment vertical="center" wrapText="1"/>
    </xf>
    <xf numFmtId="0" fontId="2" fillId="0" borderId="86" xfId="0" applyFont="1" applyBorder="1" applyAlignment="1" applyProtection="1">
      <alignment vertical="top" wrapText="1"/>
    </xf>
    <xf numFmtId="2" fontId="1" fillId="0" borderId="78" xfId="0" applyNumberFormat="1" applyFont="1" applyBorder="1" applyAlignment="1" applyProtection="1">
      <alignment horizontal="right" vertical="center" wrapText="1"/>
    </xf>
    <xf numFmtId="9" fontId="2" fillId="0" borderId="86" xfId="0" applyNumberFormat="1" applyFont="1" applyBorder="1" applyAlignment="1" applyProtection="1">
      <alignment horizontal="right" vertical="center" wrapText="1"/>
    </xf>
    <xf numFmtId="0" fontId="2" fillId="0" borderId="92" xfId="0" applyFont="1" applyBorder="1" applyAlignment="1" applyProtection="1">
      <alignment vertical="top" wrapText="1"/>
    </xf>
    <xf numFmtId="0" fontId="2" fillId="0" borderId="93" xfId="0" applyFont="1" applyBorder="1" applyAlignment="1" applyProtection="1">
      <alignment vertical="top" wrapText="1"/>
    </xf>
    <xf numFmtId="0" fontId="1" fillId="0" borderId="93" xfId="0" applyFont="1" applyBorder="1" applyAlignment="1" applyProtection="1">
      <alignment horizontal="center" vertical="center" wrapText="1"/>
    </xf>
    <xf numFmtId="0" fontId="2" fillId="0" borderId="78" xfId="0" applyFont="1" applyBorder="1" applyAlignment="1" applyProtection="1">
      <alignment vertical="top"/>
    </xf>
    <xf numFmtId="0" fontId="1" fillId="0" borderId="68" xfId="0" applyFont="1" applyBorder="1" applyAlignment="1" applyProtection="1">
      <alignment vertical="center"/>
    </xf>
    <xf numFmtId="0" fontId="1" fillId="0" borderId="69" xfId="0" applyFont="1" applyBorder="1" applyAlignment="1" applyProtection="1">
      <alignment vertical="center"/>
    </xf>
    <xf numFmtId="167" fontId="1" fillId="0" borderId="70" xfId="0" applyNumberFormat="1" applyFont="1" applyBorder="1" applyAlignment="1" applyProtection="1">
      <alignment vertical="center"/>
    </xf>
    <xf numFmtId="167" fontId="1" fillId="0" borderId="101" xfId="0" applyNumberFormat="1" applyFont="1" applyBorder="1" applyAlignment="1" applyProtection="1">
      <alignment vertical="center"/>
    </xf>
    <xf numFmtId="0" fontId="1" fillId="0" borderId="71" xfId="0" applyFont="1" applyBorder="1" applyProtection="1"/>
    <xf numFmtId="0" fontId="1" fillId="0" borderId="8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76" xfId="0" applyFont="1" applyBorder="1" applyAlignment="1" applyProtection="1">
      <alignment vertical="center" wrapText="1"/>
    </xf>
    <xf numFmtId="0" fontId="2" fillId="0" borderId="82" xfId="0" applyFont="1" applyBorder="1" applyProtection="1"/>
    <xf numFmtId="0" fontId="2" fillId="0" borderId="0" xfId="0" applyFont="1" applyBorder="1" applyAlignment="1" applyProtection="1">
      <alignment vertical="top" wrapText="1"/>
    </xf>
    <xf numFmtId="0" fontId="1" fillId="0" borderId="78" xfId="0" applyFont="1" applyBorder="1" applyAlignment="1" applyProtection="1">
      <alignment horizontal="center" vertical="center" wrapText="1"/>
    </xf>
    <xf numFmtId="0" fontId="1" fillId="0" borderId="68" xfId="0" applyFont="1" applyBorder="1" applyAlignment="1" applyProtection="1">
      <alignment horizontal="center" vertical="center"/>
    </xf>
    <xf numFmtId="167" fontId="1" fillId="0" borderId="70" xfId="0" applyNumberFormat="1" applyFont="1" applyBorder="1" applyAlignment="1" applyProtection="1">
      <alignment horizontal="right" vertical="center"/>
    </xf>
    <xf numFmtId="0" fontId="2" fillId="0" borderId="92" xfId="0" applyFont="1" applyBorder="1" applyAlignment="1" applyProtection="1">
      <alignment vertical="center" wrapText="1"/>
    </xf>
    <xf numFmtId="0" fontId="1" fillId="0" borderId="96" xfId="0" applyFont="1" applyBorder="1" applyAlignment="1" applyProtection="1">
      <alignment horizontal="center" vertical="center"/>
    </xf>
    <xf numFmtId="0" fontId="1" fillId="0" borderId="97" xfId="0" applyFont="1" applyBorder="1" applyAlignment="1" applyProtection="1">
      <alignment vertical="center"/>
    </xf>
    <xf numFmtId="167" fontId="1" fillId="0" borderId="98" xfId="0" applyNumberFormat="1" applyFont="1" applyBorder="1" applyAlignment="1" applyProtection="1">
      <alignment vertical="center"/>
    </xf>
    <xf numFmtId="0" fontId="2" fillId="0" borderId="62" xfId="0" applyFont="1" applyBorder="1" applyProtection="1"/>
    <xf numFmtId="165" fontId="2" fillId="5" borderId="24" xfId="0" applyNumberFormat="1" applyFont="1" applyFill="1" applyBorder="1" applyProtection="1"/>
    <xf numFmtId="165" fontId="2" fillId="0" borderId="24" xfId="0" applyNumberFormat="1" applyFont="1" applyBorder="1" applyProtection="1"/>
    <xf numFmtId="168" fontId="2" fillId="0" borderId="24" xfId="0" applyNumberFormat="1" applyFont="1" applyBorder="1" applyProtection="1"/>
    <xf numFmtId="0" fontId="7" fillId="0" borderId="19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top"/>
      <protection locked="0"/>
    </xf>
    <xf numFmtId="10" fontId="6" fillId="0" borderId="0" xfId="2" applyNumberFormat="1" applyFont="1" applyBorder="1" applyProtection="1">
      <protection locked="0"/>
    </xf>
    <xf numFmtId="0" fontId="9" fillId="0" borderId="0" xfId="0" applyFont="1" applyFill="1" applyProtection="1">
      <protection locked="0"/>
    </xf>
    <xf numFmtId="0" fontId="12" fillId="0" borderId="46" xfId="0" applyFont="1" applyBorder="1" applyAlignment="1" applyProtection="1">
      <alignment horizontal="left" vertical="top"/>
      <protection locked="0"/>
    </xf>
    <xf numFmtId="0" fontId="12" fillId="0" borderId="24" xfId="0" applyFont="1" applyBorder="1" applyAlignment="1" applyProtection="1">
      <alignment horizontal="center" vertical="top"/>
      <protection locked="0"/>
    </xf>
    <xf numFmtId="0" fontId="12" fillId="0" borderId="24" xfId="0" applyFont="1" applyBorder="1" applyAlignment="1" applyProtection="1">
      <alignment horizontal="left" vertical="top"/>
      <protection locked="0"/>
    </xf>
    <xf numFmtId="0" fontId="12" fillId="0" borderId="104" xfId="0" applyFont="1" applyBorder="1" applyAlignment="1" applyProtection="1">
      <alignment horizontal="center" vertical="top"/>
      <protection locked="0"/>
    </xf>
    <xf numFmtId="0" fontId="12" fillId="0" borderId="105" xfId="0" applyFont="1" applyBorder="1" applyAlignment="1" applyProtection="1">
      <alignment horizontal="center" vertical="top"/>
      <protection locked="0"/>
    </xf>
    <xf numFmtId="0" fontId="12" fillId="0" borderId="106" xfId="0" applyFont="1" applyBorder="1" applyAlignment="1" applyProtection="1">
      <alignment horizontal="center" vertical="top"/>
      <protection locked="0"/>
    </xf>
    <xf numFmtId="0" fontId="12" fillId="0" borderId="32" xfId="0" applyFont="1" applyBorder="1" applyAlignment="1" applyProtection="1">
      <alignment vertical="top" wrapText="1"/>
      <protection locked="0"/>
    </xf>
    <xf numFmtId="0" fontId="12" fillId="0" borderId="25" xfId="0" applyFont="1" applyBorder="1" applyAlignment="1" applyProtection="1">
      <alignment vertical="top" wrapText="1"/>
      <protection locked="0"/>
    </xf>
    <xf numFmtId="0" fontId="12" fillId="0" borderId="103" xfId="0" applyFont="1" applyBorder="1" applyAlignment="1" applyProtection="1">
      <alignment vertical="top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164" fontId="9" fillId="0" borderId="55" xfId="1" applyFont="1" applyBorder="1" applyAlignment="1" applyProtection="1">
      <alignment horizontal="right"/>
    </xf>
    <xf numFmtId="164" fontId="9" fillId="0" borderId="56" xfId="1" applyFont="1" applyBorder="1" applyAlignment="1" applyProtection="1">
      <alignment horizontal="right"/>
    </xf>
    <xf numFmtId="164" fontId="9" fillId="0" borderId="57" xfId="1" applyFont="1" applyBorder="1" applyAlignment="1" applyProtection="1">
      <alignment horizontal="right"/>
    </xf>
    <xf numFmtId="164" fontId="9" fillId="0" borderId="55" xfId="1" applyFont="1" applyBorder="1" applyAlignment="1" applyProtection="1">
      <alignment horizontal="center"/>
    </xf>
    <xf numFmtId="164" fontId="9" fillId="0" borderId="56" xfId="1" applyFont="1" applyBorder="1" applyAlignment="1" applyProtection="1">
      <alignment horizontal="center"/>
    </xf>
    <xf numFmtId="164" fontId="9" fillId="0" borderId="57" xfId="1" applyFont="1" applyBorder="1" applyAlignment="1" applyProtection="1">
      <alignment horizontal="center"/>
    </xf>
    <xf numFmtId="0" fontId="7" fillId="2" borderId="41" xfId="0" applyFont="1" applyFill="1" applyBorder="1" applyAlignment="1" applyProtection="1">
      <alignment horizontal="left" vertical="top"/>
      <protection locked="0"/>
    </xf>
    <xf numFmtId="0" fontId="7" fillId="2" borderId="51" xfId="0" applyFont="1" applyFill="1" applyBorder="1" applyAlignment="1" applyProtection="1">
      <alignment horizontal="left" vertical="top"/>
      <protection locked="0"/>
    </xf>
    <xf numFmtId="0" fontId="7" fillId="2" borderId="42" xfId="0" applyFont="1" applyFill="1" applyBorder="1" applyAlignment="1" applyProtection="1">
      <alignment horizontal="left" vertical="top"/>
      <protection locked="0"/>
    </xf>
    <xf numFmtId="0" fontId="12" fillId="0" borderId="58" xfId="0" applyFont="1" applyBorder="1" applyAlignment="1" applyProtection="1">
      <alignment vertical="top"/>
      <protection locked="0"/>
    </xf>
    <xf numFmtId="0" fontId="12" fillId="0" borderId="43" xfId="0" applyFont="1" applyBorder="1" applyAlignment="1" applyProtection="1">
      <alignment vertical="top"/>
      <protection locked="0"/>
    </xf>
    <xf numFmtId="0" fontId="12" fillId="0" borderId="38" xfId="0" applyFont="1" applyBorder="1" applyAlignment="1" applyProtection="1">
      <alignment vertical="top"/>
      <protection locked="0"/>
    </xf>
    <xf numFmtId="0" fontId="12" fillId="0" borderId="44" xfId="0" applyFont="1" applyFill="1" applyBorder="1" applyAlignment="1" applyProtection="1">
      <alignment horizontal="center"/>
      <protection locked="0"/>
    </xf>
    <xf numFmtId="0" fontId="12" fillId="0" borderId="52" xfId="0" applyFont="1" applyFill="1" applyBorder="1" applyAlignment="1" applyProtection="1">
      <alignment horizontal="center"/>
      <protection locked="0"/>
    </xf>
    <xf numFmtId="0" fontId="12" fillId="0" borderId="51" xfId="0" applyFont="1" applyFill="1" applyBorder="1" applyAlignment="1" applyProtection="1">
      <alignment horizontal="center"/>
      <protection locked="0"/>
    </xf>
    <xf numFmtId="0" fontId="12" fillId="0" borderId="42" xfId="0" applyFont="1" applyFill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vertical="top"/>
      <protection locked="0"/>
    </xf>
    <xf numFmtId="0" fontId="12" fillId="0" borderId="21" xfId="0" applyFont="1" applyBorder="1" applyAlignment="1" applyProtection="1">
      <alignment vertical="top"/>
      <protection locked="0"/>
    </xf>
    <xf numFmtId="0" fontId="12" fillId="0" borderId="29" xfId="0" applyFont="1" applyBorder="1" applyAlignment="1" applyProtection="1">
      <alignment vertical="top"/>
      <protection locked="0"/>
    </xf>
    <xf numFmtId="164" fontId="12" fillId="6" borderId="24" xfId="1" applyFont="1" applyFill="1" applyBorder="1" applyAlignment="1" applyProtection="1">
      <alignment horizontal="right" vertical="center"/>
      <protection locked="0"/>
    </xf>
    <xf numFmtId="164" fontId="12" fillId="0" borderId="28" xfId="1" applyFont="1" applyBorder="1" applyAlignment="1" applyProtection="1">
      <alignment horizontal="right" vertical="center"/>
    </xf>
    <xf numFmtId="164" fontId="12" fillId="0" borderId="21" xfId="1" applyFont="1" applyBorder="1" applyAlignment="1" applyProtection="1">
      <alignment horizontal="right" vertical="center"/>
    </xf>
    <xf numFmtId="164" fontId="12" fillId="0" borderId="14" xfId="1" applyFont="1" applyBorder="1" applyAlignment="1" applyProtection="1">
      <alignment horizontal="right" vertical="center"/>
    </xf>
    <xf numFmtId="164" fontId="12" fillId="8" borderId="13" xfId="1" applyFont="1" applyFill="1" applyBorder="1" applyAlignment="1" applyProtection="1">
      <alignment horizontal="right" vertical="center"/>
    </xf>
    <xf numFmtId="164" fontId="12" fillId="8" borderId="21" xfId="1" applyFont="1" applyFill="1" applyBorder="1" applyAlignment="1" applyProtection="1">
      <alignment horizontal="right" vertical="center"/>
    </xf>
    <xf numFmtId="164" fontId="12" fillId="8" borderId="14" xfId="1" applyFont="1" applyFill="1" applyBorder="1" applyAlignment="1" applyProtection="1">
      <alignment horizontal="right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164" fontId="12" fillId="0" borderId="53" xfId="1" applyFont="1" applyBorder="1" applyAlignment="1" applyProtection="1">
      <alignment horizontal="center" vertical="center"/>
    </xf>
    <xf numFmtId="164" fontId="12" fillId="0" borderId="32" xfId="1" applyFont="1" applyBorder="1" applyAlignment="1" applyProtection="1">
      <alignment horizontal="center" vertical="center"/>
    </xf>
    <xf numFmtId="164" fontId="12" fillId="0" borderId="54" xfId="1" applyFont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164" fontId="12" fillId="8" borderId="13" xfId="1" applyFont="1" applyFill="1" applyBorder="1" applyAlignment="1" applyProtection="1">
      <alignment horizontal="right"/>
    </xf>
    <xf numFmtId="164" fontId="12" fillId="8" borderId="21" xfId="1" applyFont="1" applyFill="1" applyBorder="1" applyAlignment="1" applyProtection="1">
      <alignment horizontal="right"/>
    </xf>
    <xf numFmtId="164" fontId="12" fillId="8" borderId="14" xfId="1" applyFont="1" applyFill="1" applyBorder="1" applyAlignment="1" applyProtection="1">
      <alignment horizontal="right"/>
    </xf>
    <xf numFmtId="164" fontId="12" fillId="0" borderId="41" xfId="1" applyFont="1" applyBorder="1" applyAlignment="1" applyProtection="1">
      <alignment horizontal="center" vertical="center"/>
    </xf>
    <xf numFmtId="164" fontId="12" fillId="0" borderId="51" xfId="1" applyFont="1" applyBorder="1" applyAlignment="1" applyProtection="1">
      <alignment horizontal="center" vertical="center"/>
    </xf>
    <xf numFmtId="164" fontId="12" fillId="0" borderId="42" xfId="1" applyFont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top"/>
      <protection locked="0"/>
    </xf>
    <xf numFmtId="0" fontId="12" fillId="0" borderId="23" xfId="0" applyFont="1" applyBorder="1" applyAlignment="1" applyProtection="1">
      <alignment horizontal="center" vertical="top" wrapText="1"/>
      <protection locked="0"/>
    </xf>
    <xf numFmtId="0" fontId="12" fillId="0" borderId="36" xfId="0" applyFont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12" fillId="0" borderId="37" xfId="0" applyFont="1" applyBorder="1" applyAlignment="1" applyProtection="1">
      <alignment horizontal="left" vertical="top"/>
      <protection locked="0"/>
    </xf>
    <xf numFmtId="0" fontId="12" fillId="0" borderId="36" xfId="0" applyFont="1" applyBorder="1" applyAlignment="1" applyProtection="1">
      <alignment horizontal="left" vertical="top"/>
      <protection locked="0"/>
    </xf>
    <xf numFmtId="0" fontId="12" fillId="0" borderId="14" xfId="0" applyFont="1" applyBorder="1" applyAlignment="1" applyProtection="1">
      <alignment horizontal="left" vertical="top"/>
      <protection locked="0"/>
    </xf>
    <xf numFmtId="0" fontId="12" fillId="0" borderId="3" xfId="0" applyFont="1" applyBorder="1" applyAlignment="1" applyProtection="1">
      <alignment horizontal="left" vertical="top"/>
      <protection locked="0"/>
    </xf>
    <xf numFmtId="0" fontId="12" fillId="0" borderId="30" xfId="0" applyFont="1" applyFill="1" applyBorder="1" applyAlignment="1" applyProtection="1">
      <alignment horizontal="center" vertical="top"/>
      <protection locked="0"/>
    </xf>
    <xf numFmtId="0" fontId="12" fillId="0" borderId="21" xfId="0" applyFont="1" applyFill="1" applyBorder="1" applyAlignment="1" applyProtection="1">
      <alignment horizontal="center" vertical="top"/>
      <protection locked="0"/>
    </xf>
    <xf numFmtId="0" fontId="12" fillId="0" borderId="14" xfId="0" applyFont="1" applyFill="1" applyBorder="1" applyAlignment="1" applyProtection="1">
      <alignment horizontal="center" vertical="top"/>
      <protection locked="0"/>
    </xf>
    <xf numFmtId="0" fontId="12" fillId="0" borderId="21" xfId="0" applyFont="1" applyBorder="1" applyAlignment="1" applyProtection="1">
      <alignment horizontal="center" vertical="top"/>
      <protection locked="0"/>
    </xf>
    <xf numFmtId="0" fontId="12" fillId="0" borderId="14" xfId="0" applyFont="1" applyBorder="1" applyAlignment="1" applyProtection="1">
      <alignment horizontal="center" vertical="top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top"/>
      <protection locked="0"/>
    </xf>
    <xf numFmtId="0" fontId="12" fillId="0" borderId="59" xfId="0" applyFont="1" applyBorder="1" applyAlignment="1" applyProtection="1">
      <alignment horizontal="center" vertical="top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60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12" fillId="0" borderId="47" xfId="0" applyFont="1" applyBorder="1" applyAlignment="1" applyProtection="1">
      <alignment horizontal="center" vertical="top" wrapText="1"/>
      <protection locked="0"/>
    </xf>
    <xf numFmtId="0" fontId="12" fillId="0" borderId="44" xfId="0" applyFont="1" applyBorder="1" applyAlignment="1" applyProtection="1">
      <alignment horizontal="center" vertical="top" wrapText="1"/>
      <protection locked="0"/>
    </xf>
    <xf numFmtId="0" fontId="12" fillId="0" borderId="52" xfId="0" applyFont="1" applyBorder="1" applyAlignment="1" applyProtection="1">
      <alignment horizontal="center" vertical="top" wrapText="1"/>
      <protection locked="0"/>
    </xf>
    <xf numFmtId="0" fontId="12" fillId="0" borderId="51" xfId="0" applyFont="1" applyBorder="1" applyAlignment="1" applyProtection="1">
      <alignment horizontal="center" vertical="top"/>
      <protection locked="0"/>
    </xf>
    <xf numFmtId="0" fontId="12" fillId="0" borderId="42" xfId="0" applyFont="1" applyBorder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2" fontId="12" fillId="5" borderId="1" xfId="0" applyNumberFormat="1" applyFont="1" applyFill="1" applyBorder="1" applyAlignment="1" applyProtection="1">
      <alignment horizontal="right" vertical="center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9" fontId="12" fillId="0" borderId="13" xfId="2" applyFont="1" applyBorder="1" applyAlignment="1" applyProtection="1">
      <alignment horizontal="right" vertical="center"/>
      <protection locked="0"/>
    </xf>
    <xf numFmtId="9" fontId="12" fillId="0" borderId="21" xfId="2" applyFont="1" applyBorder="1" applyAlignment="1" applyProtection="1">
      <alignment horizontal="right" vertical="center"/>
      <protection locked="0"/>
    </xf>
    <xf numFmtId="9" fontId="12" fillId="0" borderId="102" xfId="2" applyFont="1" applyBorder="1" applyAlignment="1" applyProtection="1">
      <alignment horizontal="right" vertical="center"/>
      <protection locked="0"/>
    </xf>
    <xf numFmtId="2" fontId="12" fillId="0" borderId="1" xfId="0" applyNumberFormat="1" applyFont="1" applyBorder="1" applyAlignment="1" applyProtection="1">
      <alignment horizontal="right" vertical="center"/>
      <protection locked="0"/>
    </xf>
    <xf numFmtId="2" fontId="12" fillId="0" borderId="13" xfId="0" applyNumberFormat="1" applyFont="1" applyBorder="1" applyAlignment="1" applyProtection="1">
      <alignment horizontal="right" vertical="center"/>
      <protection locked="0"/>
    </xf>
    <xf numFmtId="2" fontId="12" fillId="0" borderId="24" xfId="0" applyNumberFormat="1" applyFont="1" applyBorder="1" applyAlignment="1" applyProtection="1">
      <alignment horizontal="right" vertical="center"/>
    </xf>
    <xf numFmtId="0" fontId="12" fillId="0" borderId="16" xfId="0" applyFont="1" applyBorder="1" applyAlignment="1" applyProtection="1">
      <alignment horizontal="left" vertical="top"/>
      <protection locked="0"/>
    </xf>
    <xf numFmtId="0" fontId="12" fillId="0" borderId="5" xfId="0" applyFont="1" applyBorder="1" applyAlignment="1" applyProtection="1">
      <alignment horizontal="left" vertical="top"/>
      <protection locked="0"/>
    </xf>
    <xf numFmtId="0" fontId="12" fillId="0" borderId="15" xfId="0" applyFont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2" fontId="12" fillId="0" borderId="1" xfId="0" applyNumberFormat="1" applyFont="1" applyFill="1" applyBorder="1" applyAlignment="1" applyProtection="1">
      <alignment horizontal="right" vertical="center"/>
      <protection locked="0"/>
    </xf>
    <xf numFmtId="164" fontId="12" fillId="0" borderId="28" xfId="1" applyFont="1" applyBorder="1" applyAlignment="1" applyProtection="1">
      <alignment horizontal="right" vertical="center"/>
      <protection locked="0"/>
    </xf>
    <xf numFmtId="164" fontId="12" fillId="0" borderId="21" xfId="1" applyFont="1" applyBorder="1" applyAlignment="1" applyProtection="1">
      <alignment horizontal="right" vertical="center"/>
      <protection locked="0"/>
    </xf>
    <xf numFmtId="164" fontId="12" fillId="0" borderId="14" xfId="1" applyFont="1" applyBorder="1" applyAlignment="1" applyProtection="1">
      <alignment horizontal="right" vertical="center"/>
      <protection locked="0"/>
    </xf>
    <xf numFmtId="164" fontId="12" fillId="0" borderId="53" xfId="1" applyFont="1" applyBorder="1" applyAlignment="1" applyProtection="1">
      <alignment horizontal="center" vertical="center"/>
      <protection locked="0"/>
    </xf>
    <xf numFmtId="164" fontId="12" fillId="0" borderId="32" xfId="1" applyFont="1" applyBorder="1" applyAlignment="1" applyProtection="1">
      <alignment horizontal="center" vertical="center"/>
      <protection locked="0"/>
    </xf>
    <xf numFmtId="164" fontId="12" fillId="0" borderId="54" xfId="1" applyFont="1" applyBorder="1" applyAlignment="1" applyProtection="1">
      <alignment horizontal="center" vertical="center"/>
      <protection locked="0"/>
    </xf>
    <xf numFmtId="2" fontId="12" fillId="5" borderId="1" xfId="1" applyNumberFormat="1" applyFont="1" applyFill="1" applyBorder="1" applyAlignment="1" applyProtection="1">
      <alignment horizontal="right" vertical="center"/>
      <protection locked="0"/>
    </xf>
    <xf numFmtId="2" fontId="12" fillId="5" borderId="13" xfId="1" applyNumberFormat="1" applyFont="1" applyFill="1" applyBorder="1" applyAlignment="1" applyProtection="1">
      <alignment horizontal="right" vertical="center"/>
      <protection locked="0"/>
    </xf>
    <xf numFmtId="0" fontId="12" fillId="0" borderId="40" xfId="0" applyFont="1" applyBorder="1" applyAlignment="1" applyProtection="1">
      <alignment horizontal="center" vertical="top"/>
      <protection locked="0"/>
    </xf>
    <xf numFmtId="0" fontId="12" fillId="0" borderId="20" xfId="0" applyFont="1" applyBorder="1" applyAlignment="1" applyProtection="1">
      <alignment horizontal="center" vertical="top"/>
      <protection locked="0"/>
    </xf>
    <xf numFmtId="0" fontId="12" fillId="0" borderId="13" xfId="0" applyFont="1" applyBorder="1" applyAlignment="1" applyProtection="1">
      <alignment horizontal="center" vertical="top"/>
      <protection locked="0"/>
    </xf>
    <xf numFmtId="0" fontId="9" fillId="0" borderId="13" xfId="0" applyFont="1" applyBorder="1" applyAlignment="1" applyProtection="1">
      <alignment horizontal="center" vertical="top"/>
      <protection locked="0"/>
    </xf>
    <xf numFmtId="0" fontId="9" fillId="0" borderId="21" xfId="0" applyFont="1" applyBorder="1" applyAlignment="1" applyProtection="1">
      <alignment horizontal="center" vertical="top"/>
      <protection locked="0"/>
    </xf>
    <xf numFmtId="0" fontId="9" fillId="0" borderId="14" xfId="0" applyFont="1" applyBorder="1" applyAlignment="1" applyProtection="1">
      <alignment horizontal="center" vertical="top"/>
      <protection locked="0"/>
    </xf>
    <xf numFmtId="0" fontId="7" fillId="3" borderId="41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0" fontId="7" fillId="3" borderId="4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13" fillId="0" borderId="32" xfId="0" applyFont="1" applyBorder="1" applyAlignment="1" applyProtection="1">
      <alignment horizontal="center" wrapText="1"/>
      <protection locked="0"/>
    </xf>
    <xf numFmtId="164" fontId="9" fillId="0" borderId="0" xfId="1" applyFont="1" applyBorder="1" applyAlignment="1" applyProtection="1">
      <alignment horizontal="right"/>
    </xf>
    <xf numFmtId="0" fontId="9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2" borderId="48" xfId="0" applyFont="1" applyFill="1" applyBorder="1" applyAlignment="1" applyProtection="1">
      <alignment horizontal="center" vertical="top"/>
      <protection locked="0"/>
    </xf>
    <xf numFmtId="0" fontId="7" fillId="2" borderId="33" xfId="0" applyFont="1" applyFill="1" applyBorder="1" applyAlignment="1" applyProtection="1">
      <alignment horizontal="center" vertical="top"/>
      <protection locked="0"/>
    </xf>
    <xf numFmtId="0" fontId="7" fillId="2" borderId="49" xfId="0" applyFont="1" applyFill="1" applyBorder="1" applyAlignment="1" applyProtection="1">
      <alignment horizontal="center" vertical="top"/>
      <protection locked="0"/>
    </xf>
    <xf numFmtId="0" fontId="12" fillId="0" borderId="103" xfId="0" applyFont="1" applyBorder="1" applyAlignment="1" applyProtection="1">
      <alignment horizontal="left" vertical="top" wrapText="1"/>
      <protection locked="0"/>
    </xf>
    <xf numFmtId="0" fontId="12" fillId="0" borderId="32" xfId="0" applyFont="1" applyBorder="1" applyAlignment="1" applyProtection="1">
      <alignment horizontal="left" vertical="top" wrapText="1"/>
      <protection locked="0"/>
    </xf>
    <xf numFmtId="0" fontId="12" fillId="0" borderId="50" xfId="0" applyFont="1" applyBorder="1" applyAlignment="1" applyProtection="1">
      <alignment horizontal="left" vertical="top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2" fillId="0" borderId="13" xfId="0" applyFont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center" vertical="top"/>
      <protection locked="0"/>
    </xf>
    <xf numFmtId="0" fontId="12" fillId="0" borderId="33" xfId="0" applyFont="1" applyBorder="1" applyAlignment="1" applyProtection="1">
      <alignment horizontal="center" vertical="top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64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95" xfId="0" applyFont="1" applyBorder="1" applyAlignment="1" applyProtection="1">
      <alignment vertical="center" wrapText="1"/>
    </xf>
    <xf numFmtId="0" fontId="2" fillId="0" borderId="75" xfId="0" applyFont="1" applyBorder="1" applyAlignment="1" applyProtection="1">
      <alignment vertical="center" wrapText="1"/>
    </xf>
    <xf numFmtId="0" fontId="2" fillId="0" borderId="85" xfId="0" applyFont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2" fillId="0" borderId="89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76" xfId="0" applyFont="1" applyBorder="1" applyAlignment="1" applyProtection="1">
      <alignment vertical="center" wrapText="1"/>
    </xf>
    <xf numFmtId="0" fontId="2" fillId="0" borderId="90" xfId="0" applyFont="1" applyBorder="1" applyAlignment="1" applyProtection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66</xdr:row>
      <xdr:rowOff>62947</xdr:rowOff>
    </xdr:from>
    <xdr:to>
      <xdr:col>24</xdr:col>
      <xdr:colOff>446971</xdr:colOff>
      <xdr:row>83</xdr:row>
      <xdr:rowOff>94129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C854EE8-EAF3-455A-9D2E-718150AC7E77}"/>
            </a:ext>
          </a:extLst>
        </xdr:cNvPr>
        <xdr:cNvSpPr/>
      </xdr:nvSpPr>
      <xdr:spPr>
        <a:xfrm>
          <a:off x="76200" y="14017072"/>
          <a:ext cx="8305096" cy="3107757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ysClr val="windowText" lastClr="000000"/>
              </a:solidFill>
            </a:rPr>
            <a:t>IMAGEN</a:t>
          </a:r>
          <a:r>
            <a:rPr lang="es-PE" sz="1100" baseline="0">
              <a:solidFill>
                <a:sysClr val="windowText" lastClr="000000"/>
              </a:solidFill>
            </a:rPr>
            <a:t> SATELITAL EN FORMATO KMZ (UBICACIÓN Y TRAZO DEL CANAL/DREN INTERVENIDO) y esquema hidraulico de la sección geometrica del canal dren.</a:t>
          </a:r>
          <a:endParaRPr lang="es-PE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369794</xdr:colOff>
      <xdr:row>128</xdr:row>
      <xdr:rowOff>149040</xdr:rowOff>
    </xdr:from>
    <xdr:to>
      <xdr:col>24</xdr:col>
      <xdr:colOff>784412</xdr:colOff>
      <xdr:row>132</xdr:row>
      <xdr:rowOff>145677</xdr:rowOff>
    </xdr:to>
    <xdr:grpSp>
      <xdr:nvGrpSpPr>
        <xdr:cNvPr id="2100" name="Group 52">
          <a:extLst>
            <a:ext uri="{FF2B5EF4-FFF2-40B4-BE49-F238E27FC236}">
              <a16:creationId xmlns:a16="http://schemas.microsoft.com/office/drawing/2014/main" id="{D5C14E8C-CFC5-4D21-9E6E-0FF241CF8AC8}"/>
            </a:ext>
          </a:extLst>
        </xdr:cNvPr>
        <xdr:cNvGrpSpPr>
          <a:grpSpLocks/>
        </xdr:cNvGrpSpPr>
      </xdr:nvGrpSpPr>
      <xdr:grpSpPr bwMode="auto">
        <a:xfrm>
          <a:off x="5588700" y="24546931"/>
          <a:ext cx="3172900" cy="641559"/>
          <a:chOff x="8165" y="15247"/>
          <a:chExt cx="3339" cy="704"/>
        </a:xfrm>
      </xdr:grpSpPr>
      <xdr:sp macro="" textlink="">
        <xdr:nvSpPr>
          <xdr:cNvPr id="2101" name="Freeform 53">
            <a:extLst>
              <a:ext uri="{FF2B5EF4-FFF2-40B4-BE49-F238E27FC236}">
                <a16:creationId xmlns:a16="http://schemas.microsoft.com/office/drawing/2014/main" id="{59A5943A-B7C9-4251-81E2-A87FE8E29AC5}"/>
              </a:ext>
            </a:extLst>
          </xdr:cNvPr>
          <xdr:cNvSpPr>
            <a:spLocks/>
          </xdr:cNvSpPr>
        </xdr:nvSpPr>
        <xdr:spPr bwMode="auto">
          <a:xfrm>
            <a:off x="8170" y="15252"/>
            <a:ext cx="3423" cy="694"/>
          </a:xfrm>
          <a:custGeom>
            <a:avLst/>
            <a:gdLst>
              <a:gd name="T0" fmla="+- 0 11498 8170"/>
              <a:gd name="T1" fmla="*/ T0 w 3423"/>
              <a:gd name="T2" fmla="+- 0 15252 15252"/>
              <a:gd name="T3" fmla="*/ 15252 h 694"/>
              <a:gd name="T4" fmla="+- 0 8170 8170"/>
              <a:gd name="T5" fmla="*/ T4 w 3423"/>
              <a:gd name="T6" fmla="+- 0 15252 15252"/>
              <a:gd name="T7" fmla="*/ 15252 h 694"/>
              <a:gd name="T8" fmla="+- 0 8170 8170"/>
              <a:gd name="T9" fmla="*/ T8 w 3423"/>
              <a:gd name="T10" fmla="+- 0 15946 15252"/>
              <a:gd name="T11" fmla="*/ 15946 h 694"/>
              <a:gd name="T12" fmla="+- 0 11498 8170"/>
              <a:gd name="T13" fmla="*/ T12 w 3423"/>
              <a:gd name="T14" fmla="+- 0 15946 15252"/>
              <a:gd name="T15" fmla="*/ 15946 h 69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3423" h="694">
                <a:moveTo>
                  <a:pt x="3328" y="0"/>
                </a:moveTo>
                <a:lnTo>
                  <a:pt x="0" y="0"/>
                </a:lnTo>
                <a:lnTo>
                  <a:pt x="0" y="694"/>
                </a:lnTo>
                <a:lnTo>
                  <a:pt x="3328" y="694"/>
                </a:lnTo>
              </a:path>
            </a:pathLst>
          </a:custGeom>
          <a:noFill/>
          <a:ln w="6286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02" name="Freeform 54">
            <a:extLst>
              <a:ext uri="{FF2B5EF4-FFF2-40B4-BE49-F238E27FC236}">
                <a16:creationId xmlns:a16="http://schemas.microsoft.com/office/drawing/2014/main" id="{6ADE2D2D-74B1-4098-AB0E-621D3CB9140A}"/>
              </a:ext>
            </a:extLst>
          </xdr:cNvPr>
          <xdr:cNvSpPr>
            <a:spLocks/>
          </xdr:cNvSpPr>
        </xdr:nvSpPr>
        <xdr:spPr bwMode="auto">
          <a:xfrm>
            <a:off x="10235" y="15325"/>
            <a:ext cx="1009" cy="595"/>
          </a:xfrm>
          <a:custGeom>
            <a:avLst/>
            <a:gdLst>
              <a:gd name="T0" fmla="+- 0 10945 10235"/>
              <a:gd name="T1" fmla="*/ T0 w 1009"/>
              <a:gd name="T2" fmla="+- 0 15771 15325"/>
              <a:gd name="T3" fmla="*/ 15771 h 595"/>
              <a:gd name="T4" fmla="+- 0 10945 10235"/>
              <a:gd name="T5" fmla="*/ T4 w 1009"/>
              <a:gd name="T6" fmla="+- 0 15919 15325"/>
              <a:gd name="T7" fmla="*/ 15919 h 595"/>
              <a:gd name="T8" fmla="+- 0 11244 10235"/>
              <a:gd name="T9" fmla="*/ T8 w 1009"/>
              <a:gd name="T10" fmla="+- 0 15622 15325"/>
              <a:gd name="T11" fmla="*/ 15622 h 595"/>
              <a:gd name="T12" fmla="+- 0 10945 10235"/>
              <a:gd name="T13" fmla="*/ T12 w 1009"/>
              <a:gd name="T14" fmla="+- 0 15325 15325"/>
              <a:gd name="T15" fmla="*/ 15325 h 595"/>
              <a:gd name="T16" fmla="+- 0 10945 10235"/>
              <a:gd name="T17" fmla="*/ T16 w 1009"/>
              <a:gd name="T18" fmla="+- 0 15473 15325"/>
              <a:gd name="T19" fmla="*/ 15473 h 595"/>
              <a:gd name="T20" fmla="+- 0 10235 10235"/>
              <a:gd name="T21" fmla="*/ T20 w 1009"/>
              <a:gd name="T22" fmla="+- 0 15473 15325"/>
              <a:gd name="T23" fmla="*/ 15473 h 595"/>
              <a:gd name="T24" fmla="+- 0 10235 10235"/>
              <a:gd name="T25" fmla="*/ T24 w 1009"/>
              <a:gd name="T26" fmla="+- 0 15771 15325"/>
              <a:gd name="T27" fmla="*/ 15771 h 595"/>
              <a:gd name="T28" fmla="+- 0 10945 10235"/>
              <a:gd name="T29" fmla="*/ T28 w 1009"/>
              <a:gd name="T30" fmla="+- 0 15771 15325"/>
              <a:gd name="T31" fmla="*/ 15771 h 595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009" h="595">
                <a:moveTo>
                  <a:pt x="710" y="446"/>
                </a:moveTo>
                <a:lnTo>
                  <a:pt x="710" y="594"/>
                </a:lnTo>
                <a:lnTo>
                  <a:pt x="1009" y="297"/>
                </a:lnTo>
                <a:lnTo>
                  <a:pt x="710" y="0"/>
                </a:lnTo>
                <a:lnTo>
                  <a:pt x="710" y="148"/>
                </a:lnTo>
                <a:lnTo>
                  <a:pt x="0" y="148"/>
                </a:lnTo>
                <a:lnTo>
                  <a:pt x="0" y="446"/>
                </a:lnTo>
                <a:lnTo>
                  <a:pt x="710" y="44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03" name="Freeform 55">
            <a:extLst>
              <a:ext uri="{FF2B5EF4-FFF2-40B4-BE49-F238E27FC236}">
                <a16:creationId xmlns:a16="http://schemas.microsoft.com/office/drawing/2014/main" id="{5DB8DAB0-1C5A-4BA5-8DFE-01202BC02EAC}"/>
              </a:ext>
            </a:extLst>
          </xdr:cNvPr>
          <xdr:cNvSpPr>
            <a:spLocks/>
          </xdr:cNvSpPr>
        </xdr:nvSpPr>
        <xdr:spPr bwMode="auto">
          <a:xfrm>
            <a:off x="10123" y="15473"/>
            <a:ext cx="75" cy="297"/>
          </a:xfrm>
          <a:custGeom>
            <a:avLst/>
            <a:gdLst>
              <a:gd name="T0" fmla="+- 0 10123 10123"/>
              <a:gd name="T1" fmla="*/ T0 w 75"/>
              <a:gd name="T2" fmla="+- 0 15771 15473"/>
              <a:gd name="T3" fmla="*/ 15771 h 297"/>
              <a:gd name="T4" fmla="+- 0 10198 10123"/>
              <a:gd name="T5" fmla="*/ T4 w 75"/>
              <a:gd name="T6" fmla="+- 0 15771 15473"/>
              <a:gd name="T7" fmla="*/ 15771 h 297"/>
              <a:gd name="T8" fmla="+- 0 10198 10123"/>
              <a:gd name="T9" fmla="*/ T8 w 75"/>
              <a:gd name="T10" fmla="+- 0 15473 15473"/>
              <a:gd name="T11" fmla="*/ 15473 h 297"/>
              <a:gd name="T12" fmla="+- 0 10123 10123"/>
              <a:gd name="T13" fmla="*/ T12 w 75"/>
              <a:gd name="T14" fmla="+- 0 15473 15473"/>
              <a:gd name="T15" fmla="*/ 15473 h 297"/>
              <a:gd name="T16" fmla="+- 0 10123 10123"/>
              <a:gd name="T17" fmla="*/ T16 w 75"/>
              <a:gd name="T18" fmla="+- 0 15771 15473"/>
              <a:gd name="T19" fmla="*/ 15771 h 29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75" h="297">
                <a:moveTo>
                  <a:pt x="0" y="298"/>
                </a:moveTo>
                <a:lnTo>
                  <a:pt x="75" y="298"/>
                </a:lnTo>
                <a:lnTo>
                  <a:pt x="75" y="0"/>
                </a:lnTo>
                <a:lnTo>
                  <a:pt x="0" y="0"/>
                </a:lnTo>
                <a:lnTo>
                  <a:pt x="0" y="29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04" name="Freeform 56">
            <a:extLst>
              <a:ext uri="{FF2B5EF4-FFF2-40B4-BE49-F238E27FC236}">
                <a16:creationId xmlns:a16="http://schemas.microsoft.com/office/drawing/2014/main" id="{79F665A9-A4BD-4F2A-9458-F34CAC4CBBB2}"/>
              </a:ext>
            </a:extLst>
          </xdr:cNvPr>
          <xdr:cNvSpPr>
            <a:spLocks/>
          </xdr:cNvSpPr>
        </xdr:nvSpPr>
        <xdr:spPr bwMode="auto">
          <a:xfrm>
            <a:off x="10067" y="15473"/>
            <a:ext cx="0" cy="297"/>
          </a:xfrm>
          <a:custGeom>
            <a:avLst/>
            <a:gdLst>
              <a:gd name="T0" fmla="+- 0 15473 15473"/>
              <a:gd name="T1" fmla="*/ 15473 h 297"/>
              <a:gd name="T2" fmla="+- 0 15771 15473"/>
              <a:gd name="T3" fmla="*/ 15771 h 297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97">
                <a:moveTo>
                  <a:pt x="0" y="0"/>
                </a:moveTo>
                <a:lnTo>
                  <a:pt x="0" y="298"/>
                </a:lnTo>
              </a:path>
            </a:pathLst>
          </a:custGeom>
          <a:noFill/>
          <a:ln w="24999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05" name="Freeform 57">
            <a:extLst>
              <a:ext uri="{FF2B5EF4-FFF2-40B4-BE49-F238E27FC236}">
                <a16:creationId xmlns:a16="http://schemas.microsoft.com/office/drawing/2014/main" id="{3A69A74A-EA10-4C8F-AD5C-8D43A891CCAC}"/>
              </a:ext>
            </a:extLst>
          </xdr:cNvPr>
          <xdr:cNvSpPr>
            <a:spLocks/>
          </xdr:cNvSpPr>
        </xdr:nvSpPr>
        <xdr:spPr bwMode="auto">
          <a:xfrm>
            <a:off x="10235" y="15325"/>
            <a:ext cx="1009" cy="595"/>
          </a:xfrm>
          <a:custGeom>
            <a:avLst/>
            <a:gdLst>
              <a:gd name="T0" fmla="+- 0 10945 10235"/>
              <a:gd name="T1" fmla="*/ T0 w 1009"/>
              <a:gd name="T2" fmla="+- 0 15325 15325"/>
              <a:gd name="T3" fmla="*/ 15325 h 595"/>
              <a:gd name="T4" fmla="+- 0 10945 10235"/>
              <a:gd name="T5" fmla="*/ T4 w 1009"/>
              <a:gd name="T6" fmla="+- 0 15473 15325"/>
              <a:gd name="T7" fmla="*/ 15473 h 595"/>
              <a:gd name="T8" fmla="+- 0 10235 10235"/>
              <a:gd name="T9" fmla="*/ T8 w 1009"/>
              <a:gd name="T10" fmla="+- 0 15473 15325"/>
              <a:gd name="T11" fmla="*/ 15473 h 595"/>
              <a:gd name="T12" fmla="+- 0 10235 10235"/>
              <a:gd name="T13" fmla="*/ T12 w 1009"/>
              <a:gd name="T14" fmla="+- 0 15771 15325"/>
              <a:gd name="T15" fmla="*/ 15771 h 595"/>
              <a:gd name="T16" fmla="+- 0 10945 10235"/>
              <a:gd name="T17" fmla="*/ T16 w 1009"/>
              <a:gd name="T18" fmla="+- 0 15771 15325"/>
              <a:gd name="T19" fmla="*/ 15771 h 595"/>
              <a:gd name="T20" fmla="+- 0 10945 10235"/>
              <a:gd name="T21" fmla="*/ T20 w 1009"/>
              <a:gd name="T22" fmla="+- 0 15919 15325"/>
              <a:gd name="T23" fmla="*/ 15919 h 595"/>
              <a:gd name="T24" fmla="+- 0 11244 10235"/>
              <a:gd name="T25" fmla="*/ T24 w 1009"/>
              <a:gd name="T26" fmla="+- 0 15622 15325"/>
              <a:gd name="T27" fmla="*/ 15622 h 595"/>
              <a:gd name="T28" fmla="+- 0 10945 10235"/>
              <a:gd name="T29" fmla="*/ T28 w 1009"/>
              <a:gd name="T30" fmla="+- 0 15325 15325"/>
              <a:gd name="T31" fmla="*/ 15325 h 595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009" h="595">
                <a:moveTo>
                  <a:pt x="710" y="0"/>
                </a:moveTo>
                <a:lnTo>
                  <a:pt x="710" y="148"/>
                </a:lnTo>
                <a:lnTo>
                  <a:pt x="0" y="148"/>
                </a:lnTo>
                <a:lnTo>
                  <a:pt x="0" y="446"/>
                </a:lnTo>
                <a:lnTo>
                  <a:pt x="710" y="446"/>
                </a:lnTo>
                <a:lnTo>
                  <a:pt x="710" y="594"/>
                </a:lnTo>
                <a:lnTo>
                  <a:pt x="1009" y="297"/>
                </a:lnTo>
                <a:lnTo>
                  <a:pt x="710" y="0"/>
                </a:lnTo>
                <a:close/>
              </a:path>
            </a:pathLst>
          </a:custGeom>
          <a:noFill/>
          <a:ln w="8382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06" name="Freeform 58">
            <a:extLst>
              <a:ext uri="{FF2B5EF4-FFF2-40B4-BE49-F238E27FC236}">
                <a16:creationId xmlns:a16="http://schemas.microsoft.com/office/drawing/2014/main" id="{A49D456B-E190-44CE-A73C-71D69D5C46B8}"/>
              </a:ext>
            </a:extLst>
          </xdr:cNvPr>
          <xdr:cNvSpPr>
            <a:spLocks/>
          </xdr:cNvSpPr>
        </xdr:nvSpPr>
        <xdr:spPr bwMode="auto">
          <a:xfrm>
            <a:off x="10123" y="15473"/>
            <a:ext cx="75" cy="297"/>
          </a:xfrm>
          <a:custGeom>
            <a:avLst/>
            <a:gdLst>
              <a:gd name="T0" fmla="+- 0 10123 10123"/>
              <a:gd name="T1" fmla="*/ T0 w 75"/>
              <a:gd name="T2" fmla="+- 0 15771 15473"/>
              <a:gd name="T3" fmla="*/ 15771 h 297"/>
              <a:gd name="T4" fmla="+- 0 10198 10123"/>
              <a:gd name="T5" fmla="*/ T4 w 75"/>
              <a:gd name="T6" fmla="+- 0 15771 15473"/>
              <a:gd name="T7" fmla="*/ 15771 h 297"/>
              <a:gd name="T8" fmla="+- 0 10198 10123"/>
              <a:gd name="T9" fmla="*/ T8 w 75"/>
              <a:gd name="T10" fmla="+- 0 15473 15473"/>
              <a:gd name="T11" fmla="*/ 15473 h 297"/>
              <a:gd name="T12" fmla="+- 0 10123 10123"/>
              <a:gd name="T13" fmla="*/ T12 w 75"/>
              <a:gd name="T14" fmla="+- 0 15473 15473"/>
              <a:gd name="T15" fmla="*/ 15473 h 297"/>
              <a:gd name="T16" fmla="+- 0 10123 10123"/>
              <a:gd name="T17" fmla="*/ T16 w 75"/>
              <a:gd name="T18" fmla="+- 0 15771 15473"/>
              <a:gd name="T19" fmla="*/ 15771 h 29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75" h="297">
                <a:moveTo>
                  <a:pt x="0" y="298"/>
                </a:moveTo>
                <a:lnTo>
                  <a:pt x="75" y="298"/>
                </a:lnTo>
                <a:lnTo>
                  <a:pt x="75" y="0"/>
                </a:lnTo>
                <a:lnTo>
                  <a:pt x="0" y="0"/>
                </a:lnTo>
                <a:lnTo>
                  <a:pt x="0" y="298"/>
                </a:lnTo>
                <a:close/>
              </a:path>
            </a:pathLst>
          </a:custGeom>
          <a:noFill/>
          <a:ln w="8382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107" name="Freeform 59">
            <a:extLst>
              <a:ext uri="{FF2B5EF4-FFF2-40B4-BE49-F238E27FC236}">
                <a16:creationId xmlns:a16="http://schemas.microsoft.com/office/drawing/2014/main" id="{27735CB2-62D5-471C-A476-F010A2959DE4}"/>
              </a:ext>
            </a:extLst>
          </xdr:cNvPr>
          <xdr:cNvSpPr>
            <a:spLocks/>
          </xdr:cNvSpPr>
        </xdr:nvSpPr>
        <xdr:spPr bwMode="auto">
          <a:xfrm>
            <a:off x="10048" y="15473"/>
            <a:ext cx="37" cy="297"/>
          </a:xfrm>
          <a:custGeom>
            <a:avLst/>
            <a:gdLst>
              <a:gd name="T0" fmla="+- 0 10048 10048"/>
              <a:gd name="T1" fmla="*/ T0 w 37"/>
              <a:gd name="T2" fmla="+- 0 15771 15473"/>
              <a:gd name="T3" fmla="*/ 15771 h 297"/>
              <a:gd name="T4" fmla="+- 0 10086 10048"/>
              <a:gd name="T5" fmla="*/ T4 w 37"/>
              <a:gd name="T6" fmla="+- 0 15771 15473"/>
              <a:gd name="T7" fmla="*/ 15771 h 297"/>
              <a:gd name="T8" fmla="+- 0 10086 10048"/>
              <a:gd name="T9" fmla="*/ T8 w 37"/>
              <a:gd name="T10" fmla="+- 0 15473 15473"/>
              <a:gd name="T11" fmla="*/ 15473 h 297"/>
              <a:gd name="T12" fmla="+- 0 10048 10048"/>
              <a:gd name="T13" fmla="*/ T12 w 37"/>
              <a:gd name="T14" fmla="+- 0 15473 15473"/>
              <a:gd name="T15" fmla="*/ 15473 h 297"/>
              <a:gd name="T16" fmla="+- 0 10048 10048"/>
              <a:gd name="T17" fmla="*/ T16 w 37"/>
              <a:gd name="T18" fmla="+- 0 15771 15473"/>
              <a:gd name="T19" fmla="*/ 15771 h 29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</a:cxnLst>
            <a:rect l="0" t="0" r="r" b="b"/>
            <a:pathLst>
              <a:path w="37" h="297">
                <a:moveTo>
                  <a:pt x="0" y="298"/>
                </a:moveTo>
                <a:lnTo>
                  <a:pt x="38" y="298"/>
                </a:lnTo>
                <a:lnTo>
                  <a:pt x="38" y="0"/>
                </a:lnTo>
                <a:lnTo>
                  <a:pt x="0" y="0"/>
                </a:lnTo>
                <a:lnTo>
                  <a:pt x="0" y="298"/>
                </a:lnTo>
                <a:close/>
              </a:path>
            </a:pathLst>
          </a:custGeom>
          <a:noFill/>
          <a:ln w="8382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31</xdr:row>
      <xdr:rowOff>114300</xdr:rowOff>
    </xdr:from>
    <xdr:to>
      <xdr:col>11</xdr:col>
      <xdr:colOff>600075</xdr:colOff>
      <xdr:row>33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CBAA3A2-9CCD-4B75-8665-AE4D6B859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7292" y="3741127"/>
          <a:ext cx="0" cy="225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8"/>
  <sheetViews>
    <sheetView showGridLines="0" tabSelected="1" zoomScale="96" zoomScaleNormal="96" zoomScaleSheetLayoutView="115" workbookViewId="0">
      <selection sqref="A1:Z1"/>
    </sheetView>
  </sheetViews>
  <sheetFormatPr baseColWidth="10" defaultColWidth="9.140625" defaultRowHeight="14.25" x14ac:dyDescent="0.2"/>
  <cols>
    <col min="1" max="1" width="7.42578125" style="1" customWidth="1"/>
    <col min="2" max="2" width="2.28515625" style="1" customWidth="1"/>
    <col min="3" max="3" width="4.42578125" style="1" customWidth="1"/>
    <col min="4" max="4" width="4.140625" style="1" customWidth="1"/>
    <col min="5" max="5" width="2.140625" style="1" customWidth="1"/>
    <col min="6" max="6" width="5.140625" style="1" customWidth="1"/>
    <col min="7" max="7" width="2.140625" style="1" customWidth="1"/>
    <col min="8" max="8" width="2.5703125" style="1" customWidth="1"/>
    <col min="9" max="9" width="7.28515625" style="1" customWidth="1"/>
    <col min="10" max="10" width="9.5703125" style="1" customWidth="1"/>
    <col min="11" max="11" width="1" style="1" customWidth="1"/>
    <col min="12" max="12" width="6.140625" style="1" customWidth="1"/>
    <col min="13" max="13" width="2.85546875" style="1" customWidth="1"/>
    <col min="14" max="14" width="7.85546875" style="1" customWidth="1"/>
    <col min="15" max="15" width="4.28515625" style="1" customWidth="1"/>
    <col min="16" max="16" width="2.5703125" style="1" customWidth="1"/>
    <col min="17" max="17" width="5.5703125" style="1" customWidth="1"/>
    <col min="18" max="18" width="1" style="1" customWidth="1"/>
    <col min="19" max="19" width="6.5703125" style="1" customWidth="1"/>
    <col min="20" max="20" width="2.85546875" style="1" customWidth="1"/>
    <col min="21" max="21" width="3" style="1" customWidth="1"/>
    <col min="22" max="22" width="8.28515625" style="1" customWidth="1"/>
    <col min="23" max="23" width="8.42578125" style="1" customWidth="1"/>
    <col min="24" max="25" width="12.140625" style="1" customWidth="1"/>
    <col min="26" max="26" width="0.42578125" style="1" customWidth="1"/>
    <col min="27" max="16384" width="9.140625" style="1"/>
  </cols>
  <sheetData>
    <row r="1" spans="1:26" x14ac:dyDescent="0.2">
      <c r="A1" s="225" t="s">
        <v>180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</row>
    <row r="2" spans="1:2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x14ac:dyDescent="0.25">
      <c r="A3" s="224" t="s">
        <v>27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</row>
    <row r="4" spans="1:26" ht="9" customHeight="1" x14ac:dyDescent="0.2">
      <c r="A4" s="226" t="s">
        <v>28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spans="1:2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6" customFormat="1" ht="11.25" x14ac:dyDescent="0.2">
      <c r="A6" s="3" t="s">
        <v>153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11.25" x14ac:dyDescent="0.2">
      <c r="A7" s="3" t="s">
        <v>150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6" customFormat="1" ht="11.25" x14ac:dyDescent="0.2">
      <c r="A8" s="3" t="s">
        <v>151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6" customFormat="1" ht="11.25" x14ac:dyDescent="0.2">
      <c r="A9" s="7" t="s">
        <v>29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6" customFormat="1" ht="16.149999999999999" customHeight="1" x14ac:dyDescent="0.2">
      <c r="A10" s="17" t="s">
        <v>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8"/>
      <c r="P10" s="234" t="s">
        <v>1</v>
      </c>
      <c r="Q10" s="235"/>
      <c r="R10" s="235"/>
      <c r="S10" s="235"/>
      <c r="T10" s="235"/>
      <c r="U10" s="235"/>
      <c r="V10" s="235"/>
      <c r="W10" s="235"/>
      <c r="X10" s="235"/>
      <c r="Y10" s="235"/>
      <c r="Z10" s="236"/>
    </row>
    <row r="11" spans="1:26" s="6" customFormat="1" ht="10.15" customHeight="1" x14ac:dyDescent="0.2">
      <c r="A11" s="47" t="s">
        <v>2</v>
      </c>
      <c r="B11" s="9"/>
      <c r="C11" s="9"/>
      <c r="D11" s="9"/>
      <c r="E11" s="9"/>
      <c r="F11" s="9"/>
      <c r="G11" s="9"/>
      <c r="H11" s="10"/>
      <c r="I11" s="280"/>
      <c r="J11" s="280"/>
      <c r="K11" s="280"/>
      <c r="L11" s="280"/>
      <c r="M11" s="280"/>
      <c r="N11" s="280"/>
      <c r="O11" s="281"/>
      <c r="P11" s="237" t="s">
        <v>3</v>
      </c>
      <c r="Q11" s="238"/>
      <c r="R11" s="238"/>
      <c r="S11" s="238"/>
      <c r="T11" s="238"/>
      <c r="U11" s="238"/>
      <c r="V11" s="239"/>
      <c r="W11" s="240"/>
      <c r="X11" s="240"/>
      <c r="Y11" s="240"/>
      <c r="Z11" s="241"/>
    </row>
    <row r="12" spans="1:26" s="6" customFormat="1" ht="10.15" customHeight="1" x14ac:dyDescent="0.2">
      <c r="A12" s="47" t="s">
        <v>4</v>
      </c>
      <c r="B12" s="9"/>
      <c r="C12" s="9"/>
      <c r="D12" s="9"/>
      <c r="E12" s="9"/>
      <c r="F12" s="9"/>
      <c r="G12" s="9"/>
      <c r="H12" s="10"/>
      <c r="I12" s="280"/>
      <c r="J12" s="280"/>
      <c r="K12" s="280"/>
      <c r="L12" s="280"/>
      <c r="M12" s="280"/>
      <c r="N12" s="280"/>
      <c r="O12" s="281"/>
      <c r="P12" s="244" t="s">
        <v>5</v>
      </c>
      <c r="Q12" s="245"/>
      <c r="R12" s="245"/>
      <c r="S12" s="245"/>
      <c r="T12" s="245"/>
      <c r="U12" s="245"/>
      <c r="V12" s="246"/>
      <c r="W12" s="242"/>
      <c r="X12" s="242"/>
      <c r="Y12" s="242"/>
      <c r="Z12" s="243"/>
    </row>
    <row r="13" spans="1:26" s="6" customFormat="1" ht="10.15" customHeight="1" x14ac:dyDescent="0.2">
      <c r="A13" s="47" t="s">
        <v>6</v>
      </c>
      <c r="B13" s="9"/>
      <c r="C13" s="9"/>
      <c r="D13" s="9"/>
      <c r="E13" s="9"/>
      <c r="F13" s="9"/>
      <c r="G13" s="9"/>
      <c r="H13" s="9"/>
      <c r="I13" s="279"/>
      <c r="J13" s="280"/>
      <c r="K13" s="280"/>
      <c r="L13" s="280"/>
      <c r="M13" s="280"/>
      <c r="N13" s="280"/>
      <c r="O13" s="281"/>
      <c r="P13" s="244" t="s">
        <v>7</v>
      </c>
      <c r="Q13" s="245"/>
      <c r="R13" s="245"/>
      <c r="S13" s="245"/>
      <c r="T13" s="245"/>
      <c r="U13" s="245"/>
      <c r="V13" s="246"/>
      <c r="W13" s="242"/>
      <c r="X13" s="242"/>
      <c r="Y13" s="242"/>
      <c r="Z13" s="243"/>
    </row>
    <row r="14" spans="1:26" s="6" customFormat="1" ht="10.15" customHeight="1" x14ac:dyDescent="0.2">
      <c r="A14" s="47" t="s">
        <v>8</v>
      </c>
      <c r="B14" s="9"/>
      <c r="C14" s="9"/>
      <c r="D14" s="9"/>
      <c r="E14" s="9"/>
      <c r="F14" s="9"/>
      <c r="G14" s="9"/>
      <c r="H14" s="9"/>
      <c r="I14" s="279"/>
      <c r="J14" s="280"/>
      <c r="K14" s="280"/>
      <c r="L14" s="280"/>
      <c r="M14" s="280"/>
      <c r="N14" s="280"/>
      <c r="O14" s="281"/>
      <c r="P14" s="244" t="s">
        <v>9</v>
      </c>
      <c r="Q14" s="245"/>
      <c r="R14" s="245"/>
      <c r="S14" s="245"/>
      <c r="T14" s="245"/>
      <c r="U14" s="245"/>
      <c r="V14" s="246"/>
      <c r="W14" s="242"/>
      <c r="X14" s="242"/>
      <c r="Y14" s="242"/>
      <c r="Z14" s="243"/>
    </row>
    <row r="15" spans="1:26" s="6" customFormat="1" ht="10.15" customHeight="1" x14ac:dyDescent="0.2">
      <c r="A15" s="11"/>
      <c r="B15" s="12"/>
      <c r="C15" s="12"/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5"/>
      <c r="X15" s="5"/>
      <c r="Y15" s="14"/>
      <c r="Z15" s="5"/>
    </row>
    <row r="16" spans="1:26" s="6" customFormat="1" ht="10.15" customHeight="1" x14ac:dyDescent="0.2">
      <c r="A16" s="15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  <c r="X16" s="5"/>
      <c r="Y16" s="5"/>
      <c r="Z16" s="5"/>
    </row>
    <row r="17" spans="1:28" s="6" customFormat="1" ht="10.15" customHeight="1" x14ac:dyDescent="0.2">
      <c r="A17" s="15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  <c r="X17" s="5"/>
      <c r="Y17" s="5"/>
      <c r="Z17" s="5"/>
    </row>
    <row r="18" spans="1:28" s="6" customFormat="1" ht="10.15" customHeight="1" x14ac:dyDescent="0.2">
      <c r="A18" s="7" t="s">
        <v>30</v>
      </c>
      <c r="B18" s="16"/>
      <c r="C18" s="16"/>
      <c r="D18" s="16"/>
      <c r="E18" s="16"/>
      <c r="F18" s="16"/>
      <c r="G18" s="13"/>
      <c r="H18" s="13"/>
      <c r="I18" s="7" t="s">
        <v>31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8" s="6" customFormat="1" ht="13.35" customHeight="1" x14ac:dyDescent="0.2">
      <c r="A19" s="17" t="s">
        <v>10</v>
      </c>
      <c r="B19" s="17"/>
      <c r="C19" s="17"/>
      <c r="D19" s="17"/>
      <c r="E19" s="17"/>
      <c r="F19" s="17"/>
      <c r="G19" s="5"/>
      <c r="H19" s="5"/>
      <c r="I19" s="270" t="s">
        <v>11</v>
      </c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344" t="s">
        <v>12</v>
      </c>
      <c r="U19" s="345"/>
      <c r="V19" s="345"/>
      <c r="W19" s="345"/>
      <c r="X19" s="345"/>
      <c r="Y19" s="345"/>
      <c r="Z19" s="346"/>
    </row>
    <row r="20" spans="1:28" s="6" customFormat="1" ht="45" customHeight="1" x14ac:dyDescent="0.2">
      <c r="A20" s="18" t="s">
        <v>36</v>
      </c>
      <c r="B20" s="18"/>
      <c r="C20" s="18"/>
      <c r="D20" s="18"/>
      <c r="E20" s="18"/>
      <c r="F20" s="18"/>
      <c r="G20" s="5"/>
      <c r="H20" s="5"/>
      <c r="I20" s="365" t="s">
        <v>37</v>
      </c>
      <c r="J20" s="350" t="s">
        <v>38</v>
      </c>
      <c r="K20" s="351"/>
      <c r="L20" s="362" t="s">
        <v>39</v>
      </c>
      <c r="M20" s="363"/>
      <c r="N20" s="364"/>
      <c r="O20" s="364"/>
      <c r="P20" s="363"/>
      <c r="Q20" s="363"/>
      <c r="R20" s="363"/>
      <c r="S20" s="363"/>
      <c r="T20" s="347" t="s">
        <v>40</v>
      </c>
      <c r="U20" s="348"/>
      <c r="V20" s="348"/>
      <c r="W20" s="348"/>
      <c r="X20" s="348"/>
      <c r="Y20" s="348"/>
      <c r="Z20" s="349"/>
    </row>
    <row r="21" spans="1:28" s="23" customFormat="1" ht="14.25" customHeight="1" x14ac:dyDescent="0.2">
      <c r="A21" s="19" t="s">
        <v>33</v>
      </c>
      <c r="B21" s="20"/>
      <c r="C21" s="271" t="s">
        <v>34</v>
      </c>
      <c r="D21" s="272"/>
      <c r="E21" s="273" t="s">
        <v>35</v>
      </c>
      <c r="F21" s="274"/>
      <c r="G21" s="21"/>
      <c r="H21" s="21"/>
      <c r="I21" s="366"/>
      <c r="J21" s="352"/>
      <c r="K21" s="353"/>
      <c r="L21" s="350" t="s">
        <v>41</v>
      </c>
      <c r="M21" s="368"/>
      <c r="N21" s="284" t="s">
        <v>42</v>
      </c>
      <c r="O21" s="285"/>
      <c r="P21" s="288" t="s">
        <v>13</v>
      </c>
      <c r="Q21" s="288"/>
      <c r="R21" s="289"/>
      <c r="S21" s="289"/>
      <c r="T21" s="222" t="s">
        <v>178</v>
      </c>
      <c r="U21" s="220"/>
      <c r="V21" s="221"/>
      <c r="W21" s="217"/>
      <c r="X21" s="215" t="s">
        <v>176</v>
      </c>
      <c r="Y21" s="215" t="s">
        <v>177</v>
      </c>
      <c r="Z21" s="22"/>
    </row>
    <row r="22" spans="1:28" s="6" customFormat="1" ht="13.35" customHeight="1" x14ac:dyDescent="0.2">
      <c r="A22" s="24"/>
      <c r="B22" s="47"/>
      <c r="C22" s="275"/>
      <c r="D22" s="276"/>
      <c r="E22" s="277"/>
      <c r="F22" s="278"/>
      <c r="G22" s="5"/>
      <c r="H22" s="5"/>
      <c r="I22" s="367"/>
      <c r="J22" s="354"/>
      <c r="K22" s="355"/>
      <c r="L22" s="354"/>
      <c r="M22" s="369"/>
      <c r="N22" s="286"/>
      <c r="O22" s="287"/>
      <c r="P22" s="292" t="s">
        <v>14</v>
      </c>
      <c r="Q22" s="293"/>
      <c r="R22" s="294" t="s">
        <v>15</v>
      </c>
      <c r="S22" s="295"/>
      <c r="T22" s="296" t="s">
        <v>179</v>
      </c>
      <c r="U22" s="297"/>
      <c r="V22" s="298"/>
      <c r="W22" s="218" t="s">
        <v>16</v>
      </c>
      <c r="X22" s="216"/>
      <c r="Y22" s="216"/>
      <c r="Z22" s="25"/>
    </row>
    <row r="23" spans="1:28" s="6" customFormat="1" ht="13.35" customHeight="1" x14ac:dyDescent="0.2">
      <c r="A23" s="5"/>
      <c r="B23" s="5"/>
      <c r="C23" s="5"/>
      <c r="D23" s="5"/>
      <c r="E23" s="5"/>
      <c r="F23" s="5"/>
      <c r="G23" s="5"/>
      <c r="H23" s="5"/>
      <c r="I23" s="46"/>
      <c r="J23" s="332"/>
      <c r="K23" s="283"/>
      <c r="L23" s="332"/>
      <c r="M23" s="360"/>
      <c r="N23" s="361"/>
      <c r="O23" s="361"/>
      <c r="P23" s="290"/>
      <c r="Q23" s="291"/>
      <c r="R23" s="330"/>
      <c r="S23" s="331"/>
      <c r="T23" s="290"/>
      <c r="U23" s="299"/>
      <c r="V23" s="300"/>
      <c r="W23" s="219" t="s">
        <v>17</v>
      </c>
      <c r="X23" s="216"/>
      <c r="Y23" s="216"/>
      <c r="Z23" s="214"/>
    </row>
    <row r="24" spans="1:28" ht="17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6"/>
      <c r="S24" s="26"/>
      <c r="T24" s="27"/>
      <c r="U24" s="2"/>
      <c r="V24" s="2"/>
      <c r="W24" s="2"/>
      <c r="X24" s="2"/>
      <c r="Y24" s="2"/>
      <c r="Z24" s="2"/>
    </row>
    <row r="25" spans="1:28" ht="13.35" customHeight="1" x14ac:dyDescent="0.2">
      <c r="A25" s="7" t="s">
        <v>43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7" t="s">
        <v>47</v>
      </c>
      <c r="U25" s="2"/>
      <c r="V25" s="2"/>
      <c r="W25" s="2"/>
      <c r="X25" s="2"/>
      <c r="Y25" s="2"/>
      <c r="Z25" s="27"/>
    </row>
    <row r="26" spans="1:28" s="6" customFormat="1" ht="24.75" customHeight="1" x14ac:dyDescent="0.2">
      <c r="A26" s="28" t="s">
        <v>44</v>
      </c>
      <c r="B26" s="29"/>
      <c r="C26" s="318" t="s">
        <v>45</v>
      </c>
      <c r="D26" s="318"/>
      <c r="E26" s="318" t="s">
        <v>18</v>
      </c>
      <c r="F26" s="318"/>
      <c r="G26" s="318"/>
      <c r="H26" s="318"/>
      <c r="I26" s="258" t="s">
        <v>46</v>
      </c>
      <c r="J26" s="259"/>
      <c r="K26" s="260"/>
      <c r="L26" s="5"/>
      <c r="M26" s="5"/>
      <c r="N26" s="5"/>
      <c r="O26" s="5"/>
      <c r="P26" s="5"/>
      <c r="Q26" s="5"/>
      <c r="R26" s="5"/>
      <c r="S26" s="5"/>
      <c r="T26" s="336" t="s">
        <v>48</v>
      </c>
      <c r="U26" s="337"/>
      <c r="V26" s="337"/>
      <c r="W26" s="338"/>
      <c r="X26" s="30"/>
      <c r="Y26" s="31"/>
      <c r="Z26" s="32"/>
      <c r="AA26" s="33"/>
      <c r="AB26" s="33"/>
    </row>
    <row r="27" spans="1:28" ht="31.5" customHeight="1" x14ac:dyDescent="0.2">
      <c r="A27" s="34"/>
      <c r="B27" s="34"/>
      <c r="C27" s="339"/>
      <c r="D27" s="339"/>
      <c r="E27" s="339"/>
      <c r="F27" s="339"/>
      <c r="G27" s="339"/>
      <c r="H27" s="339"/>
      <c r="I27" s="333"/>
      <c r="J27" s="334"/>
      <c r="K27" s="335"/>
      <c r="L27" s="35"/>
      <c r="M27" s="2"/>
      <c r="N27" s="2"/>
      <c r="O27" s="2"/>
      <c r="P27" s="2"/>
      <c r="Q27" s="2"/>
      <c r="R27" s="2"/>
      <c r="S27" s="2"/>
      <c r="T27" s="340" t="s">
        <v>152</v>
      </c>
      <c r="U27" s="340"/>
      <c r="V27" s="340"/>
      <c r="W27" s="340"/>
      <c r="X27" s="340"/>
      <c r="Y27" s="340"/>
      <c r="Z27" s="27"/>
      <c r="AB27" s="36"/>
    </row>
    <row r="28" spans="1:28" ht="24.4" customHeight="1" x14ac:dyDescent="0.2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9"/>
      <c r="M28" s="2"/>
      <c r="N28" s="2"/>
      <c r="O28" s="2"/>
      <c r="P28" s="2"/>
      <c r="Q28" s="2"/>
      <c r="R28" s="2"/>
      <c r="S28" s="2"/>
      <c r="T28" s="2"/>
      <c r="U28" s="2"/>
      <c r="V28" s="27"/>
      <c r="W28" s="27"/>
      <c r="X28" s="2"/>
      <c r="Y28" s="2"/>
      <c r="Z28" s="2"/>
    </row>
    <row r="29" spans="1:28" ht="24.4" customHeight="1" x14ac:dyDescent="0.2">
      <c r="A29" s="7" t="s">
        <v>74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8" ht="24.4" customHeight="1" x14ac:dyDescent="0.2">
      <c r="A30" s="40" t="s">
        <v>32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2"/>
      <c r="Q30" s="2"/>
      <c r="R30" s="2"/>
      <c r="S30" s="2"/>
      <c r="T30" s="2"/>
      <c r="U30" s="41"/>
      <c r="V30" s="41"/>
      <c r="W30" s="41"/>
      <c r="X30" s="2"/>
      <c r="Y30" s="2"/>
      <c r="Z30" s="2"/>
    </row>
    <row r="31" spans="1:28" s="44" customFormat="1" ht="33" customHeight="1" x14ac:dyDescent="0.25">
      <c r="A31" s="42" t="s">
        <v>49</v>
      </c>
      <c r="B31" s="42"/>
      <c r="C31" s="318" t="s">
        <v>50</v>
      </c>
      <c r="D31" s="318"/>
      <c r="E31" s="318"/>
      <c r="F31" s="318"/>
      <c r="G31" s="318"/>
      <c r="H31" s="318"/>
      <c r="I31" s="318"/>
      <c r="J31" s="318"/>
      <c r="K31" s="359" t="s">
        <v>51</v>
      </c>
      <c r="L31" s="359"/>
      <c r="M31" s="319" t="s">
        <v>52</v>
      </c>
      <c r="N31" s="319"/>
      <c r="O31" s="356"/>
      <c r="P31" s="304" t="s">
        <v>75</v>
      </c>
      <c r="Q31" s="305"/>
      <c r="R31" s="305"/>
      <c r="S31" s="305"/>
      <c r="T31" s="306"/>
      <c r="U31" s="259" t="s">
        <v>76</v>
      </c>
      <c r="V31" s="259"/>
      <c r="W31" s="260"/>
      <c r="X31" s="43"/>
      <c r="Y31" s="43"/>
      <c r="Z31" s="43"/>
    </row>
    <row r="32" spans="1:28" ht="21" customHeight="1" x14ac:dyDescent="0.2">
      <c r="A32" s="45" t="s">
        <v>53</v>
      </c>
      <c r="B32" s="45"/>
      <c r="C32" s="320" t="s">
        <v>19</v>
      </c>
      <c r="D32" s="320"/>
      <c r="E32" s="320"/>
      <c r="F32" s="320"/>
      <c r="G32" s="320"/>
      <c r="H32" s="320"/>
      <c r="I32" s="320"/>
      <c r="J32" s="320"/>
      <c r="K32" s="308"/>
      <c r="L32" s="308"/>
      <c r="M32" s="357"/>
      <c r="N32" s="357"/>
      <c r="O32" s="358"/>
      <c r="P32" s="290"/>
      <c r="Q32" s="299"/>
      <c r="R32" s="299"/>
      <c r="S32" s="299"/>
      <c r="T32" s="300"/>
      <c r="U32" s="282"/>
      <c r="V32" s="282"/>
      <c r="W32" s="283"/>
      <c r="X32" s="2"/>
      <c r="Y32" s="2"/>
      <c r="Z32" s="2"/>
    </row>
    <row r="33" spans="1:26" ht="26.25" customHeight="1" x14ac:dyDescent="0.2">
      <c r="A33" s="48" t="s">
        <v>54</v>
      </c>
      <c r="B33" s="48"/>
      <c r="C33" s="301" t="s">
        <v>55</v>
      </c>
      <c r="D33" s="301"/>
      <c r="E33" s="301"/>
      <c r="F33" s="301"/>
      <c r="G33" s="301"/>
      <c r="H33" s="301"/>
      <c r="I33" s="301"/>
      <c r="J33" s="301"/>
      <c r="K33" s="302" t="s">
        <v>56</v>
      </c>
      <c r="L33" s="302"/>
      <c r="M33" s="328"/>
      <c r="N33" s="328"/>
      <c r="O33" s="329"/>
      <c r="P33" s="264">
        <f>+PARTE_2!D22</f>
        <v>1.1100000000000001</v>
      </c>
      <c r="Q33" s="265"/>
      <c r="R33" s="265"/>
      <c r="S33" s="265"/>
      <c r="T33" s="266"/>
      <c r="U33" s="248">
        <f>+ROUND(M33*P33,2)</f>
        <v>0</v>
      </c>
      <c r="V33" s="249"/>
      <c r="W33" s="250"/>
      <c r="X33" s="2"/>
      <c r="Y33" s="2"/>
      <c r="Z33" s="2"/>
    </row>
    <row r="34" spans="1:26" ht="23.25" customHeight="1" x14ac:dyDescent="0.2">
      <c r="A34" s="48" t="s">
        <v>57</v>
      </c>
      <c r="B34" s="48"/>
      <c r="C34" s="301" t="s">
        <v>58</v>
      </c>
      <c r="D34" s="301"/>
      <c r="E34" s="301"/>
      <c r="F34" s="301"/>
      <c r="G34" s="301"/>
      <c r="H34" s="301"/>
      <c r="I34" s="301"/>
      <c r="J34" s="301"/>
      <c r="K34" s="302" t="s">
        <v>56</v>
      </c>
      <c r="L34" s="302"/>
      <c r="M34" s="328"/>
      <c r="N34" s="328"/>
      <c r="O34" s="329"/>
      <c r="P34" s="255">
        <f>+PARTE_2!D23</f>
        <v>2.79</v>
      </c>
      <c r="Q34" s="256"/>
      <c r="R34" s="256"/>
      <c r="S34" s="256"/>
      <c r="T34" s="257"/>
      <c r="U34" s="248">
        <f t="shared" ref="U34:U41" si="0">+ROUND(M34*P34,2)</f>
        <v>0</v>
      </c>
      <c r="V34" s="249"/>
      <c r="W34" s="250"/>
      <c r="X34" s="2"/>
      <c r="Y34" s="2"/>
      <c r="Z34" s="2"/>
    </row>
    <row r="35" spans="1:26" ht="25.5" customHeight="1" x14ac:dyDescent="0.2">
      <c r="A35" s="48" t="s">
        <v>59</v>
      </c>
      <c r="B35" s="48"/>
      <c r="C35" s="301" t="s">
        <v>60</v>
      </c>
      <c r="D35" s="301"/>
      <c r="E35" s="301"/>
      <c r="F35" s="301"/>
      <c r="G35" s="301"/>
      <c r="H35" s="301"/>
      <c r="I35" s="301"/>
      <c r="J35" s="301"/>
      <c r="K35" s="302" t="s">
        <v>61</v>
      </c>
      <c r="L35" s="302"/>
      <c r="M35" s="328"/>
      <c r="N35" s="328"/>
      <c r="O35" s="329"/>
      <c r="P35" s="255">
        <f>+PARTE_2!D24</f>
        <v>5.58</v>
      </c>
      <c r="Q35" s="256"/>
      <c r="R35" s="256"/>
      <c r="S35" s="256"/>
      <c r="T35" s="257"/>
      <c r="U35" s="248">
        <f t="shared" si="0"/>
        <v>0</v>
      </c>
      <c r="V35" s="249"/>
      <c r="W35" s="250"/>
      <c r="X35" s="2"/>
      <c r="Y35" s="2"/>
      <c r="Z35" s="2"/>
    </row>
    <row r="36" spans="1:26" ht="21" customHeight="1" x14ac:dyDescent="0.2">
      <c r="A36" s="45" t="s">
        <v>62</v>
      </c>
      <c r="B36" s="45"/>
      <c r="C36" s="320" t="s">
        <v>20</v>
      </c>
      <c r="D36" s="320"/>
      <c r="E36" s="320"/>
      <c r="F36" s="320"/>
      <c r="G36" s="320"/>
      <c r="H36" s="320"/>
      <c r="I36" s="320"/>
      <c r="J36" s="320"/>
      <c r="K36" s="308"/>
      <c r="L36" s="308"/>
      <c r="M36" s="321"/>
      <c r="N36" s="321"/>
      <c r="O36" s="321"/>
      <c r="P36" s="325"/>
      <c r="Q36" s="326"/>
      <c r="R36" s="326"/>
      <c r="S36" s="326"/>
      <c r="T36" s="327"/>
      <c r="U36" s="322"/>
      <c r="V36" s="323"/>
      <c r="W36" s="324"/>
      <c r="X36" s="2"/>
      <c r="Y36" s="2"/>
      <c r="Z36" s="2"/>
    </row>
    <row r="37" spans="1:26" ht="21" customHeight="1" x14ac:dyDescent="0.2">
      <c r="A37" s="48" t="s">
        <v>63</v>
      </c>
      <c r="B37" s="48"/>
      <c r="C37" s="301" t="s">
        <v>21</v>
      </c>
      <c r="D37" s="301"/>
      <c r="E37" s="301"/>
      <c r="F37" s="301"/>
      <c r="G37" s="301"/>
      <c r="H37" s="301"/>
      <c r="I37" s="301"/>
      <c r="J37" s="301"/>
      <c r="K37" s="302" t="s">
        <v>64</v>
      </c>
      <c r="L37" s="302"/>
      <c r="M37" s="303"/>
      <c r="N37" s="303"/>
      <c r="O37" s="303"/>
      <c r="P37" s="255">
        <f>+PARTE_2!D25</f>
        <v>22.310000000000002</v>
      </c>
      <c r="Q37" s="256"/>
      <c r="R37" s="256"/>
      <c r="S37" s="256"/>
      <c r="T37" s="257"/>
      <c r="U37" s="248">
        <f t="shared" si="0"/>
        <v>0</v>
      </c>
      <c r="V37" s="249"/>
      <c r="W37" s="250"/>
      <c r="X37" s="2"/>
      <c r="Y37" s="2"/>
      <c r="Z37" s="2"/>
    </row>
    <row r="38" spans="1:26" ht="21" customHeight="1" x14ac:dyDescent="0.2">
      <c r="A38" s="48" t="s">
        <v>65</v>
      </c>
      <c r="B38" s="48"/>
      <c r="C38" s="301" t="s">
        <v>66</v>
      </c>
      <c r="D38" s="301"/>
      <c r="E38" s="301"/>
      <c r="F38" s="301"/>
      <c r="G38" s="301"/>
      <c r="H38" s="301"/>
      <c r="I38" s="301"/>
      <c r="J38" s="301"/>
      <c r="K38" s="302" t="s">
        <v>64</v>
      </c>
      <c r="L38" s="302"/>
      <c r="M38" s="303"/>
      <c r="N38" s="303"/>
      <c r="O38" s="303"/>
      <c r="P38" s="255">
        <f>+PARTE_2!D26</f>
        <v>55.77</v>
      </c>
      <c r="Q38" s="256"/>
      <c r="R38" s="256"/>
      <c r="S38" s="256"/>
      <c r="T38" s="257"/>
      <c r="U38" s="248">
        <f t="shared" si="0"/>
        <v>0</v>
      </c>
      <c r="V38" s="249"/>
      <c r="W38" s="250"/>
      <c r="X38" s="2"/>
      <c r="Y38" s="2"/>
      <c r="Z38" s="2"/>
    </row>
    <row r="39" spans="1:26" ht="24.75" customHeight="1" x14ac:dyDescent="0.2">
      <c r="A39" s="48" t="s">
        <v>67</v>
      </c>
      <c r="B39" s="48"/>
      <c r="C39" s="301" t="s">
        <v>68</v>
      </c>
      <c r="D39" s="301"/>
      <c r="E39" s="301"/>
      <c r="F39" s="301"/>
      <c r="G39" s="301"/>
      <c r="H39" s="301"/>
      <c r="I39" s="301"/>
      <c r="J39" s="301"/>
      <c r="K39" s="302" t="s">
        <v>64</v>
      </c>
      <c r="L39" s="302"/>
      <c r="M39" s="303"/>
      <c r="N39" s="303"/>
      <c r="O39" s="303"/>
      <c r="P39" s="255">
        <f>+PARTE_2!D27</f>
        <v>16.82</v>
      </c>
      <c r="Q39" s="256"/>
      <c r="R39" s="256"/>
      <c r="S39" s="256"/>
      <c r="T39" s="257"/>
      <c r="U39" s="248">
        <f t="shared" si="0"/>
        <v>0</v>
      </c>
      <c r="V39" s="249"/>
      <c r="W39" s="250"/>
      <c r="X39" s="2"/>
      <c r="Y39" s="2"/>
      <c r="Z39" s="2"/>
    </row>
    <row r="40" spans="1:26" ht="21" customHeight="1" x14ac:dyDescent="0.2">
      <c r="A40" s="48" t="s">
        <v>69</v>
      </c>
      <c r="B40" s="48"/>
      <c r="C40" s="301" t="s">
        <v>70</v>
      </c>
      <c r="D40" s="301"/>
      <c r="E40" s="301"/>
      <c r="F40" s="301"/>
      <c r="G40" s="301"/>
      <c r="H40" s="301"/>
      <c r="I40" s="301"/>
      <c r="J40" s="301"/>
      <c r="K40" s="302" t="s">
        <v>56</v>
      </c>
      <c r="L40" s="302"/>
      <c r="M40" s="303"/>
      <c r="N40" s="303"/>
      <c r="O40" s="303"/>
      <c r="P40" s="255">
        <f>+PARTE_2!D28</f>
        <v>1.97</v>
      </c>
      <c r="Q40" s="256"/>
      <c r="R40" s="256"/>
      <c r="S40" s="256"/>
      <c r="T40" s="257"/>
      <c r="U40" s="248">
        <f t="shared" si="0"/>
        <v>0</v>
      </c>
      <c r="V40" s="249"/>
      <c r="W40" s="250"/>
      <c r="X40" s="2"/>
      <c r="Y40" s="2"/>
      <c r="Z40" s="2"/>
    </row>
    <row r="41" spans="1:26" ht="21" customHeight="1" x14ac:dyDescent="0.2">
      <c r="A41" s="48" t="s">
        <v>71</v>
      </c>
      <c r="B41" s="48"/>
      <c r="C41" s="301" t="s">
        <v>72</v>
      </c>
      <c r="D41" s="301"/>
      <c r="E41" s="301"/>
      <c r="F41" s="301"/>
      <c r="G41" s="301"/>
      <c r="H41" s="301"/>
      <c r="I41" s="301"/>
      <c r="J41" s="301"/>
      <c r="K41" s="302" t="s">
        <v>56</v>
      </c>
      <c r="L41" s="302"/>
      <c r="M41" s="303"/>
      <c r="N41" s="303"/>
      <c r="O41" s="303"/>
      <c r="P41" s="264">
        <f>+PARTE_2!D29</f>
        <v>3.7199999999999998</v>
      </c>
      <c r="Q41" s="265"/>
      <c r="R41" s="265"/>
      <c r="S41" s="265"/>
      <c r="T41" s="266"/>
      <c r="U41" s="248">
        <f t="shared" si="0"/>
        <v>0</v>
      </c>
      <c r="V41" s="249"/>
      <c r="W41" s="250"/>
      <c r="X41" s="2"/>
      <c r="Y41" s="2"/>
      <c r="Z41" s="2"/>
    </row>
    <row r="42" spans="1:26" ht="21" customHeight="1" x14ac:dyDescent="0.2">
      <c r="A42" s="49" t="s">
        <v>81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12"/>
      <c r="P42" s="254" t="s">
        <v>79</v>
      </c>
      <c r="Q42" s="254"/>
      <c r="R42" s="254"/>
      <c r="S42" s="254"/>
      <c r="T42" s="50" t="s">
        <v>80</v>
      </c>
      <c r="U42" s="261">
        <f>SUM(U33:W41)</f>
        <v>0</v>
      </c>
      <c r="V42" s="262"/>
      <c r="W42" s="263"/>
      <c r="X42" s="3" t="s">
        <v>86</v>
      </c>
      <c r="Y42" s="2"/>
      <c r="Z42" s="2"/>
    </row>
    <row r="43" spans="1:26" ht="21" customHeight="1" x14ac:dyDescent="0.2">
      <c r="A43" s="51"/>
      <c r="B43" s="51"/>
      <c r="C43" s="52"/>
      <c r="D43" s="52"/>
      <c r="E43" s="52"/>
      <c r="F43" s="52"/>
      <c r="G43" s="52"/>
      <c r="H43" s="52"/>
      <c r="I43" s="52"/>
      <c r="J43" s="52"/>
      <c r="K43" s="51"/>
      <c r="L43" s="51"/>
      <c r="M43" s="13"/>
      <c r="N43" s="13"/>
      <c r="O43" s="13"/>
      <c r="P43" s="53"/>
      <c r="Q43" s="53"/>
      <c r="R43" s="53"/>
      <c r="S43" s="53"/>
      <c r="T43" s="53"/>
      <c r="U43" s="53"/>
      <c r="V43" s="53"/>
      <c r="W43" s="53"/>
      <c r="X43" s="2"/>
      <c r="Y43" s="2"/>
      <c r="Z43" s="2"/>
    </row>
    <row r="44" spans="1:26" ht="13.9" customHeight="1" x14ac:dyDescent="0.2">
      <c r="A44" s="210" t="s">
        <v>172</v>
      </c>
      <c r="B44" s="210"/>
      <c r="C44" s="210"/>
      <c r="D44" s="210"/>
      <c r="E44" s="211"/>
      <c r="F44" s="210"/>
      <c r="G44" s="210"/>
      <c r="H44" s="210"/>
      <c r="I44" s="210"/>
      <c r="J44" s="210"/>
      <c r="K44" s="55"/>
      <c r="L44" s="54"/>
      <c r="M44" s="54"/>
      <c r="N44" s="54"/>
      <c r="O44" s="54"/>
      <c r="P44" s="54"/>
      <c r="Q44" s="54"/>
      <c r="R44" s="54"/>
      <c r="S44" s="315"/>
      <c r="T44" s="316"/>
      <c r="U44" s="317"/>
      <c r="V44" s="14"/>
      <c r="W44" s="5"/>
      <c r="X44" s="2"/>
      <c r="Y44" s="2"/>
      <c r="Z44" s="2"/>
    </row>
    <row r="45" spans="1:26" s="57" customFormat="1" ht="34.5" customHeight="1" x14ac:dyDescent="0.25">
      <c r="A45" s="42" t="s">
        <v>49</v>
      </c>
      <c r="B45" s="42"/>
      <c r="C45" s="318" t="s">
        <v>113</v>
      </c>
      <c r="D45" s="318"/>
      <c r="E45" s="318"/>
      <c r="F45" s="318"/>
      <c r="G45" s="318"/>
      <c r="H45" s="318"/>
      <c r="I45" s="318"/>
      <c r="J45" s="318"/>
      <c r="K45" s="318" t="s">
        <v>51</v>
      </c>
      <c r="L45" s="318"/>
      <c r="M45" s="319" t="s">
        <v>52</v>
      </c>
      <c r="N45" s="319"/>
      <c r="O45" s="319"/>
      <c r="P45" s="267" t="s">
        <v>77</v>
      </c>
      <c r="Q45" s="268"/>
      <c r="R45" s="268"/>
      <c r="S45" s="268"/>
      <c r="T45" s="269"/>
      <c r="U45" s="258" t="s">
        <v>78</v>
      </c>
      <c r="V45" s="259"/>
      <c r="W45" s="260"/>
      <c r="X45" s="56"/>
      <c r="Y45" s="56"/>
      <c r="Z45" s="56"/>
    </row>
    <row r="46" spans="1:26" s="44" customFormat="1" ht="21" customHeight="1" x14ac:dyDescent="0.25">
      <c r="A46" s="58">
        <v>1</v>
      </c>
      <c r="B46" s="58"/>
      <c r="C46" s="307" t="s">
        <v>22</v>
      </c>
      <c r="D46" s="307"/>
      <c r="E46" s="307"/>
      <c r="F46" s="307"/>
      <c r="G46" s="307"/>
      <c r="H46" s="307"/>
      <c r="I46" s="307"/>
      <c r="J46" s="307"/>
      <c r="K46" s="308" t="s">
        <v>23</v>
      </c>
      <c r="L46" s="308"/>
      <c r="M46" s="312">
        <f>+PARTE_3!S19</f>
        <v>0</v>
      </c>
      <c r="N46" s="312"/>
      <c r="O46" s="313"/>
      <c r="P46" s="314">
        <f>+PARTE_3!F13</f>
        <v>8.75</v>
      </c>
      <c r="Q46" s="314"/>
      <c r="R46" s="314"/>
      <c r="S46" s="314"/>
      <c r="T46" s="314"/>
      <c r="U46" s="248">
        <f>+ROUND(M46*P46,2)</f>
        <v>0</v>
      </c>
      <c r="V46" s="249"/>
      <c r="W46" s="250"/>
      <c r="X46" s="43"/>
      <c r="Y46" s="43"/>
      <c r="Z46" s="43"/>
    </row>
    <row r="47" spans="1:26" s="44" customFormat="1" ht="21" customHeight="1" x14ac:dyDescent="0.25">
      <c r="A47" s="58">
        <v>2</v>
      </c>
      <c r="B47" s="58"/>
      <c r="C47" s="307" t="s">
        <v>24</v>
      </c>
      <c r="D47" s="307"/>
      <c r="E47" s="307"/>
      <c r="F47" s="307"/>
      <c r="G47" s="307"/>
      <c r="H47" s="307"/>
      <c r="I47" s="307"/>
      <c r="J47" s="307"/>
      <c r="K47" s="308" t="s">
        <v>23</v>
      </c>
      <c r="L47" s="308"/>
      <c r="M47" s="312">
        <f>+PARTE_3!T19</f>
        <v>0</v>
      </c>
      <c r="N47" s="312"/>
      <c r="O47" s="313"/>
      <c r="P47" s="314">
        <f>+PARTE_3!F14</f>
        <v>6.25</v>
      </c>
      <c r="Q47" s="314"/>
      <c r="R47" s="314"/>
      <c r="S47" s="314"/>
      <c r="T47" s="314"/>
      <c r="U47" s="248">
        <f>+ROUND(M47*P47,2)</f>
        <v>0</v>
      </c>
      <c r="V47" s="249"/>
      <c r="W47" s="250"/>
      <c r="X47" s="43"/>
      <c r="Y47" s="80"/>
      <c r="Z47" s="43"/>
    </row>
    <row r="48" spans="1:26" s="44" customFormat="1" ht="21" customHeight="1" x14ac:dyDescent="0.25">
      <c r="A48" s="58">
        <v>3</v>
      </c>
      <c r="B48" s="58"/>
      <c r="C48" s="307" t="s">
        <v>25</v>
      </c>
      <c r="D48" s="307"/>
      <c r="E48" s="307"/>
      <c r="F48" s="307"/>
      <c r="G48" s="307"/>
      <c r="H48" s="307"/>
      <c r="I48" s="307"/>
      <c r="J48" s="307"/>
      <c r="K48" s="308" t="s">
        <v>169</v>
      </c>
      <c r="L48" s="308"/>
      <c r="M48" s="309"/>
      <c r="N48" s="310"/>
      <c r="O48" s="311"/>
      <c r="P48" s="247">
        <f>+PARTE_3!U19</f>
        <v>0</v>
      </c>
      <c r="Q48" s="247"/>
      <c r="R48" s="247"/>
      <c r="S48" s="247"/>
      <c r="T48" s="247"/>
      <c r="U48" s="248">
        <f>+P48</f>
        <v>0</v>
      </c>
      <c r="V48" s="249"/>
      <c r="W48" s="250"/>
      <c r="X48" s="43"/>
      <c r="Y48" s="82"/>
      <c r="Z48" s="43"/>
    </row>
    <row r="49" spans="1:28" ht="18.2" customHeight="1" x14ac:dyDescent="0.2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254" t="s">
        <v>79</v>
      </c>
      <c r="Q49" s="254"/>
      <c r="R49" s="254"/>
      <c r="S49" s="254"/>
      <c r="T49" s="50" t="s">
        <v>80</v>
      </c>
      <c r="U49" s="251">
        <f>SUM(U46:W48)</f>
        <v>0</v>
      </c>
      <c r="V49" s="252"/>
      <c r="W49" s="253"/>
      <c r="X49" s="3" t="s">
        <v>173</v>
      </c>
      <c r="Y49" s="81"/>
      <c r="Z49" s="2"/>
    </row>
    <row r="50" spans="1:28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2"/>
      <c r="Y50" s="2"/>
      <c r="Z50" s="2"/>
    </row>
    <row r="51" spans="1:28" ht="15" thickBo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8" ht="15.75" customHeight="1" thickBot="1" x14ac:dyDescent="0.25">
      <c r="A52" s="2"/>
      <c r="B52" s="2"/>
      <c r="C52" s="60" t="s">
        <v>83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28">
        <f>+U42</f>
        <v>0</v>
      </c>
      <c r="Q52" s="229"/>
      <c r="R52" s="229"/>
      <c r="S52" s="229"/>
      <c r="T52" s="230"/>
      <c r="U52" s="7" t="s">
        <v>82</v>
      </c>
      <c r="V52" s="2"/>
      <c r="W52" s="2"/>
      <c r="X52" s="2"/>
      <c r="Y52" s="2"/>
      <c r="Z52" s="2"/>
    </row>
    <row r="53" spans="1:28" ht="15" thickBot="1" x14ac:dyDescent="0.25">
      <c r="A53" s="2"/>
      <c r="B53" s="2"/>
      <c r="C53" s="5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7"/>
      <c r="V53" s="2"/>
      <c r="W53" s="2"/>
      <c r="X53" s="2"/>
      <c r="Y53" s="2"/>
      <c r="Z53" s="2"/>
    </row>
    <row r="54" spans="1:28" ht="15" thickBot="1" x14ac:dyDescent="0.25">
      <c r="A54" s="2"/>
      <c r="B54" s="2"/>
      <c r="C54" s="343" t="s">
        <v>170</v>
      </c>
      <c r="D54" s="343"/>
      <c r="E54" s="343"/>
      <c r="F54" s="343"/>
      <c r="G54" s="343"/>
      <c r="H54" s="343"/>
      <c r="I54" s="343"/>
      <c r="J54" s="343"/>
      <c r="K54" s="343"/>
      <c r="L54" s="343"/>
      <c r="M54" s="2"/>
      <c r="N54" s="2"/>
      <c r="O54" s="2"/>
      <c r="P54" s="228">
        <f>+ROUND(P52*0.1,2)</f>
        <v>0</v>
      </c>
      <c r="Q54" s="229"/>
      <c r="R54" s="229"/>
      <c r="S54" s="229"/>
      <c r="T54" s="230"/>
      <c r="U54" s="7" t="s">
        <v>175</v>
      </c>
      <c r="V54" s="2"/>
      <c r="W54" s="341"/>
      <c r="X54" s="341"/>
      <c r="Y54" s="341"/>
      <c r="Z54" s="341"/>
      <c r="AA54" s="341"/>
      <c r="AB54" s="212"/>
    </row>
    <row r="55" spans="1:28" x14ac:dyDescent="0.2">
      <c r="A55" s="2"/>
      <c r="B55" s="2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2"/>
      <c r="N55" s="2"/>
      <c r="O55" s="2"/>
      <c r="P55" s="2"/>
      <c r="Q55" s="2"/>
      <c r="R55" s="2"/>
      <c r="S55" s="2"/>
      <c r="T55" s="2"/>
      <c r="U55" s="7"/>
      <c r="V55" s="2"/>
      <c r="W55" s="2"/>
      <c r="X55" s="2"/>
      <c r="Y55" s="2"/>
      <c r="Z55" s="2"/>
    </row>
    <row r="56" spans="1:28" ht="15" thickBot="1" x14ac:dyDescent="0.25">
      <c r="A56" s="2"/>
      <c r="B56" s="2"/>
      <c r="C56" s="5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7"/>
      <c r="V56" s="2"/>
      <c r="W56" s="2"/>
      <c r="X56" s="2"/>
      <c r="Y56" s="2"/>
      <c r="Z56" s="2"/>
    </row>
    <row r="57" spans="1:28" ht="15" thickBot="1" x14ac:dyDescent="0.25">
      <c r="A57" s="2"/>
      <c r="B57" s="2"/>
      <c r="C57" s="60" t="s">
        <v>84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31">
        <f>+P52+P54</f>
        <v>0</v>
      </c>
      <c r="Q57" s="232"/>
      <c r="R57" s="232"/>
      <c r="S57" s="232"/>
      <c r="T57" s="233"/>
      <c r="U57" s="7" t="s">
        <v>85</v>
      </c>
      <c r="V57" s="2"/>
      <c r="W57" s="2"/>
      <c r="X57" s="2"/>
      <c r="Y57" s="2"/>
      <c r="Z57" s="2"/>
    </row>
    <row r="58" spans="1:28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8" x14ac:dyDescent="0.2">
      <c r="A59" s="213" t="s">
        <v>174</v>
      </c>
      <c r="B59" s="213"/>
      <c r="C59" s="213"/>
      <c r="D59" s="213"/>
      <c r="E59" s="213"/>
      <c r="F59" s="213"/>
      <c r="G59" s="213"/>
      <c r="H59" s="213"/>
      <c r="I59" s="213"/>
      <c r="J59" s="2"/>
      <c r="K59" s="2"/>
      <c r="L59" s="2"/>
      <c r="M59" s="2"/>
      <c r="N59" s="2"/>
      <c r="O59" s="2"/>
      <c r="P59" s="342"/>
      <c r="Q59" s="342"/>
      <c r="R59" s="342"/>
      <c r="S59" s="342"/>
      <c r="T59" s="342"/>
      <c r="U59" s="2"/>
      <c r="V59" s="2"/>
      <c r="W59" s="2"/>
      <c r="X59" s="2"/>
      <c r="Y59" s="2"/>
      <c r="Z59" s="2"/>
    </row>
    <row r="60" spans="1:28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8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61" t="s">
        <v>87</v>
      </c>
      <c r="Z61" s="2"/>
    </row>
    <row r="62" spans="1:28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8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8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3" t="s">
        <v>88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6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6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3" t="s">
        <v>89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1.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s="6" customFormat="1" ht="11.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s="6" customFormat="1" ht="11.25" x14ac:dyDescent="0.2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5"/>
      <c r="O90" s="5"/>
      <c r="P90" s="63"/>
      <c r="Q90" s="63"/>
      <c r="R90" s="63"/>
      <c r="S90" s="63"/>
      <c r="T90" s="63"/>
      <c r="U90" s="63"/>
      <c r="V90" s="63"/>
      <c r="W90" s="63"/>
      <c r="X90" s="63"/>
      <c r="Y90" s="5"/>
      <c r="Z90" s="5"/>
    </row>
    <row r="91" spans="1:26" s="6" customFormat="1" ht="11.25" x14ac:dyDescent="0.2">
      <c r="A91" s="64" t="s">
        <v>90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5"/>
      <c r="O91" s="5"/>
      <c r="P91" s="227" t="s">
        <v>91</v>
      </c>
      <c r="Q91" s="227"/>
      <c r="R91" s="227"/>
      <c r="S91" s="227"/>
      <c r="T91" s="227"/>
      <c r="U91" s="227"/>
      <c r="V91" s="227"/>
      <c r="W91" s="227"/>
      <c r="X91" s="227"/>
      <c r="Y91" s="5"/>
      <c r="Z91" s="5"/>
    </row>
    <row r="92" spans="1:26" s="6" customFormat="1" ht="11.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s="6" customFormat="1" ht="11.25" x14ac:dyDescent="0.2">
      <c r="A93" s="5" t="s">
        <v>94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 t="s">
        <v>94</v>
      </c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6" customFormat="1" ht="11.25" x14ac:dyDescent="0.2">
      <c r="A94" s="5" t="s">
        <v>95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 t="s">
        <v>95</v>
      </c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s="6" customFormat="1" ht="11.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s="6" customFormat="1" ht="11.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s="6" customFormat="1" ht="11.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s="6" customFormat="1" ht="11.25" x14ac:dyDescent="0.2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14"/>
      <c r="L98" s="14"/>
      <c r="M98" s="14"/>
      <c r="N98" s="5"/>
      <c r="O98" s="5"/>
      <c r="P98" s="63"/>
      <c r="Q98" s="63"/>
      <c r="R98" s="63"/>
      <c r="S98" s="63"/>
      <c r="T98" s="63"/>
      <c r="U98" s="63"/>
      <c r="V98" s="63"/>
      <c r="W98" s="5"/>
      <c r="X98" s="5"/>
      <c r="Y98" s="5"/>
      <c r="Z98" s="5"/>
    </row>
    <row r="99" spans="1:26" s="6" customFormat="1" ht="11.25" x14ac:dyDescent="0.2">
      <c r="A99" s="65" t="s">
        <v>92</v>
      </c>
      <c r="B99" s="65"/>
      <c r="C99" s="65"/>
      <c r="D99" s="65"/>
      <c r="E99" s="65"/>
      <c r="F99" s="65"/>
      <c r="G99" s="65"/>
      <c r="H99" s="65"/>
      <c r="I99" s="65"/>
      <c r="J99" s="65"/>
      <c r="K99" s="66"/>
      <c r="L99" s="66"/>
      <c r="M99" s="66"/>
      <c r="N99" s="5"/>
      <c r="O99" s="5"/>
      <c r="P99" s="227" t="s">
        <v>93</v>
      </c>
      <c r="Q99" s="227"/>
      <c r="R99" s="227"/>
      <c r="S99" s="227"/>
      <c r="T99" s="227"/>
      <c r="U99" s="227"/>
      <c r="V99" s="227"/>
      <c r="W99" s="5"/>
      <c r="X99" s="5"/>
      <c r="Y99" s="5"/>
      <c r="Z99" s="5"/>
    </row>
    <row r="100" spans="1:26" s="6" customFormat="1" ht="11.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s="6" customFormat="1" ht="11.25" x14ac:dyDescent="0.2">
      <c r="A101" s="5" t="s">
        <v>94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 t="s">
        <v>94</v>
      </c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s="6" customFormat="1" ht="11.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 t="s">
        <v>95</v>
      </c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s="6" customFormat="1" ht="11.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s="6" customFormat="1" ht="11.25" x14ac:dyDescent="0.2">
      <c r="A104" s="5"/>
      <c r="B104" s="5"/>
      <c r="C104" s="5"/>
      <c r="D104" s="5"/>
      <c r="E104" s="5"/>
      <c r="F104" s="5"/>
      <c r="G104" s="5"/>
      <c r="H104" s="5"/>
      <c r="I104" s="63"/>
      <c r="J104" s="63"/>
      <c r="K104" s="63"/>
      <c r="L104" s="63"/>
      <c r="M104" s="63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s="6" customFormat="1" ht="11.25" x14ac:dyDescent="0.2">
      <c r="A105" s="5"/>
      <c r="B105" s="5"/>
      <c r="C105" s="5"/>
      <c r="D105" s="5"/>
      <c r="E105" s="5"/>
      <c r="F105" s="5"/>
      <c r="G105" s="5"/>
      <c r="H105" s="5"/>
      <c r="I105" s="7" t="s">
        <v>96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s="6" customFormat="1" ht="11.25" x14ac:dyDescent="0.2">
      <c r="A106" s="5"/>
      <c r="B106" s="5"/>
      <c r="C106" s="5"/>
      <c r="D106" s="5"/>
      <c r="E106" s="5"/>
      <c r="F106" s="5"/>
      <c r="G106" s="5"/>
      <c r="H106" s="5"/>
      <c r="I106" s="5" t="s">
        <v>94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s="6" customFormat="1" ht="11.25" x14ac:dyDescent="0.2">
      <c r="A107" s="5"/>
      <c r="B107" s="5"/>
      <c r="C107" s="5"/>
      <c r="D107" s="5"/>
      <c r="E107" s="5"/>
      <c r="F107" s="5"/>
      <c r="G107" s="5"/>
      <c r="H107" s="5"/>
      <c r="I107" s="5" t="s">
        <v>95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s="6" customFormat="1" ht="11.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3" t="s">
        <v>97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3" t="s">
        <v>98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23" t="s">
        <v>99</v>
      </c>
      <c r="K112" s="223"/>
      <c r="L112" s="223"/>
      <c r="M112" s="223"/>
      <c r="N112" s="223"/>
      <c r="O112" s="223"/>
      <c r="P112" s="223"/>
      <c r="Q112" s="223"/>
      <c r="R112" s="223"/>
      <c r="S112" s="223"/>
      <c r="T112" s="2"/>
      <c r="U112" s="2"/>
      <c r="V112" s="2"/>
      <c r="W112" s="2"/>
      <c r="X112" s="2"/>
      <c r="Y112" s="2"/>
      <c r="Z112" s="2"/>
    </row>
    <row r="113" spans="1:26" ht="0.75" customHeight="1" thickBot="1" x14ac:dyDescent="0.25">
      <c r="A113" s="67"/>
      <c r="B113" s="67"/>
      <c r="C113" s="67"/>
      <c r="D113" s="27"/>
      <c r="E113" s="27"/>
      <c r="F113" s="27"/>
      <c r="G113" s="27"/>
      <c r="H113" s="27"/>
      <c r="I113" s="2"/>
      <c r="J113" s="2"/>
      <c r="K113" s="68"/>
      <c r="L113" s="2"/>
      <c r="M113" s="2"/>
      <c r="N113" s="27"/>
      <c r="O113" s="27"/>
      <c r="P113" s="27"/>
      <c r="Q113" s="27"/>
      <c r="R113" s="67"/>
      <c r="S113" s="67"/>
      <c r="T113" s="67"/>
      <c r="U113" s="67"/>
      <c r="V113" s="67"/>
      <c r="W113" s="67"/>
      <c r="X113" s="67"/>
      <c r="Y113" s="67"/>
      <c r="Z113" s="2"/>
    </row>
    <row r="114" spans="1:26" ht="15" thickTop="1" x14ac:dyDescent="0.2">
      <c r="A114" s="27"/>
      <c r="B114" s="27"/>
      <c r="C114" s="27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27"/>
      <c r="S114" s="27"/>
      <c r="T114" s="27"/>
      <c r="U114" s="27"/>
      <c r="V114" s="27"/>
      <c r="W114" s="27"/>
      <c r="X114" s="27"/>
      <c r="Y114" s="27"/>
      <c r="Z114" s="2"/>
    </row>
    <row r="115" spans="1:2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 x14ac:dyDescent="0.2">
      <c r="A116" s="70" t="s">
        <v>100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spans="1:26" ht="14.25" customHeight="1" x14ac:dyDescent="0.2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spans="1:2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71" t="s">
        <v>103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72" t="s">
        <v>102</v>
      </c>
      <c r="T122" s="2"/>
      <c r="U122" s="2"/>
      <c r="V122" s="2"/>
      <c r="W122" s="2"/>
      <c r="X122" s="2"/>
      <c r="Y122" s="2"/>
      <c r="Z122" s="2"/>
    </row>
    <row r="123" spans="1:26" s="76" customFormat="1" ht="8.25" x14ac:dyDescent="0.15">
      <c r="A123" s="73" t="s">
        <v>101</v>
      </c>
      <c r="B123" s="73"/>
      <c r="C123" s="73"/>
      <c r="D123" s="73"/>
      <c r="E123" s="73"/>
      <c r="F123" s="73"/>
      <c r="G123" s="73"/>
      <c r="H123" s="73"/>
      <c r="I123" s="74"/>
      <c r="J123" s="74"/>
      <c r="K123" s="74"/>
      <c r="L123" s="74"/>
      <c r="M123" s="74"/>
      <c r="N123" s="74"/>
      <c r="O123" s="74"/>
      <c r="P123" s="74"/>
      <c r="Q123" s="74"/>
      <c r="R123" s="75"/>
      <c r="S123" s="75" t="s">
        <v>101</v>
      </c>
      <c r="T123" s="75"/>
      <c r="U123" s="75"/>
      <c r="V123" s="74"/>
      <c r="W123" s="74"/>
      <c r="X123" s="74"/>
      <c r="Y123" s="74"/>
      <c r="Z123" s="74"/>
    </row>
    <row r="124" spans="1:2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72"/>
      <c r="T124" s="2"/>
      <c r="U124" s="2"/>
      <c r="V124" s="2"/>
      <c r="W124" s="2"/>
      <c r="X124" s="2"/>
      <c r="Y124" s="2"/>
      <c r="Z124" s="2"/>
    </row>
    <row r="125" spans="1:26" x14ac:dyDescent="0.2">
      <c r="A125" s="72" t="s">
        <v>94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72" t="s">
        <v>94</v>
      </c>
      <c r="T125" s="2"/>
      <c r="U125" s="2"/>
      <c r="V125" s="2"/>
      <c r="W125" s="2"/>
      <c r="X125" s="2"/>
      <c r="Y125" s="2"/>
      <c r="Z125" s="2"/>
    </row>
    <row r="126" spans="1:26" s="79" customFormat="1" x14ac:dyDescent="0.25">
      <c r="A126" s="77" t="s">
        <v>95</v>
      </c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7" t="s">
        <v>95</v>
      </c>
      <c r="T126" s="78"/>
      <c r="U126" s="78"/>
      <c r="V126" s="78"/>
      <c r="W126" s="78"/>
      <c r="X126" s="78"/>
      <c r="Y126" s="78"/>
      <c r="Z126" s="78"/>
    </row>
    <row r="127" spans="1:2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8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72" t="s">
        <v>104</v>
      </c>
      <c r="U131" s="2"/>
      <c r="V131" s="2"/>
      <c r="W131" s="2"/>
      <c r="X131" s="2"/>
      <c r="Y131" s="2"/>
      <c r="Z131" s="2"/>
    </row>
    <row r="132" spans="1:2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77" t="s">
        <v>105</v>
      </c>
      <c r="U132" s="2"/>
      <c r="V132" s="2"/>
      <c r="W132" s="2"/>
      <c r="X132" s="2"/>
      <c r="Y132" s="2"/>
      <c r="Z132" s="2"/>
    </row>
    <row r="133" spans="1:2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61" t="s">
        <v>106</v>
      </c>
      <c r="Y136" s="2"/>
      <c r="Z136" s="2"/>
    </row>
    <row r="137" spans="1:2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</sheetData>
  <sheetProtection formatCells="0" formatColumns="0" formatRows="0" insertColumns="0" insertRows="0" insertHyperlinks="0" deleteColumns="0" deleteRows="0" selectLockedCells="1" sort="0" autoFilter="0" pivotTables="0"/>
  <mergeCells count="135">
    <mergeCell ref="W54:AA54"/>
    <mergeCell ref="P59:T59"/>
    <mergeCell ref="C54:L55"/>
    <mergeCell ref="T19:Z19"/>
    <mergeCell ref="T20:Z20"/>
    <mergeCell ref="J20:K22"/>
    <mergeCell ref="I11:O11"/>
    <mergeCell ref="C34:J34"/>
    <mergeCell ref="K34:L34"/>
    <mergeCell ref="M34:O34"/>
    <mergeCell ref="C33:J33"/>
    <mergeCell ref="K33:L33"/>
    <mergeCell ref="M33:O33"/>
    <mergeCell ref="M31:O31"/>
    <mergeCell ref="C32:J32"/>
    <mergeCell ref="K32:L32"/>
    <mergeCell ref="M32:O32"/>
    <mergeCell ref="C31:J31"/>
    <mergeCell ref="K31:L31"/>
    <mergeCell ref="L23:M23"/>
    <mergeCell ref="N23:O23"/>
    <mergeCell ref="L20:S20"/>
    <mergeCell ref="I20:I22"/>
    <mergeCell ref="L21:M22"/>
    <mergeCell ref="C36:J36"/>
    <mergeCell ref="K36:L36"/>
    <mergeCell ref="M36:O36"/>
    <mergeCell ref="U36:W36"/>
    <mergeCell ref="P36:T36"/>
    <mergeCell ref="C35:J35"/>
    <mergeCell ref="K35:L35"/>
    <mergeCell ref="M35:O35"/>
    <mergeCell ref="R23:S23"/>
    <mergeCell ref="J23:K23"/>
    <mergeCell ref="I26:K26"/>
    <mergeCell ref="I27:K27"/>
    <mergeCell ref="T26:W26"/>
    <mergeCell ref="C27:D27"/>
    <mergeCell ref="E27:H27"/>
    <mergeCell ref="C26:D26"/>
    <mergeCell ref="E26:H26"/>
    <mergeCell ref="T27:Y27"/>
    <mergeCell ref="U33:W33"/>
    <mergeCell ref="T23:V23"/>
    <mergeCell ref="U34:W34"/>
    <mergeCell ref="U35:W35"/>
    <mergeCell ref="P33:T33"/>
    <mergeCell ref="P34:T34"/>
    <mergeCell ref="C39:J39"/>
    <mergeCell ref="K39:L39"/>
    <mergeCell ref="M39:O39"/>
    <mergeCell ref="C38:J38"/>
    <mergeCell ref="K38:L38"/>
    <mergeCell ref="M38:O38"/>
    <mergeCell ref="U37:W37"/>
    <mergeCell ref="U38:W38"/>
    <mergeCell ref="P37:T37"/>
    <mergeCell ref="P38:T38"/>
    <mergeCell ref="C37:J37"/>
    <mergeCell ref="K37:L37"/>
    <mergeCell ref="M37:O37"/>
    <mergeCell ref="C41:J41"/>
    <mergeCell ref="K41:L41"/>
    <mergeCell ref="M41:O41"/>
    <mergeCell ref="C40:J40"/>
    <mergeCell ref="K40:L40"/>
    <mergeCell ref="M40:O40"/>
    <mergeCell ref="P31:T31"/>
    <mergeCell ref="U31:W31"/>
    <mergeCell ref="C48:J48"/>
    <mergeCell ref="K48:L48"/>
    <mergeCell ref="M48:O48"/>
    <mergeCell ref="C47:J47"/>
    <mergeCell ref="K47:L47"/>
    <mergeCell ref="M47:O47"/>
    <mergeCell ref="P46:T46"/>
    <mergeCell ref="P47:T47"/>
    <mergeCell ref="C46:J46"/>
    <mergeCell ref="K46:L46"/>
    <mergeCell ref="M46:O46"/>
    <mergeCell ref="S44:U44"/>
    <mergeCell ref="C45:J45"/>
    <mergeCell ref="K45:L45"/>
    <mergeCell ref="M45:O45"/>
    <mergeCell ref="U41:W41"/>
    <mergeCell ref="I19:S19"/>
    <mergeCell ref="C21:D21"/>
    <mergeCell ref="E21:F21"/>
    <mergeCell ref="C22:D22"/>
    <mergeCell ref="E22:F22"/>
    <mergeCell ref="I14:O14"/>
    <mergeCell ref="I12:O12"/>
    <mergeCell ref="I13:O13"/>
    <mergeCell ref="U32:W32"/>
    <mergeCell ref="N21:O22"/>
    <mergeCell ref="P21:S21"/>
    <mergeCell ref="P23:Q23"/>
    <mergeCell ref="P22:Q22"/>
    <mergeCell ref="R22:S22"/>
    <mergeCell ref="T22:V22"/>
    <mergeCell ref="P32:T32"/>
    <mergeCell ref="P35:T35"/>
    <mergeCell ref="U45:W45"/>
    <mergeCell ref="P42:S42"/>
    <mergeCell ref="U42:W42"/>
    <mergeCell ref="U39:W39"/>
    <mergeCell ref="U40:W40"/>
    <mergeCell ref="P39:T39"/>
    <mergeCell ref="P40:T40"/>
    <mergeCell ref="P41:T41"/>
    <mergeCell ref="P45:T45"/>
    <mergeCell ref="J112:S112"/>
    <mergeCell ref="A3:Z3"/>
    <mergeCell ref="A1:Z1"/>
    <mergeCell ref="A4:Z4"/>
    <mergeCell ref="P99:V99"/>
    <mergeCell ref="P91:X91"/>
    <mergeCell ref="P52:T52"/>
    <mergeCell ref="P54:T54"/>
    <mergeCell ref="P57:T57"/>
    <mergeCell ref="P10:Z10"/>
    <mergeCell ref="P11:V11"/>
    <mergeCell ref="W11:Z11"/>
    <mergeCell ref="W12:Z12"/>
    <mergeCell ref="W13:Z13"/>
    <mergeCell ref="W14:Z14"/>
    <mergeCell ref="P12:V12"/>
    <mergeCell ref="P13:V13"/>
    <mergeCell ref="P14:V14"/>
    <mergeCell ref="P48:T48"/>
    <mergeCell ref="U46:W46"/>
    <mergeCell ref="U47:W47"/>
    <mergeCell ref="U48:W48"/>
    <mergeCell ref="U49:W49"/>
    <mergeCell ref="P49:S49"/>
  </mergeCells>
  <pageMargins left="0.7" right="0.7" top="0.75" bottom="0.75" header="0.3" footer="0.3"/>
  <pageSetup scale="6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C3" sqref="C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7:D29"/>
  <sheetViews>
    <sheetView showGridLines="0" view="pageBreakPreview" topLeftCell="A16" zoomScaleNormal="100" zoomScaleSheetLayoutView="100" workbookViewId="0">
      <selection activeCell="D22" sqref="D22:D29"/>
    </sheetView>
  </sheetViews>
  <sheetFormatPr baseColWidth="10" defaultRowHeight="11.25" x14ac:dyDescent="0.2"/>
  <cols>
    <col min="1" max="1" width="9.28515625" style="6" customWidth="1"/>
    <col min="2" max="2" width="43" style="6" customWidth="1"/>
    <col min="3" max="16384" width="11.42578125" style="6"/>
  </cols>
  <sheetData>
    <row r="17" spans="2:4" x14ac:dyDescent="0.2">
      <c r="B17" s="374" t="s">
        <v>107</v>
      </c>
      <c r="C17" s="374"/>
      <c r="D17" s="374"/>
    </row>
    <row r="18" spans="2:4" x14ac:dyDescent="0.2">
      <c r="B18" s="83"/>
    </row>
    <row r="19" spans="2:4" ht="12" thickBot="1" x14ac:dyDescent="0.25">
      <c r="B19" s="83"/>
    </row>
    <row r="20" spans="2:4" ht="15.75" customHeight="1" thickBot="1" x14ac:dyDescent="0.25">
      <c r="B20" s="372" t="s">
        <v>73</v>
      </c>
      <c r="C20" s="370" t="s">
        <v>108</v>
      </c>
      <c r="D20" s="371"/>
    </row>
    <row r="21" spans="2:4" ht="12" thickBot="1" x14ac:dyDescent="0.25">
      <c r="B21" s="373"/>
      <c r="C21" s="84" t="s">
        <v>51</v>
      </c>
      <c r="D21" s="85" t="s">
        <v>148</v>
      </c>
    </row>
    <row r="22" spans="2:4" ht="26.25" customHeight="1" thickBot="1" x14ac:dyDescent="0.25">
      <c r="B22" s="86" t="s">
        <v>109</v>
      </c>
      <c r="C22" s="87" t="s">
        <v>56</v>
      </c>
      <c r="D22" s="88">
        <f>+PARTE_3!G19</f>
        <v>1.1100000000000001</v>
      </c>
    </row>
    <row r="23" spans="2:4" ht="26.25" customHeight="1" thickBot="1" x14ac:dyDescent="0.25">
      <c r="B23" s="86" t="s">
        <v>110</v>
      </c>
      <c r="C23" s="87" t="s">
        <v>56</v>
      </c>
      <c r="D23" s="88">
        <f>+PARTE_3!G33</f>
        <v>2.79</v>
      </c>
    </row>
    <row r="24" spans="2:4" ht="26.25" customHeight="1" thickBot="1" x14ac:dyDescent="0.25">
      <c r="B24" s="86" t="s">
        <v>111</v>
      </c>
      <c r="C24" s="87" t="s">
        <v>61</v>
      </c>
      <c r="D24" s="88">
        <f>+PARTE_3!G47</f>
        <v>5.58</v>
      </c>
    </row>
    <row r="25" spans="2:4" ht="26.25" customHeight="1" thickBot="1" x14ac:dyDescent="0.25">
      <c r="B25" s="86" t="s">
        <v>21</v>
      </c>
      <c r="C25" s="87" t="s">
        <v>64</v>
      </c>
      <c r="D25" s="88">
        <f>+PARTE_3!G61</f>
        <v>22.310000000000002</v>
      </c>
    </row>
    <row r="26" spans="2:4" ht="26.25" customHeight="1" thickBot="1" x14ac:dyDescent="0.25">
      <c r="B26" s="86" t="s">
        <v>66</v>
      </c>
      <c r="C26" s="87" t="s">
        <v>64</v>
      </c>
      <c r="D26" s="88">
        <f>+PARTE_3!O19</f>
        <v>55.77</v>
      </c>
    </row>
    <row r="27" spans="2:4" ht="26.25" customHeight="1" thickBot="1" x14ac:dyDescent="0.25">
      <c r="B27" s="86" t="s">
        <v>68</v>
      </c>
      <c r="C27" s="87" t="s">
        <v>64</v>
      </c>
      <c r="D27" s="88">
        <f>+PARTE_3!O33</f>
        <v>16.82</v>
      </c>
    </row>
    <row r="28" spans="2:4" ht="26.25" customHeight="1" thickBot="1" x14ac:dyDescent="0.25">
      <c r="B28" s="86" t="s">
        <v>70</v>
      </c>
      <c r="C28" s="87" t="s">
        <v>56</v>
      </c>
      <c r="D28" s="88">
        <f>+PARTE_3!O47</f>
        <v>1.97</v>
      </c>
    </row>
    <row r="29" spans="2:4" ht="26.25" customHeight="1" thickBot="1" x14ac:dyDescent="0.25">
      <c r="B29" s="86" t="s">
        <v>72</v>
      </c>
      <c r="C29" s="87" t="s">
        <v>56</v>
      </c>
      <c r="D29" s="88">
        <f>+PARTE_3!O61</f>
        <v>3.7199999999999998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C20:D20"/>
    <mergeCell ref="B20:B21"/>
    <mergeCell ref="B17:D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U62"/>
  <sheetViews>
    <sheetView showGridLines="0" view="pageBreakPreview" topLeftCell="C1" zoomScale="98" zoomScaleNormal="120" zoomScaleSheetLayoutView="98" workbookViewId="0">
      <selection activeCell="E14" sqref="E14"/>
    </sheetView>
  </sheetViews>
  <sheetFormatPr baseColWidth="10" defaultRowHeight="9" x14ac:dyDescent="0.15"/>
  <cols>
    <col min="1" max="1" width="14.5703125" style="89" customWidth="1"/>
    <col min="2" max="2" width="46.5703125" style="89" customWidth="1"/>
    <col min="3" max="3" width="7.140625" style="89" customWidth="1"/>
    <col min="4" max="4" width="6" style="89" customWidth="1"/>
    <col min="5" max="5" width="10" style="89" customWidth="1"/>
    <col min="6" max="6" width="8.140625" style="89" customWidth="1"/>
    <col min="7" max="7" width="9" style="89" customWidth="1"/>
    <col min="8" max="8" width="2.85546875" style="89" customWidth="1"/>
    <col min="9" max="9" width="14.7109375" style="89" customWidth="1"/>
    <col min="10" max="10" width="46.7109375" style="91" customWidth="1"/>
    <col min="11" max="11" width="7.140625" style="89" customWidth="1"/>
    <col min="12" max="12" width="6" style="89" customWidth="1"/>
    <col min="13" max="13" width="9.85546875" style="89" customWidth="1"/>
    <col min="14" max="14" width="8.140625" style="89" customWidth="1"/>
    <col min="15" max="15" width="9" style="89" customWidth="1"/>
    <col min="16" max="16" width="9.5703125" style="89" customWidth="1"/>
    <col min="17" max="16384" width="11.42578125" style="89"/>
  </cols>
  <sheetData>
    <row r="3" spans="1:21" ht="11.25" x14ac:dyDescent="0.15">
      <c r="A3" s="378" t="s">
        <v>161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</row>
    <row r="4" spans="1:21" x14ac:dyDescent="0.15">
      <c r="A4" s="90"/>
    </row>
    <row r="5" spans="1:21" x14ac:dyDescent="0.15">
      <c r="A5" s="92"/>
      <c r="B5" s="93"/>
      <c r="C5" s="93"/>
      <c r="D5" s="93"/>
      <c r="E5" s="93"/>
      <c r="F5" s="93"/>
      <c r="G5" s="93"/>
      <c r="I5" s="90"/>
    </row>
    <row r="6" spans="1:21" ht="15" customHeight="1" x14ac:dyDescent="0.15">
      <c r="A6" s="94" t="s">
        <v>128</v>
      </c>
      <c r="B6" s="95" t="s">
        <v>122</v>
      </c>
      <c r="C6" s="96"/>
      <c r="D6" s="96"/>
      <c r="E6" s="96"/>
      <c r="F6" s="96"/>
      <c r="G6" s="97"/>
      <c r="I6" s="98" t="s">
        <v>128</v>
      </c>
      <c r="J6" s="99" t="s">
        <v>138</v>
      </c>
      <c r="K6" s="100"/>
      <c r="L6" s="100"/>
      <c r="M6" s="100"/>
      <c r="N6" s="100"/>
      <c r="O6" s="101"/>
    </row>
    <row r="7" spans="1:21" ht="15" customHeight="1" x14ac:dyDescent="0.15">
      <c r="A7" s="94" t="s">
        <v>129</v>
      </c>
      <c r="B7" s="102" t="s">
        <v>123</v>
      </c>
      <c r="C7" s="96"/>
      <c r="D7" s="96"/>
      <c r="E7" s="96"/>
      <c r="F7" s="96"/>
      <c r="G7" s="97"/>
      <c r="I7" s="103" t="s">
        <v>129</v>
      </c>
      <c r="J7" s="102" t="s">
        <v>141</v>
      </c>
      <c r="K7" s="96"/>
      <c r="L7" s="96"/>
      <c r="M7" s="96"/>
      <c r="N7" s="96"/>
      <c r="O7" s="97"/>
    </row>
    <row r="8" spans="1:21" ht="15" customHeight="1" x14ac:dyDescent="0.15">
      <c r="A8" s="94" t="s">
        <v>130</v>
      </c>
      <c r="B8" s="95" t="s">
        <v>124</v>
      </c>
      <c r="C8" s="96"/>
      <c r="D8" s="96"/>
      <c r="E8" s="96"/>
      <c r="F8" s="96"/>
      <c r="G8" s="97"/>
      <c r="I8" s="103" t="s">
        <v>130</v>
      </c>
      <c r="J8" s="102" t="s">
        <v>142</v>
      </c>
      <c r="K8" s="96"/>
      <c r="L8" s="96"/>
      <c r="M8" s="96"/>
      <c r="N8" s="96"/>
      <c r="O8" s="97"/>
    </row>
    <row r="9" spans="1:21" ht="15" customHeight="1" x14ac:dyDescent="0.15">
      <c r="A9" s="94" t="s">
        <v>131</v>
      </c>
      <c r="B9" s="104">
        <v>500</v>
      </c>
      <c r="C9" s="92" t="s">
        <v>163</v>
      </c>
      <c r="D9" s="92"/>
      <c r="E9" s="92"/>
      <c r="F9" s="92">
        <v>8</v>
      </c>
      <c r="G9" s="105" t="s">
        <v>162</v>
      </c>
      <c r="I9" s="106" t="s">
        <v>131</v>
      </c>
      <c r="J9" s="104">
        <v>10</v>
      </c>
      <c r="K9" s="92" t="s">
        <v>165</v>
      </c>
      <c r="L9" s="92"/>
      <c r="M9" s="92"/>
      <c r="N9" s="92">
        <v>8</v>
      </c>
      <c r="O9" s="105" t="s">
        <v>162</v>
      </c>
      <c r="R9" s="89" t="s">
        <v>115</v>
      </c>
      <c r="S9" s="89" t="s">
        <v>22</v>
      </c>
      <c r="T9" s="89" t="s">
        <v>24</v>
      </c>
      <c r="U9" s="89" t="s">
        <v>171</v>
      </c>
    </row>
    <row r="10" spans="1:21" ht="15" customHeight="1" x14ac:dyDescent="0.15">
      <c r="A10" s="107" t="s">
        <v>112</v>
      </c>
      <c r="B10" s="108" t="s">
        <v>113</v>
      </c>
      <c r="C10" s="109" t="s">
        <v>51</v>
      </c>
      <c r="D10" s="109" t="s">
        <v>114</v>
      </c>
      <c r="E10" s="109" t="s">
        <v>115</v>
      </c>
      <c r="F10" s="109" t="s">
        <v>116</v>
      </c>
      <c r="G10" s="108" t="s">
        <v>117</v>
      </c>
      <c r="H10" s="110"/>
      <c r="I10" s="109" t="s">
        <v>112</v>
      </c>
      <c r="J10" s="109" t="s">
        <v>113</v>
      </c>
      <c r="K10" s="109" t="s">
        <v>51</v>
      </c>
      <c r="L10" s="109" t="s">
        <v>114</v>
      </c>
      <c r="M10" s="109" t="s">
        <v>115</v>
      </c>
      <c r="N10" s="109" t="s">
        <v>116</v>
      </c>
      <c r="O10" s="108" t="s">
        <v>117</v>
      </c>
    </row>
    <row r="11" spans="1:21" ht="15" customHeight="1" x14ac:dyDescent="0.15">
      <c r="A11" s="111"/>
      <c r="B11" s="112"/>
      <c r="C11" s="111"/>
      <c r="D11" s="111"/>
      <c r="E11" s="111"/>
      <c r="F11" s="113" t="s">
        <v>80</v>
      </c>
      <c r="G11" s="114" t="s">
        <v>80</v>
      </c>
      <c r="I11" s="115"/>
      <c r="J11" s="116"/>
      <c r="K11" s="115"/>
      <c r="L11" s="115"/>
      <c r="M11" s="115"/>
      <c r="N11" s="117" t="s">
        <v>80</v>
      </c>
      <c r="O11" s="118" t="s">
        <v>80</v>
      </c>
      <c r="R11" s="119">
        <f>+PARTE_1!M33</f>
        <v>0</v>
      </c>
      <c r="S11" s="120">
        <f>+E13</f>
        <v>1.6000000000000001E-3</v>
      </c>
      <c r="T11" s="120">
        <f>+E14</f>
        <v>0.16</v>
      </c>
      <c r="U11" s="121">
        <f>+G17</f>
        <v>0.1</v>
      </c>
    </row>
    <row r="12" spans="1:21" ht="15" customHeight="1" x14ac:dyDescent="0.15">
      <c r="A12" s="122"/>
      <c r="B12" s="97" t="s">
        <v>125</v>
      </c>
      <c r="C12" s="123"/>
      <c r="D12" s="123"/>
      <c r="E12" s="123"/>
      <c r="F12" s="123"/>
      <c r="G12" s="125">
        <f>+G13+G14</f>
        <v>1.01</v>
      </c>
      <c r="I12" s="123"/>
      <c r="J12" s="124" t="s">
        <v>125</v>
      </c>
      <c r="K12" s="123"/>
      <c r="L12" s="123"/>
      <c r="M12" s="123"/>
      <c r="N12" s="123"/>
      <c r="O12" s="125">
        <f>+O13+O14</f>
        <v>50.7</v>
      </c>
      <c r="R12" s="119">
        <f>+PARTE_1!M34</f>
        <v>0</v>
      </c>
      <c r="S12" s="120">
        <f>+E27</f>
        <v>4.0000000000000001E-3</v>
      </c>
      <c r="T12" s="120">
        <f>+E28</f>
        <v>0.4</v>
      </c>
      <c r="U12" s="121">
        <f>+G31</f>
        <v>0.25</v>
      </c>
    </row>
    <row r="13" spans="1:21" ht="15" customHeight="1" x14ac:dyDescent="0.15">
      <c r="A13" s="126">
        <v>1001</v>
      </c>
      <c r="B13" s="127" t="s">
        <v>126</v>
      </c>
      <c r="C13" s="128" t="s">
        <v>134</v>
      </c>
      <c r="D13" s="129">
        <v>0.1</v>
      </c>
      <c r="E13" s="130">
        <f>+ROUND(D13*F9/B9,4)</f>
        <v>1.6000000000000001E-3</v>
      </c>
      <c r="F13" s="131">
        <v>8.75</v>
      </c>
      <c r="G13" s="136">
        <f>+ROUND(E13*F13,2)</f>
        <v>0.01</v>
      </c>
      <c r="I13" s="130">
        <v>1001</v>
      </c>
      <c r="J13" s="133" t="s">
        <v>126</v>
      </c>
      <c r="K13" s="128" t="s">
        <v>134</v>
      </c>
      <c r="L13" s="129">
        <v>0.1</v>
      </c>
      <c r="M13" s="134">
        <f>+ROUND(L13*N9/J9,4)</f>
        <v>0.08</v>
      </c>
      <c r="N13" s="135">
        <f>+F13</f>
        <v>8.75</v>
      </c>
      <c r="O13" s="136">
        <f>+ROUND(M13*N13,2)</f>
        <v>0.7</v>
      </c>
      <c r="R13" s="119">
        <f>+PARTE_1!M35</f>
        <v>0</v>
      </c>
      <c r="S13" s="120">
        <f>+E41</f>
        <v>8.0000000000000002E-3</v>
      </c>
      <c r="T13" s="120">
        <f>+E42</f>
        <v>0.8</v>
      </c>
      <c r="U13" s="121">
        <f>+G45</f>
        <v>0.51</v>
      </c>
    </row>
    <row r="14" spans="1:21" ht="15" customHeight="1" x14ac:dyDescent="0.15">
      <c r="A14" s="126">
        <v>1002</v>
      </c>
      <c r="B14" s="127" t="s">
        <v>127</v>
      </c>
      <c r="C14" s="128" t="s">
        <v>135</v>
      </c>
      <c r="D14" s="129">
        <v>10</v>
      </c>
      <c r="E14" s="134">
        <f>+ROUND(D14*F9/B9,4)</f>
        <v>0.16</v>
      </c>
      <c r="F14" s="131">
        <v>6.25</v>
      </c>
      <c r="G14" s="136">
        <f>+ROUND(E14*F14,2)</f>
        <v>1</v>
      </c>
      <c r="I14" s="130">
        <v>1002</v>
      </c>
      <c r="J14" s="133" t="s">
        <v>127</v>
      </c>
      <c r="K14" s="128" t="s">
        <v>135</v>
      </c>
      <c r="L14" s="129">
        <v>10</v>
      </c>
      <c r="M14" s="134">
        <f>+ROUND(L14*N9/J9,4)</f>
        <v>8</v>
      </c>
      <c r="N14" s="135">
        <f>+F14</f>
        <v>6.25</v>
      </c>
      <c r="O14" s="136">
        <f>+ROUND(M14*N14,2)</f>
        <v>50</v>
      </c>
      <c r="R14" s="119">
        <f>+PARTE_1!M37</f>
        <v>0</v>
      </c>
      <c r="S14" s="120">
        <f>+E55</f>
        <v>3.2000000000000001E-2</v>
      </c>
      <c r="T14" s="120">
        <f>+E56</f>
        <v>3.2</v>
      </c>
      <c r="U14" s="121">
        <f>+G59</f>
        <v>2.0299999999999998</v>
      </c>
    </row>
    <row r="15" spans="1:21" ht="15" customHeight="1" x14ac:dyDescent="0.15">
      <c r="A15" s="126"/>
      <c r="B15" s="127"/>
      <c r="C15" s="128"/>
      <c r="D15" s="129"/>
      <c r="E15" s="134"/>
      <c r="F15" s="135"/>
      <c r="G15" s="132"/>
      <c r="I15" s="130"/>
      <c r="J15" s="133"/>
      <c r="K15" s="128"/>
      <c r="L15" s="129"/>
      <c r="M15" s="134"/>
      <c r="N15" s="135"/>
      <c r="O15" s="136"/>
      <c r="R15" s="119">
        <f>+PARTE_1!M38</f>
        <v>0</v>
      </c>
      <c r="S15" s="120">
        <f>+M13</f>
        <v>0.08</v>
      </c>
      <c r="T15" s="120">
        <f>+M14</f>
        <v>8</v>
      </c>
      <c r="U15" s="121">
        <f>+O17</f>
        <v>5.07</v>
      </c>
    </row>
    <row r="16" spans="1:21" ht="15" customHeight="1" x14ac:dyDescent="0.15">
      <c r="A16" s="122"/>
      <c r="B16" s="97" t="s">
        <v>120</v>
      </c>
      <c r="C16" s="128"/>
      <c r="D16" s="137"/>
      <c r="E16" s="123"/>
      <c r="F16" s="123"/>
      <c r="G16" s="125">
        <f>+G17</f>
        <v>0.1</v>
      </c>
      <c r="I16" s="123"/>
      <c r="J16" s="124" t="s">
        <v>120</v>
      </c>
      <c r="K16" s="128"/>
      <c r="L16" s="137"/>
      <c r="M16" s="123"/>
      <c r="N16" s="123"/>
      <c r="O16" s="125">
        <f>+O17</f>
        <v>5.07</v>
      </c>
      <c r="R16" s="119">
        <f>+PARTE_1!M39</f>
        <v>0</v>
      </c>
      <c r="S16" s="120">
        <f>+M27</f>
        <v>0.1143</v>
      </c>
      <c r="T16" s="120">
        <f>+M28</f>
        <v>2.2856999999999998</v>
      </c>
      <c r="U16" s="121">
        <f>+O31</f>
        <v>1.53</v>
      </c>
    </row>
    <row r="17" spans="1:21" ht="15" customHeight="1" x14ac:dyDescent="0.15">
      <c r="A17" s="126">
        <v>4001</v>
      </c>
      <c r="B17" s="127" t="s">
        <v>118</v>
      </c>
      <c r="C17" s="128" t="s">
        <v>26</v>
      </c>
      <c r="D17" s="137"/>
      <c r="E17" s="138">
        <v>0.1</v>
      </c>
      <c r="F17" s="129">
        <f>+G12</f>
        <v>1.01</v>
      </c>
      <c r="G17" s="136">
        <f>+ROUND(E17*F17,2)</f>
        <v>0.1</v>
      </c>
      <c r="H17" s="89">
        <f>+E17*F17</f>
        <v>0.10100000000000001</v>
      </c>
      <c r="I17" s="130">
        <v>4001</v>
      </c>
      <c r="J17" s="133" t="s">
        <v>118</v>
      </c>
      <c r="K17" s="128" t="s">
        <v>121</v>
      </c>
      <c r="L17" s="137"/>
      <c r="M17" s="138">
        <v>0.1</v>
      </c>
      <c r="N17" s="129">
        <f>+O12</f>
        <v>50.7</v>
      </c>
      <c r="O17" s="136">
        <f>+ROUND(M17*N17,2)</f>
        <v>5.07</v>
      </c>
      <c r="R17" s="119">
        <f>+PARTE_1!M40</f>
        <v>0</v>
      </c>
      <c r="S17" s="120">
        <f>+M41</f>
        <v>1.3299999999999999E-2</v>
      </c>
      <c r="T17" s="120">
        <f>+M42</f>
        <v>0.26669999999999999</v>
      </c>
      <c r="U17" s="121">
        <f>+O45</f>
        <v>0.18</v>
      </c>
    </row>
    <row r="18" spans="1:21" ht="15" customHeight="1" thickBot="1" x14ac:dyDescent="0.2">
      <c r="A18" s="139"/>
      <c r="B18" s="140"/>
      <c r="C18" s="141"/>
      <c r="D18" s="142"/>
      <c r="E18" s="142"/>
      <c r="F18" s="143" t="s">
        <v>119</v>
      </c>
      <c r="G18" s="144">
        <f>+G12+G16</f>
        <v>1.1100000000000001</v>
      </c>
      <c r="I18" s="141"/>
      <c r="J18" s="145"/>
      <c r="K18" s="141"/>
      <c r="L18" s="142"/>
      <c r="M18" s="142"/>
      <c r="N18" s="143" t="s">
        <v>119</v>
      </c>
      <c r="O18" s="144">
        <f>+O12+O16</f>
        <v>55.77</v>
      </c>
      <c r="R18" s="119">
        <f>+PARTE_1!M41</f>
        <v>0</v>
      </c>
      <c r="S18" s="120">
        <f>+M55</f>
        <v>5.3E-3</v>
      </c>
      <c r="T18" s="120">
        <f>+M56</f>
        <v>0.5333</v>
      </c>
      <c r="U18" s="121">
        <f>+O59</f>
        <v>0.34</v>
      </c>
    </row>
    <row r="19" spans="1:21" ht="15" customHeight="1" thickBot="1" x14ac:dyDescent="0.2">
      <c r="A19" s="377"/>
      <c r="B19" s="376"/>
      <c r="C19" s="146"/>
      <c r="D19" s="147" t="s">
        <v>154</v>
      </c>
      <c r="E19" s="148"/>
      <c r="F19" s="149"/>
      <c r="G19" s="150">
        <f>+ROUND(G18,2)</f>
        <v>1.1100000000000001</v>
      </c>
      <c r="I19" s="375"/>
      <c r="J19" s="376"/>
      <c r="K19" s="151"/>
      <c r="L19" s="152" t="s">
        <v>158</v>
      </c>
      <c r="M19" s="149"/>
      <c r="N19" s="149"/>
      <c r="O19" s="153">
        <f>+O18</f>
        <v>55.77</v>
      </c>
      <c r="S19" s="207">
        <f>+ROUND(SUMPRODUCT(R11:R18,S11:S18),2)</f>
        <v>0</v>
      </c>
      <c r="T19" s="208">
        <f>+ROUND(SUMPRODUCT(R11:R18,T11:T18),2)</f>
        <v>0</v>
      </c>
      <c r="U19" s="209">
        <f>+SUMPRODUCT(R11:R18,U11:U18)</f>
        <v>0</v>
      </c>
    </row>
    <row r="20" spans="1:21" ht="15" customHeight="1" x14ac:dyDescent="0.15">
      <c r="A20" s="94" t="s">
        <v>128</v>
      </c>
      <c r="B20" s="95" t="s">
        <v>122</v>
      </c>
      <c r="C20" s="96"/>
      <c r="D20" s="154"/>
      <c r="E20" s="154"/>
      <c r="F20" s="154"/>
      <c r="G20" s="155"/>
      <c r="I20" s="103" t="s">
        <v>128</v>
      </c>
      <c r="J20" s="102" t="s">
        <v>138</v>
      </c>
      <c r="K20" s="100"/>
      <c r="L20" s="154"/>
      <c r="M20" s="154"/>
      <c r="N20" s="154"/>
      <c r="O20" s="155"/>
    </row>
    <row r="21" spans="1:21" ht="15" customHeight="1" x14ac:dyDescent="0.15">
      <c r="A21" s="94" t="s">
        <v>129</v>
      </c>
      <c r="B21" s="102" t="s">
        <v>132</v>
      </c>
      <c r="C21" s="96"/>
      <c r="D21" s="96"/>
      <c r="E21" s="96"/>
      <c r="F21" s="96"/>
      <c r="G21" s="97"/>
      <c r="I21" s="103" t="s">
        <v>129</v>
      </c>
      <c r="J21" s="102" t="s">
        <v>143</v>
      </c>
      <c r="K21" s="96"/>
      <c r="L21" s="96"/>
      <c r="M21" s="96"/>
      <c r="N21" s="96"/>
      <c r="O21" s="97"/>
    </row>
    <row r="22" spans="1:21" ht="15" customHeight="1" x14ac:dyDescent="0.15">
      <c r="A22" s="94" t="s">
        <v>130</v>
      </c>
      <c r="B22" s="156" t="s">
        <v>133</v>
      </c>
      <c r="C22" s="96"/>
      <c r="D22" s="96"/>
      <c r="E22" s="96"/>
      <c r="F22" s="96"/>
      <c r="G22" s="97"/>
      <c r="I22" s="103" t="s">
        <v>130</v>
      </c>
      <c r="J22" s="156" t="s">
        <v>144</v>
      </c>
      <c r="K22" s="96"/>
      <c r="L22" s="96"/>
      <c r="M22" s="96"/>
      <c r="N22" s="96"/>
      <c r="O22" s="97"/>
    </row>
    <row r="23" spans="1:21" ht="15" customHeight="1" x14ac:dyDescent="0.15">
      <c r="A23" s="94" t="s">
        <v>131</v>
      </c>
      <c r="B23" s="104">
        <v>200</v>
      </c>
      <c r="C23" s="92" t="s">
        <v>163</v>
      </c>
      <c r="D23" s="92"/>
      <c r="E23" s="92"/>
      <c r="F23" s="92">
        <v>8</v>
      </c>
      <c r="G23" s="105" t="s">
        <v>162</v>
      </c>
      <c r="I23" s="106" t="s">
        <v>131</v>
      </c>
      <c r="J23" s="104">
        <v>7</v>
      </c>
      <c r="K23" s="92" t="s">
        <v>166</v>
      </c>
      <c r="L23" s="92"/>
      <c r="M23" s="92"/>
      <c r="N23" s="92">
        <v>8</v>
      </c>
      <c r="O23" s="105" t="s">
        <v>162</v>
      </c>
    </row>
    <row r="24" spans="1:21" ht="15" customHeight="1" x14ac:dyDescent="0.15">
      <c r="A24" s="107" t="s">
        <v>112</v>
      </c>
      <c r="B24" s="109" t="s">
        <v>113</v>
      </c>
      <c r="C24" s="109" t="s">
        <v>51</v>
      </c>
      <c r="D24" s="109" t="s">
        <v>114</v>
      </c>
      <c r="E24" s="109" t="s">
        <v>115</v>
      </c>
      <c r="F24" s="109" t="s">
        <v>116</v>
      </c>
      <c r="G24" s="108" t="s">
        <v>117</v>
      </c>
      <c r="H24" s="110"/>
      <c r="I24" s="157" t="s">
        <v>112</v>
      </c>
      <c r="J24" s="157" t="s">
        <v>113</v>
      </c>
      <c r="K24" s="157" t="s">
        <v>51</v>
      </c>
      <c r="L24" s="157" t="s">
        <v>114</v>
      </c>
      <c r="M24" s="157" t="s">
        <v>115</v>
      </c>
      <c r="N24" s="157" t="s">
        <v>116</v>
      </c>
      <c r="O24" s="158" t="s">
        <v>117</v>
      </c>
    </row>
    <row r="25" spans="1:21" ht="15" customHeight="1" x14ac:dyDescent="0.15">
      <c r="A25" s="111"/>
      <c r="B25" s="111"/>
      <c r="C25" s="111"/>
      <c r="D25" s="111"/>
      <c r="E25" s="111"/>
      <c r="F25" s="113" t="s">
        <v>80</v>
      </c>
      <c r="G25" s="114" t="s">
        <v>80</v>
      </c>
      <c r="I25" s="115"/>
      <c r="J25" s="116"/>
      <c r="K25" s="115"/>
      <c r="L25" s="115"/>
      <c r="M25" s="115"/>
      <c r="N25" s="117" t="s">
        <v>80</v>
      </c>
      <c r="O25" s="118" t="s">
        <v>80</v>
      </c>
    </row>
    <row r="26" spans="1:21" ht="15" customHeight="1" x14ac:dyDescent="0.15">
      <c r="A26" s="122"/>
      <c r="B26" s="159" t="s">
        <v>125</v>
      </c>
      <c r="C26" s="123"/>
      <c r="D26" s="123"/>
      <c r="E26" s="123"/>
      <c r="F26" s="123"/>
      <c r="G26" s="160">
        <f>+G27+G28</f>
        <v>2.54</v>
      </c>
      <c r="I26" s="123"/>
      <c r="J26" s="124" t="s">
        <v>125</v>
      </c>
      <c r="K26" s="123"/>
      <c r="L26" s="123"/>
      <c r="M26" s="123"/>
      <c r="N26" s="123"/>
      <c r="O26" s="125">
        <f>+O27+O28</f>
        <v>15.29</v>
      </c>
    </row>
    <row r="27" spans="1:21" ht="15" customHeight="1" x14ac:dyDescent="0.15">
      <c r="A27" s="126">
        <v>1001</v>
      </c>
      <c r="B27" s="123" t="s">
        <v>126</v>
      </c>
      <c r="C27" s="128" t="s">
        <v>134</v>
      </c>
      <c r="D27" s="129">
        <v>0.1</v>
      </c>
      <c r="E27" s="134">
        <f>+ROUND(D27*F23/B23,4)</f>
        <v>4.0000000000000001E-3</v>
      </c>
      <c r="F27" s="129">
        <f>+F13</f>
        <v>8.75</v>
      </c>
      <c r="G27" s="136">
        <f>+ROUND(E27*F27,2)</f>
        <v>0.04</v>
      </c>
      <c r="I27" s="130">
        <v>1001</v>
      </c>
      <c r="J27" s="133" t="s">
        <v>126</v>
      </c>
      <c r="K27" s="128" t="s">
        <v>134</v>
      </c>
      <c r="L27" s="129">
        <v>0.1</v>
      </c>
      <c r="M27" s="134">
        <f>+ROUND(L27*N23/J23,4)</f>
        <v>0.1143</v>
      </c>
      <c r="N27" s="135">
        <f>+N13</f>
        <v>8.75</v>
      </c>
      <c r="O27" s="136">
        <f>+ROUND(M27*N27,2)</f>
        <v>1</v>
      </c>
    </row>
    <row r="28" spans="1:21" ht="15" customHeight="1" x14ac:dyDescent="0.15">
      <c r="A28" s="126">
        <v>1002</v>
      </c>
      <c r="B28" s="123" t="s">
        <v>127</v>
      </c>
      <c r="C28" s="128" t="s">
        <v>135</v>
      </c>
      <c r="D28" s="129">
        <v>10</v>
      </c>
      <c r="E28" s="134">
        <f>+ROUND(D28*F23/B23,4)</f>
        <v>0.4</v>
      </c>
      <c r="F28" s="129">
        <f>+F14</f>
        <v>6.25</v>
      </c>
      <c r="G28" s="136">
        <f>+ROUND(E28*F28,2)</f>
        <v>2.5</v>
      </c>
      <c r="I28" s="130">
        <v>1002</v>
      </c>
      <c r="J28" s="133" t="s">
        <v>127</v>
      </c>
      <c r="K28" s="128" t="s">
        <v>135</v>
      </c>
      <c r="L28" s="129">
        <v>2</v>
      </c>
      <c r="M28" s="134">
        <f>+ROUND(L28*N23/J23,4)</f>
        <v>2.2856999999999998</v>
      </c>
      <c r="N28" s="135">
        <f>+N14</f>
        <v>6.25</v>
      </c>
      <c r="O28" s="136">
        <f>+ROUND(M28*N28,2)</f>
        <v>14.29</v>
      </c>
    </row>
    <row r="29" spans="1:21" ht="15" customHeight="1" x14ac:dyDescent="0.15">
      <c r="A29" s="126"/>
      <c r="B29" s="123"/>
      <c r="C29" s="128"/>
      <c r="D29" s="129"/>
      <c r="E29" s="134"/>
      <c r="F29" s="135"/>
      <c r="G29" s="161"/>
      <c r="I29" s="130"/>
      <c r="J29" s="133"/>
      <c r="K29" s="128"/>
      <c r="L29" s="129"/>
      <c r="M29" s="134"/>
      <c r="N29" s="134"/>
      <c r="O29" s="136"/>
    </row>
    <row r="30" spans="1:21" ht="15" customHeight="1" x14ac:dyDescent="0.15">
      <c r="A30" s="122"/>
      <c r="B30" s="159" t="s">
        <v>120</v>
      </c>
      <c r="C30" s="128"/>
      <c r="D30" s="162"/>
      <c r="E30" s="123"/>
      <c r="F30" s="123"/>
      <c r="G30" s="163">
        <f>+G31</f>
        <v>0.25</v>
      </c>
      <c r="I30" s="123"/>
      <c r="J30" s="124" t="s">
        <v>120</v>
      </c>
      <c r="K30" s="128"/>
      <c r="L30" s="162"/>
      <c r="M30" s="123"/>
      <c r="N30" s="123"/>
      <c r="O30" s="125">
        <f>+O31</f>
        <v>1.53</v>
      </c>
    </row>
    <row r="31" spans="1:21" ht="15" customHeight="1" x14ac:dyDescent="0.15">
      <c r="A31" s="126">
        <v>4001</v>
      </c>
      <c r="B31" s="123" t="s">
        <v>118</v>
      </c>
      <c r="C31" s="128" t="s">
        <v>26</v>
      </c>
      <c r="D31" s="162"/>
      <c r="E31" s="138">
        <v>0.1</v>
      </c>
      <c r="F31" s="129">
        <f>+G26</f>
        <v>2.54</v>
      </c>
      <c r="G31" s="136">
        <f>+ROUND(E31*F31,2)</f>
        <v>0.25</v>
      </c>
      <c r="I31" s="130">
        <v>4001</v>
      </c>
      <c r="J31" s="133" t="s">
        <v>118</v>
      </c>
      <c r="K31" s="128" t="s">
        <v>121</v>
      </c>
      <c r="L31" s="162"/>
      <c r="M31" s="138">
        <v>0.1</v>
      </c>
      <c r="N31" s="129">
        <f>+O26</f>
        <v>15.29</v>
      </c>
      <c r="O31" s="136">
        <f>+ROUND(M31*N31,2)</f>
        <v>1.53</v>
      </c>
    </row>
    <row r="32" spans="1:21" ht="15" customHeight="1" thickBot="1" x14ac:dyDescent="0.2">
      <c r="A32" s="139"/>
      <c r="B32" s="141"/>
      <c r="C32" s="141"/>
      <c r="D32" s="142"/>
      <c r="E32" s="142"/>
      <c r="F32" s="143" t="s">
        <v>119</v>
      </c>
      <c r="G32" s="144">
        <f>+G26+G30</f>
        <v>2.79</v>
      </c>
      <c r="I32" s="162"/>
      <c r="J32" s="145"/>
      <c r="K32" s="141"/>
      <c r="L32" s="142"/>
      <c r="M32" s="142"/>
      <c r="N32" s="143" t="s">
        <v>119</v>
      </c>
      <c r="O32" s="164">
        <f>+O26+O30</f>
        <v>16.82</v>
      </c>
      <c r="P32" s="165"/>
    </row>
    <row r="33" spans="1:15" ht="15" customHeight="1" thickBot="1" x14ac:dyDescent="0.2">
      <c r="A33" s="377"/>
      <c r="B33" s="381"/>
      <c r="C33" s="166"/>
      <c r="D33" s="152" t="s">
        <v>155</v>
      </c>
      <c r="E33" s="149"/>
      <c r="F33" s="149"/>
      <c r="G33" s="153">
        <f>+G32</f>
        <v>2.79</v>
      </c>
      <c r="I33" s="379"/>
      <c r="J33" s="380"/>
      <c r="K33" s="166"/>
      <c r="L33" s="147" t="s">
        <v>157</v>
      </c>
      <c r="M33" s="149"/>
      <c r="N33" s="149"/>
      <c r="O33" s="153">
        <f>+O32</f>
        <v>16.82</v>
      </c>
    </row>
    <row r="34" spans="1:15" ht="15" customHeight="1" x14ac:dyDescent="0.15">
      <c r="A34" s="94" t="s">
        <v>128</v>
      </c>
      <c r="B34" s="95" t="s">
        <v>122</v>
      </c>
      <c r="C34" s="96"/>
      <c r="D34" s="154"/>
      <c r="E34" s="154"/>
      <c r="F34" s="154"/>
      <c r="G34" s="155"/>
      <c r="I34" s="98" t="s">
        <v>128</v>
      </c>
      <c r="J34" s="99" t="s">
        <v>138</v>
      </c>
      <c r="K34" s="100"/>
      <c r="L34" s="154"/>
      <c r="M34" s="154"/>
      <c r="N34" s="154"/>
      <c r="O34" s="155"/>
    </row>
    <row r="35" spans="1:15" ht="15" customHeight="1" x14ac:dyDescent="0.15">
      <c r="A35" s="94" t="s">
        <v>129</v>
      </c>
      <c r="B35" s="102" t="s">
        <v>136</v>
      </c>
      <c r="C35" s="96"/>
      <c r="D35" s="96"/>
      <c r="E35" s="96"/>
      <c r="F35" s="96"/>
      <c r="G35" s="97"/>
      <c r="I35" s="103" t="s">
        <v>129</v>
      </c>
      <c r="J35" s="102" t="s">
        <v>145</v>
      </c>
      <c r="K35" s="96"/>
      <c r="L35" s="96"/>
      <c r="M35" s="96"/>
      <c r="N35" s="96"/>
      <c r="O35" s="97"/>
    </row>
    <row r="36" spans="1:15" ht="15" customHeight="1" x14ac:dyDescent="0.15">
      <c r="A36" s="94" t="s">
        <v>130</v>
      </c>
      <c r="B36" s="156" t="s">
        <v>137</v>
      </c>
      <c r="C36" s="96"/>
      <c r="D36" s="96"/>
      <c r="E36" s="96"/>
      <c r="F36" s="96"/>
      <c r="G36" s="97"/>
      <c r="I36" s="103" t="s">
        <v>130</v>
      </c>
      <c r="J36" s="156" t="s">
        <v>140</v>
      </c>
      <c r="K36" s="96"/>
      <c r="L36" s="96"/>
      <c r="M36" s="96"/>
      <c r="N36" s="96"/>
      <c r="O36" s="97"/>
    </row>
    <row r="37" spans="1:15" ht="15" customHeight="1" x14ac:dyDescent="0.15">
      <c r="A37" s="94" t="s">
        <v>131</v>
      </c>
      <c r="B37" s="104">
        <v>100</v>
      </c>
      <c r="C37" s="92" t="s">
        <v>164</v>
      </c>
      <c r="D37" s="92"/>
      <c r="E37" s="92"/>
      <c r="F37" s="92">
        <v>8</v>
      </c>
      <c r="G37" s="105" t="s">
        <v>162</v>
      </c>
      <c r="I37" s="103" t="s">
        <v>131</v>
      </c>
      <c r="J37" s="167">
        <v>60</v>
      </c>
      <c r="K37" s="168" t="s">
        <v>167</v>
      </c>
      <c r="L37" s="168"/>
      <c r="M37" s="168"/>
      <c r="N37" s="92">
        <v>8</v>
      </c>
      <c r="O37" s="105" t="s">
        <v>162</v>
      </c>
    </row>
    <row r="38" spans="1:15" ht="15" customHeight="1" x14ac:dyDescent="0.15">
      <c r="A38" s="107" t="s">
        <v>112</v>
      </c>
      <c r="B38" s="169" t="s">
        <v>113</v>
      </c>
      <c r="C38" s="109" t="s">
        <v>51</v>
      </c>
      <c r="D38" s="108" t="s">
        <v>114</v>
      </c>
      <c r="E38" s="108" t="s">
        <v>115</v>
      </c>
      <c r="F38" s="108" t="s">
        <v>116</v>
      </c>
      <c r="G38" s="108" t="s">
        <v>117</v>
      </c>
      <c r="H38" s="110"/>
      <c r="I38" s="109" t="s">
        <v>112</v>
      </c>
      <c r="J38" s="109" t="s">
        <v>113</v>
      </c>
      <c r="K38" s="109" t="s">
        <v>51</v>
      </c>
      <c r="L38" s="109" t="s">
        <v>114</v>
      </c>
      <c r="M38" s="109" t="s">
        <v>115</v>
      </c>
      <c r="N38" s="108" t="s">
        <v>116</v>
      </c>
      <c r="O38" s="108" t="s">
        <v>117</v>
      </c>
    </row>
    <row r="39" spans="1:15" ht="15" customHeight="1" x14ac:dyDescent="0.15">
      <c r="A39" s="111"/>
      <c r="B39" s="168"/>
      <c r="C39" s="111"/>
      <c r="D39" s="112"/>
      <c r="E39" s="112"/>
      <c r="F39" s="114" t="s">
        <v>80</v>
      </c>
      <c r="G39" s="114" t="s">
        <v>80</v>
      </c>
      <c r="I39" s="111"/>
      <c r="J39" s="170"/>
      <c r="K39" s="111"/>
      <c r="L39" s="111"/>
      <c r="M39" s="115"/>
      <c r="N39" s="114" t="s">
        <v>80</v>
      </c>
      <c r="O39" s="114" t="s">
        <v>80</v>
      </c>
    </row>
    <row r="40" spans="1:15" ht="15" customHeight="1" x14ac:dyDescent="0.15">
      <c r="A40" s="171"/>
      <c r="B40" s="172" t="s">
        <v>125</v>
      </c>
      <c r="C40" s="173"/>
      <c r="D40" s="127"/>
      <c r="E40" s="127"/>
      <c r="F40" s="127"/>
      <c r="G40" s="160">
        <f>+G41+G42</f>
        <v>5.07</v>
      </c>
      <c r="I40" s="123"/>
      <c r="J40" s="124" t="s">
        <v>125</v>
      </c>
      <c r="K40" s="123"/>
      <c r="L40" s="123"/>
      <c r="M40" s="123"/>
      <c r="N40" s="127"/>
      <c r="O40" s="125">
        <f>+O41+O42</f>
        <v>1.79</v>
      </c>
    </row>
    <row r="41" spans="1:15" ht="15" customHeight="1" x14ac:dyDescent="0.15">
      <c r="A41" s="174">
        <v>1001</v>
      </c>
      <c r="B41" s="123" t="s">
        <v>126</v>
      </c>
      <c r="C41" s="175" t="s">
        <v>134</v>
      </c>
      <c r="D41" s="136">
        <v>0.1</v>
      </c>
      <c r="E41" s="134">
        <f>+ROUND(D41*F37/B37,4)</f>
        <v>8.0000000000000002E-3</v>
      </c>
      <c r="F41" s="136">
        <f>+F27</f>
        <v>8.75</v>
      </c>
      <c r="G41" s="136">
        <f>+ROUND(E41*F41,2)</f>
        <v>7.0000000000000007E-2</v>
      </c>
      <c r="I41" s="130">
        <v>1001</v>
      </c>
      <c r="J41" s="133" t="s">
        <v>126</v>
      </c>
      <c r="K41" s="128" t="s">
        <v>134</v>
      </c>
      <c r="L41" s="129">
        <v>0.1</v>
      </c>
      <c r="M41" s="134">
        <f>+ROUND(L41*N37/J37,4)</f>
        <v>1.3299999999999999E-2</v>
      </c>
      <c r="N41" s="132">
        <f>+F27</f>
        <v>8.75</v>
      </c>
      <c r="O41" s="136">
        <f>+ROUND(M41*N41,2)</f>
        <v>0.12</v>
      </c>
    </row>
    <row r="42" spans="1:15" ht="15" customHeight="1" x14ac:dyDescent="0.15">
      <c r="A42" s="174">
        <v>1002</v>
      </c>
      <c r="B42" s="123" t="s">
        <v>127</v>
      </c>
      <c r="C42" s="175" t="s">
        <v>135</v>
      </c>
      <c r="D42" s="136">
        <v>10</v>
      </c>
      <c r="E42" s="134">
        <f>+ROUND(D42*F37/B37,4)</f>
        <v>0.8</v>
      </c>
      <c r="F42" s="136">
        <f>+F28</f>
        <v>6.25</v>
      </c>
      <c r="G42" s="136">
        <f>+ROUND(E42*F42,2)</f>
        <v>5</v>
      </c>
      <c r="I42" s="130">
        <v>1002</v>
      </c>
      <c r="J42" s="133" t="s">
        <v>127</v>
      </c>
      <c r="K42" s="128" t="s">
        <v>135</v>
      </c>
      <c r="L42" s="129">
        <v>2</v>
      </c>
      <c r="M42" s="134">
        <f>+ROUND(L42*N37/J37,4)</f>
        <v>0.26669999999999999</v>
      </c>
      <c r="N42" s="132">
        <f>+F28</f>
        <v>6.25</v>
      </c>
      <c r="O42" s="136">
        <f>+ROUND(M42*N42,2)</f>
        <v>1.67</v>
      </c>
    </row>
    <row r="43" spans="1:15" ht="15" customHeight="1" x14ac:dyDescent="0.15">
      <c r="A43" s="176"/>
      <c r="B43" s="177"/>
      <c r="C43" s="178"/>
      <c r="D43" s="178"/>
      <c r="E43" s="127"/>
      <c r="F43" s="127"/>
      <c r="G43" s="123"/>
      <c r="H43" s="179"/>
      <c r="I43" s="177"/>
      <c r="J43" s="180"/>
      <c r="K43" s="177"/>
      <c r="L43" s="177"/>
      <c r="M43" s="123"/>
      <c r="N43" s="127"/>
      <c r="O43" s="161"/>
    </row>
    <row r="44" spans="1:15" ht="15" customHeight="1" x14ac:dyDescent="0.15">
      <c r="A44" s="181"/>
      <c r="B44" s="159" t="s">
        <v>120</v>
      </c>
      <c r="C44" s="175"/>
      <c r="D44" s="182"/>
      <c r="E44" s="127"/>
      <c r="F44" s="127"/>
      <c r="G44" s="183">
        <f>+G45</f>
        <v>0.51</v>
      </c>
      <c r="I44" s="123"/>
      <c r="J44" s="124" t="s">
        <v>120</v>
      </c>
      <c r="K44" s="128"/>
      <c r="L44" s="162"/>
      <c r="M44" s="123"/>
      <c r="N44" s="127"/>
      <c r="O44" s="125">
        <f>+O45</f>
        <v>0.18</v>
      </c>
    </row>
    <row r="45" spans="1:15" ht="15" customHeight="1" x14ac:dyDescent="0.15">
      <c r="A45" s="174">
        <v>4001</v>
      </c>
      <c r="B45" s="123" t="s">
        <v>118</v>
      </c>
      <c r="C45" s="175" t="s">
        <v>26</v>
      </c>
      <c r="D45" s="182"/>
      <c r="E45" s="184">
        <v>0.1</v>
      </c>
      <c r="F45" s="132">
        <f>+G40</f>
        <v>5.07</v>
      </c>
      <c r="G45" s="136">
        <f>+ROUND(E45*F45,2)</f>
        <v>0.51</v>
      </c>
      <c r="I45" s="130">
        <v>4001</v>
      </c>
      <c r="J45" s="133" t="s">
        <v>118</v>
      </c>
      <c r="K45" s="128" t="s">
        <v>121</v>
      </c>
      <c r="L45" s="162"/>
      <c r="M45" s="138">
        <v>0.1</v>
      </c>
      <c r="N45" s="136">
        <f>+O40</f>
        <v>1.79</v>
      </c>
      <c r="O45" s="136">
        <f>+ROUND(M45*N45,2)</f>
        <v>0.18</v>
      </c>
    </row>
    <row r="46" spans="1:15" ht="15" customHeight="1" thickBot="1" x14ac:dyDescent="0.2">
      <c r="A46" s="185"/>
      <c r="B46" s="141"/>
      <c r="C46" s="140"/>
      <c r="D46" s="186"/>
      <c r="E46" s="186"/>
      <c r="F46" s="187" t="s">
        <v>119</v>
      </c>
      <c r="G46" s="144">
        <f>+G40+G44</f>
        <v>5.58</v>
      </c>
      <c r="H46" s="176"/>
      <c r="I46" s="162"/>
      <c r="J46" s="188"/>
      <c r="K46" s="141"/>
      <c r="L46" s="142"/>
      <c r="M46" s="142"/>
      <c r="N46" s="187" t="s">
        <v>119</v>
      </c>
      <c r="O46" s="144">
        <f>+O40+O44</f>
        <v>1.97</v>
      </c>
    </row>
    <row r="47" spans="1:15" ht="15" customHeight="1" thickBot="1" x14ac:dyDescent="0.2">
      <c r="A47" s="377"/>
      <c r="B47" s="376"/>
      <c r="C47" s="146"/>
      <c r="D47" s="189" t="s">
        <v>156</v>
      </c>
      <c r="E47" s="190"/>
      <c r="F47" s="190"/>
      <c r="G47" s="191">
        <f>+G46</f>
        <v>5.58</v>
      </c>
      <c r="I47" s="379"/>
      <c r="J47" s="382"/>
      <c r="K47" s="151"/>
      <c r="L47" s="189" t="s">
        <v>160</v>
      </c>
      <c r="M47" s="190"/>
      <c r="N47" s="190"/>
      <c r="O47" s="192">
        <f>+O46</f>
        <v>1.97</v>
      </c>
    </row>
    <row r="48" spans="1:15" ht="15" customHeight="1" x14ac:dyDescent="0.15">
      <c r="A48" s="94" t="s">
        <v>128</v>
      </c>
      <c r="B48" s="95" t="s">
        <v>138</v>
      </c>
      <c r="C48" s="96"/>
      <c r="D48" s="154"/>
      <c r="E48" s="154"/>
      <c r="F48" s="154"/>
      <c r="G48" s="155"/>
      <c r="I48" s="98" t="s">
        <v>128</v>
      </c>
      <c r="J48" s="99" t="s">
        <v>138</v>
      </c>
      <c r="K48" s="100"/>
      <c r="L48" s="154"/>
      <c r="M48" s="154"/>
      <c r="N48" s="154"/>
      <c r="O48" s="155"/>
    </row>
    <row r="49" spans="1:15" ht="15" customHeight="1" x14ac:dyDescent="0.15">
      <c r="A49" s="94" t="s">
        <v>129</v>
      </c>
      <c r="B49" s="102" t="s">
        <v>139</v>
      </c>
      <c r="C49" s="96"/>
      <c r="D49" s="96"/>
      <c r="E49" s="96"/>
      <c r="F49" s="96"/>
      <c r="G49" s="97"/>
      <c r="I49" s="103" t="s">
        <v>129</v>
      </c>
      <c r="J49" s="102" t="s">
        <v>146</v>
      </c>
      <c r="K49" s="96"/>
      <c r="L49" s="96"/>
      <c r="M49" s="96"/>
      <c r="N49" s="96"/>
      <c r="O49" s="97"/>
    </row>
    <row r="50" spans="1:15" ht="15" customHeight="1" x14ac:dyDescent="0.15">
      <c r="A50" s="94" t="s">
        <v>130</v>
      </c>
      <c r="B50" s="156" t="s">
        <v>140</v>
      </c>
      <c r="C50" s="96"/>
      <c r="D50" s="96"/>
      <c r="E50" s="96"/>
      <c r="F50" s="96"/>
      <c r="G50" s="97"/>
      <c r="I50" s="103" t="s">
        <v>130</v>
      </c>
      <c r="J50" s="156" t="s">
        <v>147</v>
      </c>
      <c r="K50" s="96"/>
      <c r="L50" s="96"/>
      <c r="M50" s="96"/>
      <c r="N50" s="96"/>
      <c r="O50" s="97"/>
    </row>
    <row r="51" spans="1:15" ht="15" customHeight="1" x14ac:dyDescent="0.15">
      <c r="A51" s="193" t="s">
        <v>131</v>
      </c>
      <c r="B51" s="167">
        <v>25</v>
      </c>
      <c r="C51" s="168" t="s">
        <v>165</v>
      </c>
      <c r="D51" s="168"/>
      <c r="E51" s="168"/>
      <c r="F51" s="92">
        <v>8</v>
      </c>
      <c r="G51" s="105" t="s">
        <v>162</v>
      </c>
      <c r="I51" s="106" t="s">
        <v>131</v>
      </c>
      <c r="J51" s="167">
        <v>150</v>
      </c>
      <c r="K51" s="168" t="s">
        <v>168</v>
      </c>
      <c r="L51" s="168"/>
      <c r="M51" s="168"/>
      <c r="N51" s="92">
        <v>8</v>
      </c>
      <c r="O51" s="105" t="s">
        <v>162</v>
      </c>
    </row>
    <row r="52" spans="1:15" ht="15" customHeight="1" x14ac:dyDescent="0.15">
      <c r="A52" s="194" t="s">
        <v>112</v>
      </c>
      <c r="B52" s="195" t="s">
        <v>113</v>
      </c>
      <c r="C52" s="157" t="s">
        <v>51</v>
      </c>
      <c r="D52" s="157" t="s">
        <v>114</v>
      </c>
      <c r="E52" s="157" t="s">
        <v>115</v>
      </c>
      <c r="F52" s="157" t="s">
        <v>116</v>
      </c>
      <c r="G52" s="157" t="s">
        <v>117</v>
      </c>
      <c r="I52" s="107" t="s">
        <v>112</v>
      </c>
      <c r="J52" s="109" t="s">
        <v>113</v>
      </c>
      <c r="K52" s="109" t="s">
        <v>51</v>
      </c>
      <c r="L52" s="109" t="s">
        <v>114</v>
      </c>
      <c r="M52" s="109" t="s">
        <v>115</v>
      </c>
      <c r="N52" s="109" t="s">
        <v>116</v>
      </c>
      <c r="O52" s="108" t="s">
        <v>117</v>
      </c>
    </row>
    <row r="53" spans="1:15" ht="15" customHeight="1" x14ac:dyDescent="0.15">
      <c r="A53" s="115"/>
      <c r="B53" s="196"/>
      <c r="C53" s="115"/>
      <c r="D53" s="115"/>
      <c r="E53" s="115"/>
      <c r="F53" s="117" t="s">
        <v>80</v>
      </c>
      <c r="G53" s="117" t="s">
        <v>80</v>
      </c>
      <c r="I53" s="115"/>
      <c r="J53" s="116"/>
      <c r="K53" s="115"/>
      <c r="L53" s="115"/>
      <c r="M53" s="115"/>
      <c r="N53" s="117" t="s">
        <v>80</v>
      </c>
      <c r="O53" s="118" t="s">
        <v>80</v>
      </c>
    </row>
    <row r="54" spans="1:15" ht="15" customHeight="1" x14ac:dyDescent="0.15">
      <c r="A54" s="122"/>
      <c r="B54" s="96" t="s">
        <v>125</v>
      </c>
      <c r="C54" s="123"/>
      <c r="D54" s="123"/>
      <c r="E54" s="123"/>
      <c r="F54" s="123"/>
      <c r="G54" s="183">
        <f>+G55+G56</f>
        <v>20.28</v>
      </c>
      <c r="I54" s="123"/>
      <c r="J54" s="124" t="s">
        <v>125</v>
      </c>
      <c r="K54" s="123"/>
      <c r="L54" s="123"/>
      <c r="M54" s="123"/>
      <c r="N54" s="123"/>
      <c r="O54" s="125">
        <f>+O55+O56</f>
        <v>3.38</v>
      </c>
    </row>
    <row r="55" spans="1:15" ht="15" customHeight="1" x14ac:dyDescent="0.15">
      <c r="A55" s="126">
        <v>1001</v>
      </c>
      <c r="B55" s="95" t="s">
        <v>126</v>
      </c>
      <c r="C55" s="128" t="s">
        <v>134</v>
      </c>
      <c r="D55" s="129">
        <v>0.1</v>
      </c>
      <c r="E55" s="134">
        <f>+ROUND(D55*F51/B51,4)</f>
        <v>3.2000000000000001E-2</v>
      </c>
      <c r="F55" s="129">
        <f>+F41</f>
        <v>8.75</v>
      </c>
      <c r="G55" s="136">
        <f>+ROUND(E55*F55,2)</f>
        <v>0.28000000000000003</v>
      </c>
      <c r="I55" s="130">
        <v>1001</v>
      </c>
      <c r="J55" s="133" t="s">
        <v>126</v>
      </c>
      <c r="K55" s="128" t="s">
        <v>134</v>
      </c>
      <c r="L55" s="129">
        <v>0.1</v>
      </c>
      <c r="M55" s="134">
        <f>+ROUND(L55*N51/J51,4)</f>
        <v>5.3E-3</v>
      </c>
      <c r="N55" s="135">
        <f>+F13</f>
        <v>8.75</v>
      </c>
      <c r="O55" s="136">
        <f>+ROUND(M55*N55,2)</f>
        <v>0.05</v>
      </c>
    </row>
    <row r="56" spans="1:15" ht="15" customHeight="1" x14ac:dyDescent="0.15">
      <c r="A56" s="126">
        <v>1002</v>
      </c>
      <c r="B56" s="95" t="s">
        <v>127</v>
      </c>
      <c r="C56" s="128" t="s">
        <v>135</v>
      </c>
      <c r="D56" s="129">
        <v>10</v>
      </c>
      <c r="E56" s="134">
        <f>+ROUND(D56*F51/B51,4)</f>
        <v>3.2</v>
      </c>
      <c r="F56" s="129">
        <f>+F42</f>
        <v>6.25</v>
      </c>
      <c r="G56" s="136">
        <f>+ROUND(E56*F56,2)</f>
        <v>20</v>
      </c>
      <c r="I56" s="130">
        <v>1002</v>
      </c>
      <c r="J56" s="133" t="s">
        <v>127</v>
      </c>
      <c r="K56" s="128" t="s">
        <v>135</v>
      </c>
      <c r="L56" s="129">
        <v>10</v>
      </c>
      <c r="M56" s="134">
        <f>+ROUND(L56*N51/J51,4)</f>
        <v>0.5333</v>
      </c>
      <c r="N56" s="135">
        <f>+F14</f>
        <v>6.25</v>
      </c>
      <c r="O56" s="136">
        <f>+ROUND(M56*N56,2)</f>
        <v>3.33</v>
      </c>
    </row>
    <row r="57" spans="1:15" ht="15" customHeight="1" x14ac:dyDescent="0.15">
      <c r="A57" s="197"/>
      <c r="B57" s="179"/>
      <c r="C57" s="177"/>
      <c r="D57" s="177"/>
      <c r="E57" s="123"/>
      <c r="F57" s="123"/>
      <c r="G57" s="123"/>
      <c r="H57" s="179"/>
      <c r="I57" s="177"/>
      <c r="J57" s="180"/>
      <c r="K57" s="177"/>
      <c r="L57" s="177"/>
      <c r="M57" s="123"/>
      <c r="N57" s="123"/>
      <c r="O57" s="161"/>
    </row>
    <row r="58" spans="1:15" ht="15" customHeight="1" x14ac:dyDescent="0.15">
      <c r="A58" s="122"/>
      <c r="B58" s="96" t="s">
        <v>120</v>
      </c>
      <c r="C58" s="128"/>
      <c r="D58" s="162"/>
      <c r="E58" s="123"/>
      <c r="F58" s="123"/>
      <c r="G58" s="183">
        <f>+G59</f>
        <v>2.0299999999999998</v>
      </c>
      <c r="I58" s="123"/>
      <c r="J58" s="124" t="s">
        <v>120</v>
      </c>
      <c r="K58" s="128"/>
      <c r="L58" s="162"/>
      <c r="M58" s="123"/>
      <c r="N58" s="123"/>
      <c r="O58" s="125">
        <f>+O59</f>
        <v>0.34</v>
      </c>
    </row>
    <row r="59" spans="1:15" ht="15" customHeight="1" x14ac:dyDescent="0.15">
      <c r="A59" s="126">
        <v>4001</v>
      </c>
      <c r="B59" s="95" t="s">
        <v>118</v>
      </c>
      <c r="C59" s="128" t="s">
        <v>121</v>
      </c>
      <c r="D59" s="162"/>
      <c r="E59" s="138">
        <v>0.1</v>
      </c>
      <c r="F59" s="135">
        <f>+G54</f>
        <v>20.28</v>
      </c>
      <c r="G59" s="136">
        <f>+ROUND(E59*F59,2)</f>
        <v>2.0299999999999998</v>
      </c>
      <c r="I59" s="130">
        <v>4001</v>
      </c>
      <c r="J59" s="133" t="s">
        <v>118</v>
      </c>
      <c r="K59" s="128" t="s">
        <v>149</v>
      </c>
      <c r="L59" s="162"/>
      <c r="M59" s="138">
        <v>0.1</v>
      </c>
      <c r="N59" s="135">
        <f>+O54</f>
        <v>3.38</v>
      </c>
      <c r="O59" s="136">
        <f>+ROUND(M59*N59,2)</f>
        <v>0.34</v>
      </c>
    </row>
    <row r="60" spans="1:15" ht="15" customHeight="1" thickBot="1" x14ac:dyDescent="0.2">
      <c r="A60" s="139"/>
      <c r="B60" s="198"/>
      <c r="C60" s="141"/>
      <c r="D60" s="142"/>
      <c r="E60" s="142"/>
      <c r="F60" s="143" t="s">
        <v>119</v>
      </c>
      <c r="G60" s="144">
        <f>+G54+G58</f>
        <v>22.310000000000002</v>
      </c>
      <c r="I60" s="141"/>
      <c r="J60" s="145"/>
      <c r="K60" s="141"/>
      <c r="L60" s="162"/>
      <c r="M60" s="162"/>
      <c r="N60" s="199" t="s">
        <v>119</v>
      </c>
      <c r="O60" s="144">
        <f>+O54+O58</f>
        <v>3.7199999999999998</v>
      </c>
    </row>
    <row r="61" spans="1:15" ht="15" customHeight="1" thickBot="1" x14ac:dyDescent="0.2">
      <c r="A61" s="377"/>
      <c r="B61" s="376"/>
      <c r="C61" s="166"/>
      <c r="D61" s="200" t="s">
        <v>157</v>
      </c>
      <c r="E61" s="190"/>
      <c r="F61" s="190"/>
      <c r="G61" s="201">
        <f>+G60</f>
        <v>22.310000000000002</v>
      </c>
      <c r="I61" s="375"/>
      <c r="J61" s="376"/>
      <c r="K61" s="202"/>
      <c r="L61" s="203" t="s">
        <v>159</v>
      </c>
      <c r="M61" s="204"/>
      <c r="N61" s="204"/>
      <c r="O61" s="205">
        <f>+O60</f>
        <v>3.7199999999999998</v>
      </c>
    </row>
    <row r="62" spans="1:15" x14ac:dyDescent="0.15">
      <c r="A62" s="99"/>
      <c r="B62" s="206"/>
      <c r="K62" s="179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">
    <mergeCell ref="I61:J61"/>
    <mergeCell ref="A61:B61"/>
    <mergeCell ref="A3:P3"/>
    <mergeCell ref="I19:J19"/>
    <mergeCell ref="I33:J33"/>
    <mergeCell ref="A47:B47"/>
    <mergeCell ref="A33:B33"/>
    <mergeCell ref="A19:B19"/>
    <mergeCell ref="I47:J47"/>
  </mergeCells>
  <pageMargins left="0.70866141732283472" right="0.35433070866141736" top="0.74803149606299213" bottom="0.74803149606299213" header="0.31496062992125984" footer="0.31496062992125984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PARTE_1</vt:lpstr>
      <vt:lpstr>Hoja1</vt:lpstr>
      <vt:lpstr>PARTE_2</vt:lpstr>
      <vt:lpstr>PARTE_3</vt:lpstr>
      <vt:lpstr>PARTE_1!Área_de_impresión</vt:lpstr>
      <vt:lpstr>PARTE_2!Área_de_impresión</vt:lpstr>
      <vt:lpstr>PARTE_3!Área_de_impresión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jeymy</cp:lastModifiedBy>
  <cp:lastPrinted>2020-07-16T21:14:03Z</cp:lastPrinted>
  <dcterms:created xsi:type="dcterms:W3CDTF">2020-07-01T00:43:31Z</dcterms:created>
  <dcterms:modified xsi:type="dcterms:W3CDTF">2020-07-18T03:38:30Z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7891e634cbc044759ec47e0c557d87f9</vt:lpwstr>
  </property>
</Properties>
</file>